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hidePivotFieldList="1" defaultThemeVersion="166925"/>
  <mc:AlternateContent xmlns:mc="http://schemas.openxmlformats.org/markup-compatibility/2006">
    <mc:Choice Requires="x15">
      <x15ac:absPath xmlns:x15ac="http://schemas.microsoft.com/office/spreadsheetml/2010/11/ac" url="/Users/chelseaknox/Desktop/adulting/data_analytics/excel_homework/"/>
    </mc:Choice>
  </mc:AlternateContent>
  <xr:revisionPtr revIDLastSave="0" documentId="13_ncr:1_{D7927674-EB4E-2A44-84D4-B9A5A829D3D1}" xr6:coauthVersionLast="45" xr6:coauthVersionMax="45" xr10:uidLastSave="{00000000-0000-0000-0000-000000000000}"/>
  <bookViews>
    <workbookView xWindow="0" yWindow="0" windowWidth="28800" windowHeight="18000" activeTab="5" xr2:uid="{00000000-000D-0000-FFFF-FFFF00000000}"/>
  </bookViews>
  <sheets>
    <sheet name="Data" sheetId="2" r:id="rId1"/>
    <sheet name="Data by Category" sheetId="3" r:id="rId2"/>
    <sheet name="Data by Sub-Category" sheetId="4" r:id="rId3"/>
    <sheet name="Data by Month" sheetId="18" r:id="rId4"/>
    <sheet name="Goal Success Counts" sheetId="19" r:id="rId5"/>
    <sheet name="Statistics" sheetId="20" r:id="rId6"/>
  </sheets>
  <definedNames>
    <definedName name="_xlnm._FilterDatabase" localSheetId="0" hidden="1">Data!$F$1:$F$4115</definedName>
  </definedNames>
  <calcPr calcId="191029" iterate="1"/>
  <pivotCaches>
    <pivotCache cacheId="8" r:id="rId7"/>
    <pivotCache cacheId="9"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20" l="1"/>
  <c r="D2" i="20"/>
  <c r="H9" i="20"/>
  <c r="H8" i="20"/>
  <c r="D9" i="20"/>
  <c r="D8" i="20"/>
  <c r="D7" i="20"/>
  <c r="D6" i="20"/>
  <c r="D5" i="20"/>
  <c r="H7" i="20"/>
  <c r="H6" i="20"/>
  <c r="H5" i="20"/>
  <c r="H4" i="20"/>
  <c r="D4" i="20"/>
  <c r="H3" i="20"/>
  <c r="D3" i="20"/>
  <c r="B2" i="19"/>
  <c r="D13" i="19"/>
  <c r="D12" i="19"/>
  <c r="D11" i="19"/>
  <c r="D10" i="19"/>
  <c r="D9" i="19"/>
  <c r="D8" i="19"/>
  <c r="D7" i="19"/>
  <c r="D6" i="19"/>
  <c r="D5" i="19"/>
  <c r="D4" i="19"/>
  <c r="D3" i="19"/>
  <c r="D2" i="19"/>
  <c r="C13" i="19"/>
  <c r="C12" i="19"/>
  <c r="C11" i="19"/>
  <c r="C10" i="19"/>
  <c r="C9" i="19"/>
  <c r="C8" i="19"/>
  <c r="C7" i="19"/>
  <c r="C6" i="19"/>
  <c r="C5" i="19"/>
  <c r="C4" i="19"/>
  <c r="C3" i="19"/>
  <c r="C2" i="19"/>
  <c r="B4" i="19"/>
  <c r="B3" i="19"/>
  <c r="B13" i="19"/>
  <c r="B12" i="19"/>
  <c r="B11" i="19"/>
  <c r="B10" i="19"/>
  <c r="B9" i="19"/>
  <c r="B8" i="19"/>
  <c r="B7" i="19"/>
  <c r="B6" i="19"/>
  <c r="B5" i="19"/>
  <c r="E11" i="19" l="1"/>
  <c r="F11" i="19" s="1"/>
  <c r="E6" i="19"/>
  <c r="H6" i="19" s="1"/>
  <c r="E7" i="19"/>
  <c r="E8" i="19"/>
  <c r="E9" i="19"/>
  <c r="E2" i="19"/>
  <c r="E10" i="19"/>
  <c r="H10" i="19" s="1"/>
  <c r="E3" i="19"/>
  <c r="E12" i="19"/>
  <c r="E13" i="19"/>
  <c r="H13" i="19" s="1"/>
  <c r="E4" i="19"/>
  <c r="E5" i="19"/>
  <c r="H5" i="19" s="1"/>
  <c r="O2" i="2"/>
  <c r="P126" i="2"/>
  <c r="P125"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3" i="2"/>
  <c r="O4" i="2"/>
  <c r="O5" i="2"/>
  <c r="O6" i="2"/>
  <c r="O7" i="2"/>
  <c r="O8" i="2"/>
  <c r="O9" i="2"/>
  <c r="O10" i="2"/>
  <c r="O11" i="2"/>
  <c r="H11" i="19" l="1"/>
  <c r="G11" i="19"/>
  <c r="G2" i="19"/>
  <c r="H2" i="19"/>
  <c r="F2" i="19"/>
  <c r="G9" i="19"/>
  <c r="F9" i="19"/>
  <c r="G5" i="19"/>
  <c r="F5" i="19"/>
  <c r="F8" i="19"/>
  <c r="G8" i="19"/>
  <c r="F4" i="19"/>
  <c r="G4" i="19"/>
  <c r="F7" i="19"/>
  <c r="H7" i="19"/>
  <c r="G7" i="19"/>
  <c r="H8" i="19"/>
  <c r="F13" i="19"/>
  <c r="G13" i="19"/>
  <c r="G6" i="19"/>
  <c r="F6" i="19"/>
  <c r="H9" i="19"/>
  <c r="G12" i="19"/>
  <c r="F12" i="19"/>
  <c r="H4" i="19"/>
  <c r="G10" i="19"/>
  <c r="F10" i="19"/>
  <c r="H12" i="19"/>
  <c r="H3" i="19"/>
  <c r="G3" i="19"/>
  <c r="F3" i="19"/>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3" i="2"/>
  <c r="T4" i="2"/>
  <c r="T2"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5" i="2"/>
  <c r="S6" i="2"/>
  <c r="S7" i="2"/>
  <c r="S8" i="2"/>
  <c r="S9" i="2"/>
  <c r="S10" i="2"/>
  <c r="S11" i="2"/>
  <c r="S12" i="2"/>
  <c r="S13" i="2"/>
  <c r="S3" i="2"/>
  <c r="S4" i="2"/>
  <c r="S2" i="2"/>
  <c r="P4115" i="2"/>
  <c r="P4114" i="2"/>
  <c r="P4113" i="2"/>
  <c r="P4112" i="2"/>
  <c r="P4111" i="2"/>
  <c r="P4110" i="2"/>
  <c r="P4109" i="2"/>
  <c r="P4108" i="2"/>
  <c r="P4107" i="2"/>
  <c r="P4106" i="2"/>
  <c r="P4105" i="2"/>
  <c r="P4104" i="2"/>
  <c r="P4103" i="2"/>
  <c r="P4102" i="2"/>
  <c r="P4101" i="2"/>
  <c r="P4100" i="2"/>
  <c r="P4099" i="2"/>
  <c r="P4098" i="2"/>
  <c r="P4097" i="2"/>
  <c r="P4096" i="2"/>
  <c r="P4095" i="2"/>
  <c r="P4094" i="2"/>
  <c r="P4093" i="2"/>
  <c r="P4092" i="2"/>
  <c r="P4091" i="2"/>
  <c r="P4090" i="2"/>
  <c r="P4089" i="2"/>
  <c r="P4088" i="2"/>
  <c r="P4087" i="2"/>
  <c r="P4086" i="2"/>
  <c r="P4085" i="2"/>
  <c r="P4084" i="2"/>
  <c r="P4083" i="2"/>
  <c r="P4082" i="2"/>
  <c r="P4081" i="2"/>
  <c r="P4080" i="2"/>
  <c r="P4079" i="2"/>
  <c r="P4078" i="2"/>
  <c r="P4077" i="2"/>
  <c r="P4076" i="2"/>
  <c r="P4075" i="2"/>
  <c r="P4074" i="2"/>
  <c r="P4073" i="2"/>
  <c r="P4072" i="2"/>
  <c r="P4071" i="2"/>
  <c r="P4070" i="2"/>
  <c r="P4069" i="2"/>
  <c r="P4068" i="2"/>
  <c r="P4067" i="2"/>
  <c r="P4066" i="2"/>
  <c r="P4065" i="2"/>
  <c r="P4064" i="2"/>
  <c r="P4063" i="2"/>
  <c r="P4062" i="2"/>
  <c r="P4061" i="2"/>
  <c r="P4060" i="2"/>
  <c r="P4059" i="2"/>
  <c r="P4058" i="2"/>
  <c r="P4057" i="2"/>
  <c r="P4056" i="2"/>
  <c r="P4055" i="2"/>
  <c r="P4054" i="2"/>
  <c r="P4053" i="2"/>
  <c r="P4052" i="2"/>
  <c r="P4051" i="2"/>
  <c r="P4050" i="2"/>
  <c r="P4049" i="2"/>
  <c r="P4048" i="2"/>
  <c r="P4047" i="2"/>
  <c r="P4046" i="2"/>
  <c r="P4045" i="2"/>
  <c r="P4044" i="2"/>
  <c r="P4043" i="2"/>
  <c r="P4042" i="2"/>
  <c r="P4041" i="2"/>
  <c r="P4040" i="2"/>
  <c r="P4039" i="2"/>
  <c r="P4038" i="2"/>
  <c r="P4037" i="2"/>
  <c r="P4036" i="2"/>
  <c r="P4035" i="2"/>
  <c r="P4034" i="2"/>
  <c r="P4033" i="2"/>
  <c r="P4032" i="2"/>
  <c r="P4031" i="2"/>
  <c r="P4030" i="2"/>
  <c r="P4029" i="2"/>
  <c r="P4028" i="2"/>
  <c r="P4027" i="2"/>
  <c r="P4026" i="2"/>
  <c r="P4025" i="2"/>
  <c r="P4024" i="2"/>
  <c r="P4023" i="2"/>
  <c r="P4022" i="2"/>
  <c r="P4021" i="2"/>
  <c r="P4020" i="2"/>
  <c r="P4019" i="2"/>
  <c r="P4018" i="2"/>
  <c r="P4017" i="2"/>
  <c r="P4016" i="2"/>
  <c r="P4015" i="2"/>
  <c r="P4014" i="2"/>
  <c r="P4013" i="2"/>
  <c r="P4012" i="2"/>
  <c r="P4011" i="2"/>
  <c r="P4010" i="2"/>
  <c r="P4009" i="2"/>
  <c r="P4008" i="2"/>
  <c r="P4007" i="2"/>
  <c r="P4006" i="2"/>
  <c r="P4005" i="2"/>
  <c r="P4004" i="2"/>
  <c r="P4003" i="2"/>
  <c r="P4002" i="2"/>
  <c r="P4001" i="2"/>
  <c r="P4000" i="2"/>
  <c r="P3999" i="2"/>
  <c r="P3998" i="2"/>
  <c r="P3997" i="2"/>
  <c r="P3996" i="2"/>
  <c r="P3995" i="2"/>
  <c r="P3994" i="2"/>
  <c r="P3993" i="2"/>
  <c r="P3992" i="2"/>
  <c r="P3991" i="2"/>
  <c r="P3990" i="2"/>
  <c r="P3989" i="2"/>
  <c r="P3988" i="2"/>
  <c r="P3987" i="2"/>
  <c r="P3986" i="2"/>
  <c r="P3985" i="2"/>
  <c r="P3984" i="2"/>
  <c r="P3983" i="2"/>
  <c r="P3982" i="2"/>
  <c r="P3981" i="2"/>
  <c r="P3980" i="2"/>
  <c r="P3979" i="2"/>
  <c r="P3978" i="2"/>
  <c r="P3977" i="2"/>
  <c r="P3976" i="2"/>
  <c r="P3975" i="2"/>
  <c r="P3974" i="2"/>
  <c r="P3973" i="2"/>
  <c r="P3972" i="2"/>
  <c r="P3971" i="2"/>
  <c r="P3970" i="2"/>
  <c r="P3969" i="2"/>
  <c r="P3968" i="2"/>
  <c r="P3967" i="2"/>
  <c r="P3966" i="2"/>
  <c r="P3965" i="2"/>
  <c r="P3964" i="2"/>
  <c r="P3963" i="2"/>
  <c r="P3962" i="2"/>
  <c r="P3961" i="2"/>
  <c r="P3960" i="2"/>
  <c r="P3959" i="2"/>
  <c r="P3958" i="2"/>
  <c r="P3957" i="2"/>
  <c r="P3956" i="2"/>
  <c r="P3955" i="2"/>
  <c r="P3954" i="2"/>
  <c r="P3953" i="2"/>
  <c r="P3952" i="2"/>
  <c r="P3951" i="2"/>
  <c r="P3950" i="2"/>
  <c r="P3949" i="2"/>
  <c r="P3948" i="2"/>
  <c r="P3947" i="2"/>
  <c r="P3946" i="2"/>
  <c r="P3945" i="2"/>
  <c r="P3944" i="2"/>
  <c r="P3943" i="2"/>
  <c r="P3942" i="2"/>
  <c r="P3941" i="2"/>
  <c r="P3940" i="2"/>
  <c r="P3939" i="2"/>
  <c r="P3938" i="2"/>
  <c r="P3937" i="2"/>
  <c r="P3936" i="2"/>
  <c r="P3935" i="2"/>
  <c r="P3934" i="2"/>
  <c r="P3933" i="2"/>
  <c r="P3932" i="2"/>
  <c r="P3931" i="2"/>
  <c r="P3930" i="2"/>
  <c r="P3929" i="2"/>
  <c r="P3928" i="2"/>
  <c r="P3927" i="2"/>
  <c r="P3926" i="2"/>
  <c r="P3925" i="2"/>
  <c r="P3924" i="2"/>
  <c r="P3923" i="2"/>
  <c r="P3922" i="2"/>
  <c r="P3921" i="2"/>
  <c r="P3920" i="2"/>
  <c r="P3919" i="2"/>
  <c r="P3918" i="2"/>
  <c r="P3917" i="2"/>
  <c r="P3916" i="2"/>
  <c r="P3915" i="2"/>
  <c r="P3914" i="2"/>
  <c r="P3913" i="2"/>
  <c r="P3912" i="2"/>
  <c r="P3911" i="2"/>
  <c r="P3910" i="2"/>
  <c r="P3909" i="2"/>
  <c r="P3908" i="2"/>
  <c r="P3907" i="2"/>
  <c r="P3906" i="2"/>
  <c r="P3905" i="2"/>
  <c r="P3904" i="2"/>
  <c r="P3903" i="2"/>
  <c r="P3902" i="2"/>
  <c r="P3901" i="2"/>
  <c r="P3900" i="2"/>
  <c r="P3899" i="2"/>
  <c r="P3898" i="2"/>
  <c r="P3897" i="2"/>
  <c r="P3896" i="2"/>
  <c r="P3895" i="2"/>
  <c r="P3894" i="2"/>
  <c r="P3893" i="2"/>
  <c r="P3892" i="2"/>
  <c r="P3891" i="2"/>
  <c r="P3890" i="2"/>
  <c r="P3889" i="2"/>
  <c r="P3888" i="2"/>
  <c r="P3887" i="2"/>
  <c r="P3886" i="2"/>
  <c r="P3885" i="2"/>
  <c r="P3884" i="2"/>
  <c r="P3883" i="2"/>
  <c r="P3882" i="2"/>
  <c r="P3881" i="2"/>
  <c r="P3880" i="2"/>
  <c r="P3879" i="2"/>
  <c r="P3878" i="2"/>
  <c r="P3877" i="2"/>
  <c r="P3876" i="2"/>
  <c r="P3875" i="2"/>
  <c r="P3874" i="2"/>
  <c r="P3873" i="2"/>
  <c r="P3872" i="2"/>
  <c r="P3871" i="2"/>
  <c r="P3870" i="2"/>
  <c r="P3869" i="2"/>
  <c r="P3868" i="2"/>
  <c r="P3867" i="2"/>
  <c r="P3866" i="2"/>
  <c r="P3865" i="2"/>
  <c r="P3864" i="2"/>
  <c r="P3863" i="2"/>
  <c r="P3862" i="2"/>
  <c r="P3861" i="2"/>
  <c r="P3860" i="2"/>
  <c r="P3859" i="2"/>
  <c r="P3858" i="2"/>
  <c r="P3857" i="2"/>
  <c r="P3856" i="2"/>
  <c r="P3855" i="2"/>
  <c r="P3854" i="2"/>
  <c r="P3853" i="2"/>
  <c r="P3852" i="2"/>
  <c r="P3851" i="2"/>
  <c r="P3850" i="2"/>
  <c r="P3849" i="2"/>
  <c r="P3848" i="2"/>
  <c r="P3847" i="2"/>
  <c r="P3846" i="2"/>
  <c r="P3845" i="2"/>
  <c r="P3844" i="2"/>
  <c r="P3843" i="2"/>
  <c r="P3842" i="2"/>
  <c r="P3841" i="2"/>
  <c r="P3840" i="2"/>
  <c r="P3839" i="2"/>
  <c r="P3838" i="2"/>
  <c r="P3837" i="2"/>
  <c r="P3836" i="2"/>
  <c r="P3835" i="2"/>
  <c r="P3834" i="2"/>
  <c r="P3833" i="2"/>
  <c r="P3832" i="2"/>
  <c r="P3831" i="2"/>
  <c r="P3830" i="2"/>
  <c r="P3829" i="2"/>
  <c r="P3828" i="2"/>
  <c r="P3827" i="2"/>
  <c r="P3826" i="2"/>
  <c r="P3825" i="2"/>
  <c r="P3824" i="2"/>
  <c r="P3823" i="2"/>
  <c r="P3822" i="2"/>
  <c r="P3821" i="2"/>
  <c r="P3820" i="2"/>
  <c r="P3819" i="2"/>
  <c r="P3818" i="2"/>
  <c r="P3817" i="2"/>
  <c r="P3816" i="2"/>
  <c r="P3815" i="2"/>
  <c r="P3814" i="2"/>
  <c r="P3813" i="2"/>
  <c r="P3812" i="2"/>
  <c r="P3811" i="2"/>
  <c r="P3810" i="2"/>
  <c r="P3809" i="2"/>
  <c r="P3808" i="2"/>
  <c r="P3807" i="2"/>
  <c r="P3806" i="2"/>
  <c r="P3805" i="2"/>
  <c r="P3804" i="2"/>
  <c r="P3803" i="2"/>
  <c r="P3802" i="2"/>
  <c r="P3801" i="2"/>
  <c r="P3800" i="2"/>
  <c r="P3799" i="2"/>
  <c r="P3798" i="2"/>
  <c r="P3797" i="2"/>
  <c r="P3796" i="2"/>
  <c r="P3795" i="2"/>
  <c r="P3794" i="2"/>
  <c r="P3793" i="2"/>
  <c r="P3792" i="2"/>
  <c r="P3791" i="2"/>
  <c r="P3790" i="2"/>
  <c r="P3789" i="2"/>
  <c r="P3788" i="2"/>
  <c r="P3787" i="2"/>
  <c r="P3786" i="2"/>
  <c r="P3785" i="2"/>
  <c r="P3784" i="2"/>
  <c r="P3783" i="2"/>
  <c r="P3782" i="2"/>
  <c r="P3781" i="2"/>
  <c r="P3780" i="2"/>
  <c r="P3779" i="2"/>
  <c r="P3778" i="2"/>
  <c r="P3777" i="2"/>
  <c r="P3776" i="2"/>
  <c r="P3775" i="2"/>
  <c r="P3774" i="2"/>
  <c r="P3773" i="2"/>
  <c r="P3772" i="2"/>
  <c r="P3771" i="2"/>
  <c r="P3770" i="2"/>
  <c r="P3769" i="2"/>
  <c r="P3768" i="2"/>
  <c r="P3767" i="2"/>
  <c r="P3766" i="2"/>
  <c r="P3765" i="2"/>
  <c r="P3764" i="2"/>
  <c r="P3763" i="2"/>
  <c r="P3762" i="2"/>
  <c r="P3761" i="2"/>
  <c r="P3760" i="2"/>
  <c r="P3759" i="2"/>
  <c r="P3758" i="2"/>
  <c r="P3757" i="2"/>
  <c r="P3756" i="2"/>
  <c r="P3755" i="2"/>
  <c r="P3754" i="2"/>
  <c r="P3753" i="2"/>
  <c r="P3752" i="2"/>
  <c r="P3751" i="2"/>
  <c r="P3750" i="2"/>
  <c r="P3749" i="2"/>
  <c r="P3748" i="2"/>
  <c r="P3747" i="2"/>
  <c r="P3746" i="2"/>
  <c r="P3745" i="2"/>
  <c r="P3744" i="2"/>
  <c r="P3743" i="2"/>
  <c r="P3742" i="2"/>
  <c r="P3741" i="2"/>
  <c r="P3740" i="2"/>
  <c r="P3739" i="2"/>
  <c r="P3738" i="2"/>
  <c r="P3737" i="2"/>
  <c r="P3736" i="2"/>
  <c r="P3735" i="2"/>
  <c r="P3734" i="2"/>
  <c r="P3733" i="2"/>
  <c r="P3732" i="2"/>
  <c r="P3731" i="2"/>
  <c r="P3730" i="2"/>
  <c r="P3729" i="2"/>
  <c r="P3728" i="2"/>
  <c r="P3727" i="2"/>
  <c r="P3726" i="2"/>
  <c r="P3725" i="2"/>
  <c r="P3724" i="2"/>
  <c r="P3723" i="2"/>
  <c r="P3722" i="2"/>
  <c r="P3721" i="2"/>
  <c r="P3720" i="2"/>
  <c r="P3719" i="2"/>
  <c r="P3718" i="2"/>
  <c r="P3717" i="2"/>
  <c r="P3716" i="2"/>
  <c r="P3715" i="2"/>
  <c r="P3714" i="2"/>
  <c r="P3713" i="2"/>
  <c r="P3712" i="2"/>
  <c r="P3711" i="2"/>
  <c r="P3710" i="2"/>
  <c r="P3709" i="2"/>
  <c r="P3708" i="2"/>
  <c r="P3707" i="2"/>
  <c r="P3706" i="2"/>
  <c r="P3705" i="2"/>
  <c r="P3704" i="2"/>
  <c r="P3703" i="2"/>
  <c r="P3702" i="2"/>
  <c r="P3701" i="2"/>
  <c r="P3700" i="2"/>
  <c r="P3699" i="2"/>
  <c r="P3698" i="2"/>
  <c r="P3697" i="2"/>
  <c r="P3696" i="2"/>
  <c r="P3695" i="2"/>
  <c r="P3694" i="2"/>
  <c r="P3693" i="2"/>
  <c r="P3692" i="2"/>
  <c r="P3691" i="2"/>
  <c r="P3690" i="2"/>
  <c r="P3689" i="2"/>
  <c r="P3688" i="2"/>
  <c r="P3687" i="2"/>
  <c r="P3686" i="2"/>
  <c r="P3685" i="2"/>
  <c r="P3684" i="2"/>
  <c r="P3683" i="2"/>
  <c r="P3682" i="2"/>
  <c r="P3681" i="2"/>
  <c r="P3680" i="2"/>
  <c r="P3679" i="2"/>
  <c r="P3678" i="2"/>
  <c r="P3677" i="2"/>
  <c r="P3676" i="2"/>
  <c r="P3675" i="2"/>
  <c r="P3674" i="2"/>
  <c r="P3673" i="2"/>
  <c r="P3672" i="2"/>
  <c r="P3671" i="2"/>
  <c r="P3670" i="2"/>
  <c r="P3669" i="2"/>
  <c r="P3668" i="2"/>
  <c r="P3667" i="2"/>
  <c r="P3666" i="2"/>
  <c r="P3665" i="2"/>
  <c r="P3664" i="2"/>
  <c r="P3663" i="2"/>
  <c r="P3662" i="2"/>
  <c r="P3661" i="2"/>
  <c r="P3660" i="2"/>
  <c r="P3659" i="2"/>
  <c r="P3658" i="2"/>
  <c r="P3657" i="2"/>
  <c r="P3656" i="2"/>
  <c r="P3655" i="2"/>
  <c r="P3654" i="2"/>
  <c r="P3653" i="2"/>
  <c r="P3652" i="2"/>
  <c r="P3651" i="2"/>
  <c r="P3650" i="2"/>
  <c r="P3649" i="2"/>
  <c r="P3648" i="2"/>
  <c r="P3647" i="2"/>
  <c r="P3646" i="2"/>
  <c r="P3645" i="2"/>
  <c r="P3644" i="2"/>
  <c r="P3643" i="2"/>
  <c r="P3642" i="2"/>
  <c r="P3641" i="2"/>
  <c r="P3640" i="2"/>
  <c r="P3639" i="2"/>
  <c r="P3638" i="2"/>
  <c r="P3637" i="2"/>
  <c r="P3636" i="2"/>
  <c r="P3635" i="2"/>
  <c r="P3634" i="2"/>
  <c r="P3633" i="2"/>
  <c r="P3632" i="2"/>
  <c r="P3631" i="2"/>
  <c r="P3630" i="2"/>
  <c r="P3629" i="2"/>
  <c r="P3628" i="2"/>
  <c r="P3627" i="2"/>
  <c r="P3626" i="2"/>
  <c r="P3625" i="2"/>
  <c r="P3624" i="2"/>
  <c r="P3623" i="2"/>
  <c r="P3622" i="2"/>
  <c r="P3621" i="2"/>
  <c r="P3620" i="2"/>
  <c r="P3619" i="2"/>
  <c r="P3618" i="2"/>
  <c r="P3617" i="2"/>
  <c r="P3616" i="2"/>
  <c r="P3615" i="2"/>
  <c r="P3614" i="2"/>
  <c r="P3613" i="2"/>
  <c r="P3612" i="2"/>
  <c r="P3611" i="2"/>
  <c r="P3610" i="2"/>
  <c r="P3609" i="2"/>
  <c r="P3608" i="2"/>
  <c r="P3607" i="2"/>
  <c r="P3606" i="2"/>
  <c r="P3605" i="2"/>
  <c r="P3604" i="2"/>
  <c r="P3603" i="2"/>
  <c r="P3602" i="2"/>
  <c r="P3601" i="2"/>
  <c r="P3600" i="2"/>
  <c r="P3599" i="2"/>
  <c r="P3598" i="2"/>
  <c r="P3597" i="2"/>
  <c r="P3596" i="2"/>
  <c r="P3595" i="2"/>
  <c r="P3594" i="2"/>
  <c r="P3593" i="2"/>
  <c r="P3592" i="2"/>
  <c r="P3591" i="2"/>
  <c r="P3590" i="2"/>
  <c r="P3589" i="2"/>
  <c r="P3588" i="2"/>
  <c r="P3587" i="2"/>
  <c r="P3586" i="2"/>
  <c r="P3585" i="2"/>
  <c r="P3584" i="2"/>
  <c r="P3583" i="2"/>
  <c r="P3582" i="2"/>
  <c r="P3581" i="2"/>
  <c r="P3580" i="2"/>
  <c r="P3579" i="2"/>
  <c r="P3578" i="2"/>
  <c r="P3577" i="2"/>
  <c r="P3576" i="2"/>
  <c r="P3575" i="2"/>
  <c r="P3574" i="2"/>
  <c r="P3573" i="2"/>
  <c r="P3572" i="2"/>
  <c r="P3571" i="2"/>
  <c r="P3570" i="2"/>
  <c r="P3569" i="2"/>
  <c r="P3568" i="2"/>
  <c r="P3567" i="2"/>
  <c r="P3566" i="2"/>
  <c r="P3565" i="2"/>
  <c r="P3564" i="2"/>
  <c r="P3563" i="2"/>
  <c r="P3562" i="2"/>
  <c r="P3561" i="2"/>
  <c r="P3560" i="2"/>
  <c r="P3559" i="2"/>
  <c r="P3558" i="2"/>
  <c r="P3557" i="2"/>
  <c r="P3556" i="2"/>
  <c r="P3555" i="2"/>
  <c r="P3554" i="2"/>
  <c r="P3553" i="2"/>
  <c r="P3552" i="2"/>
  <c r="P3551" i="2"/>
  <c r="P3550" i="2"/>
  <c r="P3549" i="2"/>
  <c r="P3548" i="2"/>
  <c r="P3547" i="2"/>
  <c r="P3546" i="2"/>
  <c r="P3545" i="2"/>
  <c r="P3544" i="2"/>
  <c r="P3543" i="2"/>
  <c r="P3542" i="2"/>
  <c r="P3541" i="2"/>
  <c r="P3540" i="2"/>
  <c r="P3539" i="2"/>
  <c r="P3538" i="2"/>
  <c r="P3537" i="2"/>
  <c r="P3536" i="2"/>
  <c r="P3535" i="2"/>
  <c r="P3534" i="2"/>
  <c r="P3533" i="2"/>
  <c r="P3532" i="2"/>
  <c r="P3531" i="2"/>
  <c r="P3530" i="2"/>
  <c r="P3529" i="2"/>
  <c r="P3528" i="2"/>
  <c r="P3527" i="2"/>
  <c r="P3526" i="2"/>
  <c r="P3525" i="2"/>
  <c r="P3524" i="2"/>
  <c r="P3523" i="2"/>
  <c r="P3522" i="2"/>
  <c r="P3521" i="2"/>
  <c r="P3520" i="2"/>
  <c r="P3519" i="2"/>
  <c r="P3518" i="2"/>
  <c r="P3517" i="2"/>
  <c r="P3516" i="2"/>
  <c r="P3515" i="2"/>
  <c r="P3514" i="2"/>
  <c r="P3513" i="2"/>
  <c r="P3512" i="2"/>
  <c r="P3511" i="2"/>
  <c r="P3510" i="2"/>
  <c r="P3509" i="2"/>
  <c r="P3508" i="2"/>
  <c r="P3507" i="2"/>
  <c r="P3506" i="2"/>
  <c r="P3505" i="2"/>
  <c r="P3504" i="2"/>
  <c r="P3503" i="2"/>
  <c r="P3502" i="2"/>
  <c r="P3501" i="2"/>
  <c r="P3500" i="2"/>
  <c r="P3499" i="2"/>
  <c r="P3498" i="2"/>
  <c r="P3497" i="2"/>
  <c r="P3496" i="2"/>
  <c r="P3495" i="2"/>
  <c r="P3494" i="2"/>
  <c r="P3493" i="2"/>
  <c r="P3492" i="2"/>
  <c r="P3491" i="2"/>
  <c r="P3490" i="2"/>
  <c r="P3489" i="2"/>
  <c r="P3488" i="2"/>
  <c r="P3487" i="2"/>
  <c r="P3486" i="2"/>
  <c r="P3485" i="2"/>
  <c r="P3484" i="2"/>
  <c r="P3483" i="2"/>
  <c r="P3482" i="2"/>
  <c r="P3481" i="2"/>
  <c r="P3480" i="2"/>
  <c r="P3479" i="2"/>
  <c r="P3478" i="2"/>
  <c r="P3477" i="2"/>
  <c r="P3476" i="2"/>
  <c r="P3475" i="2"/>
  <c r="P3474" i="2"/>
  <c r="P3473" i="2"/>
  <c r="P3472" i="2"/>
  <c r="P3471" i="2"/>
  <c r="P3470" i="2"/>
  <c r="P3469" i="2"/>
  <c r="P3468" i="2"/>
  <c r="P3467" i="2"/>
  <c r="P3466" i="2"/>
  <c r="P3465" i="2"/>
  <c r="P3464" i="2"/>
  <c r="P3463" i="2"/>
  <c r="P3462" i="2"/>
  <c r="P3461" i="2"/>
  <c r="P3460" i="2"/>
  <c r="P3459" i="2"/>
  <c r="P3458" i="2"/>
  <c r="P3457" i="2"/>
  <c r="P3456" i="2"/>
  <c r="P3455" i="2"/>
  <c r="P3454" i="2"/>
  <c r="P3453" i="2"/>
  <c r="P3452" i="2"/>
  <c r="P3451" i="2"/>
  <c r="P3450" i="2"/>
  <c r="P3449" i="2"/>
  <c r="P3448" i="2"/>
  <c r="P3447" i="2"/>
  <c r="P3446" i="2"/>
  <c r="P3445" i="2"/>
  <c r="P3444" i="2"/>
  <c r="P3443" i="2"/>
  <c r="P3442" i="2"/>
  <c r="P3441" i="2"/>
  <c r="P3440" i="2"/>
  <c r="P3439" i="2"/>
  <c r="P3438" i="2"/>
  <c r="P3437" i="2"/>
  <c r="P3436" i="2"/>
  <c r="P3435" i="2"/>
  <c r="P3434" i="2"/>
  <c r="P3433" i="2"/>
  <c r="P3432" i="2"/>
  <c r="P3431" i="2"/>
  <c r="P3430" i="2"/>
  <c r="P3429" i="2"/>
  <c r="P3428" i="2"/>
  <c r="P3427" i="2"/>
  <c r="P3426" i="2"/>
  <c r="P3425" i="2"/>
  <c r="P3424" i="2"/>
  <c r="P3423" i="2"/>
  <c r="P3422" i="2"/>
  <c r="P3421" i="2"/>
  <c r="P3420" i="2"/>
  <c r="P3419" i="2"/>
  <c r="P3418" i="2"/>
  <c r="P3417" i="2"/>
  <c r="P3416" i="2"/>
  <c r="P3415" i="2"/>
  <c r="P3414" i="2"/>
  <c r="P3413" i="2"/>
  <c r="P3412" i="2"/>
  <c r="P3411" i="2"/>
  <c r="P3410" i="2"/>
  <c r="P3409" i="2"/>
  <c r="P3408" i="2"/>
  <c r="P3407" i="2"/>
  <c r="P3406" i="2"/>
  <c r="P3405" i="2"/>
  <c r="P3404" i="2"/>
  <c r="P3403" i="2"/>
  <c r="P3402" i="2"/>
  <c r="P3401" i="2"/>
  <c r="P3400" i="2"/>
  <c r="P3399" i="2"/>
  <c r="P3398" i="2"/>
  <c r="P3397" i="2"/>
  <c r="P3396" i="2"/>
  <c r="P3395" i="2"/>
  <c r="P3394" i="2"/>
  <c r="P3393" i="2"/>
  <c r="P3392" i="2"/>
  <c r="P3391" i="2"/>
  <c r="P3390" i="2"/>
  <c r="P3389" i="2"/>
  <c r="P3388" i="2"/>
  <c r="P3387" i="2"/>
  <c r="P3386" i="2"/>
  <c r="P3385" i="2"/>
  <c r="P3384" i="2"/>
  <c r="P3383" i="2"/>
  <c r="P3382" i="2"/>
  <c r="P3381" i="2"/>
  <c r="P3380" i="2"/>
  <c r="P3379" i="2"/>
  <c r="P3378" i="2"/>
  <c r="P3377" i="2"/>
  <c r="P3376" i="2"/>
  <c r="P3375" i="2"/>
  <c r="P3374" i="2"/>
  <c r="P3373" i="2"/>
  <c r="P3372" i="2"/>
  <c r="P3371" i="2"/>
  <c r="P3370" i="2"/>
  <c r="P3369" i="2"/>
  <c r="P3368" i="2"/>
  <c r="P3367" i="2"/>
  <c r="P3366" i="2"/>
  <c r="P3365" i="2"/>
  <c r="P3364" i="2"/>
  <c r="P3363" i="2"/>
  <c r="P3362" i="2"/>
  <c r="P3361" i="2"/>
  <c r="P3360" i="2"/>
  <c r="P3359" i="2"/>
  <c r="P3358" i="2"/>
  <c r="P3357" i="2"/>
  <c r="P3356" i="2"/>
  <c r="P3355" i="2"/>
  <c r="P3354" i="2"/>
  <c r="P3353" i="2"/>
  <c r="P3352" i="2"/>
  <c r="P3351" i="2"/>
  <c r="P3350" i="2"/>
  <c r="P3349" i="2"/>
  <c r="P3348" i="2"/>
  <c r="P3347" i="2"/>
  <c r="P3346" i="2"/>
  <c r="P3345" i="2"/>
  <c r="P3344" i="2"/>
  <c r="P3343" i="2"/>
  <c r="P3342" i="2"/>
  <c r="P3341" i="2"/>
  <c r="P3340" i="2"/>
  <c r="P3339" i="2"/>
  <c r="P3338" i="2"/>
  <c r="P3337" i="2"/>
  <c r="P3336" i="2"/>
  <c r="P3335" i="2"/>
  <c r="P3334" i="2"/>
  <c r="P3333" i="2"/>
  <c r="P3332" i="2"/>
  <c r="P3331" i="2"/>
  <c r="P3330" i="2"/>
  <c r="P3329" i="2"/>
  <c r="P3328" i="2"/>
  <c r="P3327" i="2"/>
  <c r="P3326" i="2"/>
  <c r="P3325" i="2"/>
  <c r="P3324" i="2"/>
  <c r="P3323" i="2"/>
  <c r="P3322" i="2"/>
  <c r="P3321" i="2"/>
  <c r="P3320" i="2"/>
  <c r="P3319" i="2"/>
  <c r="P3318" i="2"/>
  <c r="P3317" i="2"/>
  <c r="P3316" i="2"/>
  <c r="P3315" i="2"/>
  <c r="P3314" i="2"/>
  <c r="P3313" i="2"/>
  <c r="P3312" i="2"/>
  <c r="P3311" i="2"/>
  <c r="P3310" i="2"/>
  <c r="P3309" i="2"/>
  <c r="P3308" i="2"/>
  <c r="P3307" i="2"/>
  <c r="P3306" i="2"/>
  <c r="P3305" i="2"/>
  <c r="P3304" i="2"/>
  <c r="P3303" i="2"/>
  <c r="P3302" i="2"/>
  <c r="P3301" i="2"/>
  <c r="P3300" i="2"/>
  <c r="P3299" i="2"/>
  <c r="P3298" i="2"/>
  <c r="P3297" i="2"/>
  <c r="P3296" i="2"/>
  <c r="P3295" i="2"/>
  <c r="P3294" i="2"/>
  <c r="P3293" i="2"/>
  <c r="P3292" i="2"/>
  <c r="P3291" i="2"/>
  <c r="P3290" i="2"/>
  <c r="P3289" i="2"/>
  <c r="P3288" i="2"/>
  <c r="P3287" i="2"/>
  <c r="P3286" i="2"/>
  <c r="P3285" i="2"/>
  <c r="P3284" i="2"/>
  <c r="P3283" i="2"/>
  <c r="P3282" i="2"/>
  <c r="P3281" i="2"/>
  <c r="P3280" i="2"/>
  <c r="P3279" i="2"/>
  <c r="P3278" i="2"/>
  <c r="P3277" i="2"/>
  <c r="P3276" i="2"/>
  <c r="P3275" i="2"/>
  <c r="P3274" i="2"/>
  <c r="P3273" i="2"/>
  <c r="P3272" i="2"/>
  <c r="P3271" i="2"/>
  <c r="P3270" i="2"/>
  <c r="P3269" i="2"/>
  <c r="P3268" i="2"/>
  <c r="P3267" i="2"/>
  <c r="P3266" i="2"/>
  <c r="P3265" i="2"/>
  <c r="P3264" i="2"/>
  <c r="P3263" i="2"/>
  <c r="P3262" i="2"/>
  <c r="P3261" i="2"/>
  <c r="P3260" i="2"/>
  <c r="P3259" i="2"/>
  <c r="P3258" i="2"/>
  <c r="P3257" i="2"/>
  <c r="P3256" i="2"/>
  <c r="P3255" i="2"/>
  <c r="P3254" i="2"/>
  <c r="P3253" i="2"/>
  <c r="P3252" i="2"/>
  <c r="P3251" i="2"/>
  <c r="P3250" i="2"/>
  <c r="P3249" i="2"/>
  <c r="P3248" i="2"/>
  <c r="P3247" i="2"/>
  <c r="P3246" i="2"/>
  <c r="P3245" i="2"/>
  <c r="P3244" i="2"/>
  <c r="P3243" i="2"/>
  <c r="P3242" i="2"/>
  <c r="P3241" i="2"/>
  <c r="P3240" i="2"/>
  <c r="P3239" i="2"/>
  <c r="P3238" i="2"/>
  <c r="P3237" i="2"/>
  <c r="P3236" i="2"/>
  <c r="P3235" i="2"/>
  <c r="P3234" i="2"/>
  <c r="P3233" i="2"/>
  <c r="P3232" i="2"/>
  <c r="P3231" i="2"/>
  <c r="P3230" i="2"/>
  <c r="P3229" i="2"/>
  <c r="P3228" i="2"/>
  <c r="P3227" i="2"/>
  <c r="P3226" i="2"/>
  <c r="P3225" i="2"/>
  <c r="P3224" i="2"/>
  <c r="P3223" i="2"/>
  <c r="P3222" i="2"/>
  <c r="P3221" i="2"/>
  <c r="P3220" i="2"/>
  <c r="P3219" i="2"/>
  <c r="P3218" i="2"/>
  <c r="P3217" i="2"/>
  <c r="P3216" i="2"/>
  <c r="P3215" i="2"/>
  <c r="P3214" i="2"/>
  <c r="P3213" i="2"/>
  <c r="P3212" i="2"/>
  <c r="P3211" i="2"/>
  <c r="P3210" i="2"/>
  <c r="P3209" i="2"/>
  <c r="P3208" i="2"/>
  <c r="P3207" i="2"/>
  <c r="P3206" i="2"/>
  <c r="P3205" i="2"/>
  <c r="P3204" i="2"/>
  <c r="P3203" i="2"/>
  <c r="P3202" i="2"/>
  <c r="P3201" i="2"/>
  <c r="P3200" i="2"/>
  <c r="P3199" i="2"/>
  <c r="P3198" i="2"/>
  <c r="P3197" i="2"/>
  <c r="P3196" i="2"/>
  <c r="P3195" i="2"/>
  <c r="P3194" i="2"/>
  <c r="P3193" i="2"/>
  <c r="P3192" i="2"/>
  <c r="P3191" i="2"/>
  <c r="P3190" i="2"/>
  <c r="P3189" i="2"/>
  <c r="P3188" i="2"/>
  <c r="P3187" i="2"/>
  <c r="P3186" i="2"/>
  <c r="P3185" i="2"/>
  <c r="P3184" i="2"/>
  <c r="P3183" i="2"/>
  <c r="P3182" i="2"/>
  <c r="P3181" i="2"/>
  <c r="P3180" i="2"/>
  <c r="P3179" i="2"/>
  <c r="P3178" i="2"/>
  <c r="P3177" i="2"/>
  <c r="P3176" i="2"/>
  <c r="P3175" i="2"/>
  <c r="P3174" i="2"/>
  <c r="P3173" i="2"/>
  <c r="P3172" i="2"/>
  <c r="P3171" i="2"/>
  <c r="P3170" i="2"/>
  <c r="P3169" i="2"/>
  <c r="P3168" i="2"/>
  <c r="P3167" i="2"/>
  <c r="P3166" i="2"/>
  <c r="P3165" i="2"/>
  <c r="P3164" i="2"/>
  <c r="P3163" i="2"/>
  <c r="P3162" i="2"/>
  <c r="P3161" i="2"/>
  <c r="P3160" i="2"/>
  <c r="P3159" i="2"/>
  <c r="P3158" i="2"/>
  <c r="P3157" i="2"/>
  <c r="P3156" i="2"/>
  <c r="P3155" i="2"/>
  <c r="P3154" i="2"/>
  <c r="P3153" i="2"/>
  <c r="P3152" i="2"/>
  <c r="P3151" i="2"/>
  <c r="P3150" i="2"/>
  <c r="P3149" i="2"/>
  <c r="P3148" i="2"/>
  <c r="P3147" i="2"/>
  <c r="P3146" i="2"/>
  <c r="P3145" i="2"/>
  <c r="P3144" i="2"/>
  <c r="P3143" i="2"/>
  <c r="P3142" i="2"/>
  <c r="P3141" i="2"/>
  <c r="P3140" i="2"/>
  <c r="P3139" i="2"/>
  <c r="P3138" i="2"/>
  <c r="P3137" i="2"/>
  <c r="P3136" i="2"/>
  <c r="P3135" i="2"/>
  <c r="P3134" i="2"/>
  <c r="P3133" i="2"/>
  <c r="P3132" i="2"/>
  <c r="P3131" i="2"/>
  <c r="P3130" i="2"/>
  <c r="P3129" i="2"/>
  <c r="P3128" i="2"/>
  <c r="P3127" i="2"/>
  <c r="P3126" i="2"/>
  <c r="P3125" i="2"/>
  <c r="P3124" i="2"/>
  <c r="P3123" i="2"/>
  <c r="P3122" i="2"/>
  <c r="P3121" i="2"/>
  <c r="P3120" i="2"/>
  <c r="P3119" i="2"/>
  <c r="P3118" i="2"/>
  <c r="P3117" i="2"/>
  <c r="P3116" i="2"/>
  <c r="P3115" i="2"/>
  <c r="P3114" i="2"/>
  <c r="P3113" i="2"/>
  <c r="P3112" i="2"/>
  <c r="P3111" i="2"/>
  <c r="P3110" i="2"/>
  <c r="P3109" i="2"/>
  <c r="P3108" i="2"/>
  <c r="P3107" i="2"/>
  <c r="P3106" i="2"/>
  <c r="P3105" i="2"/>
  <c r="P3104" i="2"/>
  <c r="P3103" i="2"/>
  <c r="P3102" i="2"/>
  <c r="P3101" i="2"/>
  <c r="P3100" i="2"/>
  <c r="P3099" i="2"/>
  <c r="P3098" i="2"/>
  <c r="P3097" i="2"/>
  <c r="P3096" i="2"/>
  <c r="P3095" i="2"/>
  <c r="P3094" i="2"/>
  <c r="P3093" i="2"/>
  <c r="P3092" i="2"/>
  <c r="P3091" i="2"/>
  <c r="P3090" i="2"/>
  <c r="P3089" i="2"/>
  <c r="P3088" i="2"/>
  <c r="P3087" i="2"/>
  <c r="P3086" i="2"/>
  <c r="P3085" i="2"/>
  <c r="P3084" i="2"/>
  <c r="P3083" i="2"/>
  <c r="P3082" i="2"/>
  <c r="P3081" i="2"/>
  <c r="P3080" i="2"/>
  <c r="P3079" i="2"/>
  <c r="P3078" i="2"/>
  <c r="P3077" i="2"/>
  <c r="P3076" i="2"/>
  <c r="P3075" i="2"/>
  <c r="P3074" i="2"/>
  <c r="P3073" i="2"/>
  <c r="P3072" i="2"/>
  <c r="P3071" i="2"/>
  <c r="P3070" i="2"/>
  <c r="P3069" i="2"/>
  <c r="P3068" i="2"/>
  <c r="P3067" i="2"/>
  <c r="P3066" i="2"/>
  <c r="P3065" i="2"/>
  <c r="P3064" i="2"/>
  <c r="P3063" i="2"/>
  <c r="P3062" i="2"/>
  <c r="P3061" i="2"/>
  <c r="P3060" i="2"/>
  <c r="P3059" i="2"/>
  <c r="P3058" i="2"/>
  <c r="P3057" i="2"/>
  <c r="P3056" i="2"/>
  <c r="P3055" i="2"/>
  <c r="P3054" i="2"/>
  <c r="P3053" i="2"/>
  <c r="P3052" i="2"/>
  <c r="P3051" i="2"/>
  <c r="P3050" i="2"/>
  <c r="P3049" i="2"/>
  <c r="P3048" i="2"/>
  <c r="P3047" i="2"/>
  <c r="P3046" i="2"/>
  <c r="P3045" i="2"/>
  <c r="P3044" i="2"/>
  <c r="P3043" i="2"/>
  <c r="P3042" i="2"/>
  <c r="P3041" i="2"/>
  <c r="P3040" i="2"/>
  <c r="P3039" i="2"/>
  <c r="P3038" i="2"/>
  <c r="P3037" i="2"/>
  <c r="P3036" i="2"/>
  <c r="P3035" i="2"/>
  <c r="P3034" i="2"/>
  <c r="P3033" i="2"/>
  <c r="P3032" i="2"/>
  <c r="P3031" i="2"/>
  <c r="P3030" i="2"/>
  <c r="P3029" i="2"/>
  <c r="P3028" i="2"/>
  <c r="P3027" i="2"/>
  <c r="P3026" i="2"/>
  <c r="P3025" i="2"/>
  <c r="P3024" i="2"/>
  <c r="P3023" i="2"/>
  <c r="P3022" i="2"/>
  <c r="P3021" i="2"/>
  <c r="P3020" i="2"/>
  <c r="P3019" i="2"/>
  <c r="P3018" i="2"/>
  <c r="P3017" i="2"/>
  <c r="P3016" i="2"/>
  <c r="P3015" i="2"/>
  <c r="P3014" i="2"/>
  <c r="P3013" i="2"/>
  <c r="P3012" i="2"/>
  <c r="P3011" i="2"/>
  <c r="P3010" i="2"/>
  <c r="P3009" i="2"/>
  <c r="P3008" i="2"/>
  <c r="P3007" i="2"/>
  <c r="P3006" i="2"/>
  <c r="P3005" i="2"/>
  <c r="P3004" i="2"/>
  <c r="P3003" i="2"/>
  <c r="P3002" i="2"/>
  <c r="P3001" i="2"/>
  <c r="P3000" i="2"/>
  <c r="P2999" i="2"/>
  <c r="P2998" i="2"/>
  <c r="P2997" i="2"/>
  <c r="P2996" i="2"/>
  <c r="P2995" i="2"/>
  <c r="P2994" i="2"/>
  <c r="P2993" i="2"/>
  <c r="P2992" i="2"/>
  <c r="P2991" i="2"/>
  <c r="P2990" i="2"/>
  <c r="P2989" i="2"/>
  <c r="P2988" i="2"/>
  <c r="P2987" i="2"/>
  <c r="P2986" i="2"/>
  <c r="P2985" i="2"/>
  <c r="P2984" i="2"/>
  <c r="P2983" i="2"/>
  <c r="P2982" i="2"/>
  <c r="P2981" i="2"/>
  <c r="P2980" i="2"/>
  <c r="P2979" i="2"/>
  <c r="P2978" i="2"/>
  <c r="P2977" i="2"/>
  <c r="P2976" i="2"/>
  <c r="P2975" i="2"/>
  <c r="P2974" i="2"/>
  <c r="P2973" i="2"/>
  <c r="P2972" i="2"/>
  <c r="P2971" i="2"/>
  <c r="P2970" i="2"/>
  <c r="P2969" i="2"/>
  <c r="P2968" i="2"/>
  <c r="P2967" i="2"/>
  <c r="P2966" i="2"/>
  <c r="P2965" i="2"/>
  <c r="P2964" i="2"/>
  <c r="P2963" i="2"/>
  <c r="P2962" i="2"/>
  <c r="P2961" i="2"/>
  <c r="P2960" i="2"/>
  <c r="P2959" i="2"/>
  <c r="P2958" i="2"/>
  <c r="P2957" i="2"/>
  <c r="P2956" i="2"/>
  <c r="P2955" i="2"/>
  <c r="P2954" i="2"/>
  <c r="P2953" i="2"/>
  <c r="P2952" i="2"/>
  <c r="P2951" i="2"/>
  <c r="P2950" i="2"/>
  <c r="P2949" i="2"/>
  <c r="P2948" i="2"/>
  <c r="P2947" i="2"/>
  <c r="P2946" i="2"/>
  <c r="P2945" i="2"/>
  <c r="P2944" i="2"/>
  <c r="P2943" i="2"/>
  <c r="P2942" i="2"/>
  <c r="P2941" i="2"/>
  <c r="P2940" i="2"/>
  <c r="P2939" i="2"/>
  <c r="P2938" i="2"/>
  <c r="P2937" i="2"/>
  <c r="P2936" i="2"/>
  <c r="P2935" i="2"/>
  <c r="P2934" i="2"/>
  <c r="P2933" i="2"/>
  <c r="P2932" i="2"/>
  <c r="P2931" i="2"/>
  <c r="P2930" i="2"/>
  <c r="P2929" i="2"/>
  <c r="P2928" i="2"/>
  <c r="P2927" i="2"/>
  <c r="P2926" i="2"/>
  <c r="P2925" i="2"/>
  <c r="P2924" i="2"/>
  <c r="P2923" i="2"/>
  <c r="P2922" i="2"/>
  <c r="P2921" i="2"/>
  <c r="P2920" i="2"/>
  <c r="P2919" i="2"/>
  <c r="P2918" i="2"/>
  <c r="P2917" i="2"/>
  <c r="P2916" i="2"/>
  <c r="P2915" i="2"/>
  <c r="P2914" i="2"/>
  <c r="P2913" i="2"/>
  <c r="P2912" i="2"/>
  <c r="P2911" i="2"/>
  <c r="P2910" i="2"/>
  <c r="P2909" i="2"/>
  <c r="P2908" i="2"/>
  <c r="P2907" i="2"/>
  <c r="P2906" i="2"/>
  <c r="P2905" i="2"/>
  <c r="P2904" i="2"/>
  <c r="P2903" i="2"/>
  <c r="P2902" i="2"/>
  <c r="P2901" i="2"/>
  <c r="P2900" i="2"/>
  <c r="P2899" i="2"/>
  <c r="P2898" i="2"/>
  <c r="P2897" i="2"/>
  <c r="P2896" i="2"/>
  <c r="P2895" i="2"/>
  <c r="P2894" i="2"/>
  <c r="P2893" i="2"/>
  <c r="P2892" i="2"/>
  <c r="P2891" i="2"/>
  <c r="P2890" i="2"/>
  <c r="P2889" i="2"/>
  <c r="P2888" i="2"/>
  <c r="P2887" i="2"/>
  <c r="P2886" i="2"/>
  <c r="P2885" i="2"/>
  <c r="P2884" i="2"/>
  <c r="P2883" i="2"/>
  <c r="P2882" i="2"/>
  <c r="P2881" i="2"/>
  <c r="P2880" i="2"/>
  <c r="P2879" i="2"/>
  <c r="P2878" i="2"/>
  <c r="P2877" i="2"/>
  <c r="P2876" i="2"/>
  <c r="P2875" i="2"/>
  <c r="P2874" i="2"/>
  <c r="P2873" i="2"/>
  <c r="P2872" i="2"/>
  <c r="P2871" i="2"/>
  <c r="P2870" i="2"/>
  <c r="P2869" i="2"/>
  <c r="P2868" i="2"/>
  <c r="P2867" i="2"/>
  <c r="P2866" i="2"/>
  <c r="P2865" i="2"/>
  <c r="P2864" i="2"/>
  <c r="P2863" i="2"/>
  <c r="P2862" i="2"/>
  <c r="P2861" i="2"/>
  <c r="P2860" i="2"/>
  <c r="P2859" i="2"/>
  <c r="P2858" i="2"/>
  <c r="P2857" i="2"/>
  <c r="P2856" i="2"/>
  <c r="P2855" i="2"/>
  <c r="P2854" i="2"/>
  <c r="P2853" i="2"/>
  <c r="P2852" i="2"/>
  <c r="P2851" i="2"/>
  <c r="P2850" i="2"/>
  <c r="P2849" i="2"/>
  <c r="P2848" i="2"/>
  <c r="P2847" i="2"/>
  <c r="P2846" i="2"/>
  <c r="P2845" i="2"/>
  <c r="P2844" i="2"/>
  <c r="P2843" i="2"/>
  <c r="P2842" i="2"/>
  <c r="P2841" i="2"/>
  <c r="P2840" i="2"/>
  <c r="P2839" i="2"/>
  <c r="P2838" i="2"/>
  <c r="P2837" i="2"/>
  <c r="P2836" i="2"/>
  <c r="P2835" i="2"/>
  <c r="P2834" i="2"/>
  <c r="P2833" i="2"/>
  <c r="P2832" i="2"/>
  <c r="P2831" i="2"/>
  <c r="P2830" i="2"/>
  <c r="P2829" i="2"/>
  <c r="P2828" i="2"/>
  <c r="P2827" i="2"/>
  <c r="P2826" i="2"/>
  <c r="P2825" i="2"/>
  <c r="P2824" i="2"/>
  <c r="P2823" i="2"/>
  <c r="P2822" i="2"/>
  <c r="P2821" i="2"/>
  <c r="P2820" i="2"/>
  <c r="P2819" i="2"/>
  <c r="P2818" i="2"/>
  <c r="P2817" i="2"/>
  <c r="P2816" i="2"/>
  <c r="P2815" i="2"/>
  <c r="P2814" i="2"/>
  <c r="P2813" i="2"/>
  <c r="P2812" i="2"/>
  <c r="P2811" i="2"/>
  <c r="P2810" i="2"/>
  <c r="P2809" i="2"/>
  <c r="P2808" i="2"/>
  <c r="P2807" i="2"/>
  <c r="P2806" i="2"/>
  <c r="P2805" i="2"/>
  <c r="P2804" i="2"/>
  <c r="P2803" i="2"/>
  <c r="P2802" i="2"/>
  <c r="P2801" i="2"/>
  <c r="P2800" i="2"/>
  <c r="P2799" i="2"/>
  <c r="P2798" i="2"/>
  <c r="P2797" i="2"/>
  <c r="P2796" i="2"/>
  <c r="P2795" i="2"/>
  <c r="P2794" i="2"/>
  <c r="P2793" i="2"/>
  <c r="P2792" i="2"/>
  <c r="P2791" i="2"/>
  <c r="P2790" i="2"/>
  <c r="P2789" i="2"/>
  <c r="P2788" i="2"/>
  <c r="P2787" i="2"/>
  <c r="P2786" i="2"/>
  <c r="P2785" i="2"/>
  <c r="P2784" i="2"/>
  <c r="P2783" i="2"/>
  <c r="P2782" i="2"/>
  <c r="P2781" i="2"/>
  <c r="P2780" i="2"/>
  <c r="P2779" i="2"/>
  <c r="P2778" i="2"/>
  <c r="P2777" i="2"/>
  <c r="P2776" i="2"/>
  <c r="P2775" i="2"/>
  <c r="P2774" i="2"/>
  <c r="P2773" i="2"/>
  <c r="P2772" i="2"/>
  <c r="P2771" i="2"/>
  <c r="P2770" i="2"/>
  <c r="P2769" i="2"/>
  <c r="P2768" i="2"/>
  <c r="P2767" i="2"/>
  <c r="P2766" i="2"/>
  <c r="P2765" i="2"/>
  <c r="P2764" i="2"/>
  <c r="P2763" i="2"/>
  <c r="P2762" i="2"/>
  <c r="P2761" i="2"/>
  <c r="P2760" i="2"/>
  <c r="P2759" i="2"/>
  <c r="P2758" i="2"/>
  <c r="P2757" i="2"/>
  <c r="P2756" i="2"/>
  <c r="P2755" i="2"/>
  <c r="P2754" i="2"/>
  <c r="P2753" i="2"/>
  <c r="P2752" i="2"/>
  <c r="P2751" i="2"/>
  <c r="P2750" i="2"/>
  <c r="P2749" i="2"/>
  <c r="P2748" i="2"/>
  <c r="P2747" i="2"/>
  <c r="P2746" i="2"/>
  <c r="P2745" i="2"/>
  <c r="P2744" i="2"/>
  <c r="P2743" i="2"/>
  <c r="P2742" i="2"/>
  <c r="P2741" i="2"/>
  <c r="P2740" i="2"/>
  <c r="P2739" i="2"/>
  <c r="P2738" i="2"/>
  <c r="P2737" i="2"/>
  <c r="P2736" i="2"/>
  <c r="P2735" i="2"/>
  <c r="P2734" i="2"/>
  <c r="P2733" i="2"/>
  <c r="P2732" i="2"/>
  <c r="P2731" i="2"/>
  <c r="P2730" i="2"/>
  <c r="P2729" i="2"/>
  <c r="P2728" i="2"/>
  <c r="P2727" i="2"/>
  <c r="P2726" i="2"/>
  <c r="P2725" i="2"/>
  <c r="P2724" i="2"/>
  <c r="P2723" i="2"/>
  <c r="P2722" i="2"/>
  <c r="P2721" i="2"/>
  <c r="P2720" i="2"/>
  <c r="P2719" i="2"/>
  <c r="P2718" i="2"/>
  <c r="P2717" i="2"/>
  <c r="P2716" i="2"/>
  <c r="P2715" i="2"/>
  <c r="P2714" i="2"/>
  <c r="P2713" i="2"/>
  <c r="P2712" i="2"/>
  <c r="P2711" i="2"/>
  <c r="P2710" i="2"/>
  <c r="P2709" i="2"/>
  <c r="P2708" i="2"/>
  <c r="P2707" i="2"/>
  <c r="P2706" i="2"/>
  <c r="P2705" i="2"/>
  <c r="P2704" i="2"/>
  <c r="P2703" i="2"/>
  <c r="P2702" i="2"/>
  <c r="P2701" i="2"/>
  <c r="P2700" i="2"/>
  <c r="P2699" i="2"/>
  <c r="P2698" i="2"/>
  <c r="P2697" i="2"/>
  <c r="P2696" i="2"/>
  <c r="P2695" i="2"/>
  <c r="P2694" i="2"/>
  <c r="P2693" i="2"/>
  <c r="P2692" i="2"/>
  <c r="P2691" i="2"/>
  <c r="P2690" i="2"/>
  <c r="P2689" i="2"/>
  <c r="P2688" i="2"/>
  <c r="P2687" i="2"/>
  <c r="P2686" i="2"/>
  <c r="P2685" i="2"/>
  <c r="P2684" i="2"/>
  <c r="P2683" i="2"/>
  <c r="P2682" i="2"/>
  <c r="P2681" i="2"/>
  <c r="P2680" i="2"/>
  <c r="P2679" i="2"/>
  <c r="P2678" i="2"/>
  <c r="P2677" i="2"/>
  <c r="P2676" i="2"/>
  <c r="P2675" i="2"/>
  <c r="P2674" i="2"/>
  <c r="P2673" i="2"/>
  <c r="P2672" i="2"/>
  <c r="P2671" i="2"/>
  <c r="P2670" i="2"/>
  <c r="P2669" i="2"/>
  <c r="P2668" i="2"/>
  <c r="P2667" i="2"/>
  <c r="P2666" i="2"/>
  <c r="P2665" i="2"/>
  <c r="P2664" i="2"/>
  <c r="P2663" i="2"/>
  <c r="P2662" i="2"/>
  <c r="P2661" i="2"/>
  <c r="P2660" i="2"/>
  <c r="P2659" i="2"/>
  <c r="P2658" i="2"/>
  <c r="P2657" i="2"/>
  <c r="P2656" i="2"/>
  <c r="P2655" i="2"/>
  <c r="P2654" i="2"/>
  <c r="P2653" i="2"/>
  <c r="P2652" i="2"/>
  <c r="P2651" i="2"/>
  <c r="P2650" i="2"/>
  <c r="P2649" i="2"/>
  <c r="P2648" i="2"/>
  <c r="P2647" i="2"/>
  <c r="P2646" i="2"/>
  <c r="P2645" i="2"/>
  <c r="P2644" i="2"/>
  <c r="P2643" i="2"/>
  <c r="P2642" i="2"/>
  <c r="P2641" i="2"/>
  <c r="P2640" i="2"/>
  <c r="P2639" i="2"/>
  <c r="P2638" i="2"/>
  <c r="P2637" i="2"/>
  <c r="P2636" i="2"/>
  <c r="P2635" i="2"/>
  <c r="P2634" i="2"/>
  <c r="P2633" i="2"/>
  <c r="P2632" i="2"/>
  <c r="P2631" i="2"/>
  <c r="P2630" i="2"/>
  <c r="P2629" i="2"/>
  <c r="P2628" i="2"/>
  <c r="P2627" i="2"/>
  <c r="P2626" i="2"/>
  <c r="P2625" i="2"/>
  <c r="P2624" i="2"/>
  <c r="P2623" i="2"/>
  <c r="P2622" i="2"/>
  <c r="P2621" i="2"/>
  <c r="P2620" i="2"/>
  <c r="P2619" i="2"/>
  <c r="P2618" i="2"/>
  <c r="P2617" i="2"/>
  <c r="P2616" i="2"/>
  <c r="P2615" i="2"/>
  <c r="P2614" i="2"/>
  <c r="P2613" i="2"/>
  <c r="P2612" i="2"/>
  <c r="P2611" i="2"/>
  <c r="P2610" i="2"/>
  <c r="P2609" i="2"/>
  <c r="P2608" i="2"/>
  <c r="P2607" i="2"/>
  <c r="P2606" i="2"/>
  <c r="P2605" i="2"/>
  <c r="P2604" i="2"/>
  <c r="P2603" i="2"/>
  <c r="P2602" i="2"/>
  <c r="P2601" i="2"/>
  <c r="P2600" i="2"/>
  <c r="P2599" i="2"/>
  <c r="P2598" i="2"/>
  <c r="P2597" i="2"/>
  <c r="P2596" i="2"/>
  <c r="P2595" i="2"/>
  <c r="P2594" i="2"/>
  <c r="P2593" i="2"/>
  <c r="P2592" i="2"/>
  <c r="P2591" i="2"/>
  <c r="P2590" i="2"/>
  <c r="P2589" i="2"/>
  <c r="P2588" i="2"/>
  <c r="P2587" i="2"/>
  <c r="P2586" i="2"/>
  <c r="P2585" i="2"/>
  <c r="P2584" i="2"/>
  <c r="P2583" i="2"/>
  <c r="P2582" i="2"/>
  <c r="P2581" i="2"/>
  <c r="P2580" i="2"/>
  <c r="P2579" i="2"/>
  <c r="P2578" i="2"/>
  <c r="P2577" i="2"/>
  <c r="P2576" i="2"/>
  <c r="P2575" i="2"/>
  <c r="P2574" i="2"/>
  <c r="P2573" i="2"/>
  <c r="P2572" i="2"/>
  <c r="P2571" i="2"/>
  <c r="P2570" i="2"/>
  <c r="P2569" i="2"/>
  <c r="P2568" i="2"/>
  <c r="P2567" i="2"/>
  <c r="P2566" i="2"/>
  <c r="P2565" i="2"/>
  <c r="P2564" i="2"/>
  <c r="P2563" i="2"/>
  <c r="P2562" i="2"/>
  <c r="P2561" i="2"/>
  <c r="P2560" i="2"/>
  <c r="P2559" i="2"/>
  <c r="P2558" i="2"/>
  <c r="P2557" i="2"/>
  <c r="P2556" i="2"/>
  <c r="P2555" i="2"/>
  <c r="P2554" i="2"/>
  <c r="P2553" i="2"/>
  <c r="P2552" i="2"/>
  <c r="P2551" i="2"/>
  <c r="P2550" i="2"/>
  <c r="P2549" i="2"/>
  <c r="P2548" i="2"/>
  <c r="P2547" i="2"/>
  <c r="P2546" i="2"/>
  <c r="P2545" i="2"/>
  <c r="P2544" i="2"/>
  <c r="P2543" i="2"/>
  <c r="P2542" i="2"/>
  <c r="P2541" i="2"/>
  <c r="P2540" i="2"/>
  <c r="P2539" i="2"/>
  <c r="P2538" i="2"/>
  <c r="P2537" i="2"/>
  <c r="P2536" i="2"/>
  <c r="P2535" i="2"/>
  <c r="P2534" i="2"/>
  <c r="P2533" i="2"/>
  <c r="P2532" i="2"/>
  <c r="P2531" i="2"/>
  <c r="P2530" i="2"/>
  <c r="P2529" i="2"/>
  <c r="P2528" i="2"/>
  <c r="P2527" i="2"/>
  <c r="P2526" i="2"/>
  <c r="P2525" i="2"/>
  <c r="P2524" i="2"/>
  <c r="P2523" i="2"/>
  <c r="P2522" i="2"/>
  <c r="P2521" i="2"/>
  <c r="P2520" i="2"/>
  <c r="P2519" i="2"/>
  <c r="P2518" i="2"/>
  <c r="P2517" i="2"/>
  <c r="P2516" i="2"/>
  <c r="P2515" i="2"/>
  <c r="P2514" i="2"/>
  <c r="P2513" i="2"/>
  <c r="P2512" i="2"/>
  <c r="P2511" i="2"/>
  <c r="P2510" i="2"/>
  <c r="P2509" i="2"/>
  <c r="P2508" i="2"/>
  <c r="P2507" i="2"/>
  <c r="P2506" i="2"/>
  <c r="P2505" i="2"/>
  <c r="P2504" i="2"/>
  <c r="P2503" i="2"/>
  <c r="P2502" i="2"/>
  <c r="P2501" i="2"/>
  <c r="P2500" i="2"/>
  <c r="P2499" i="2"/>
  <c r="P2498" i="2"/>
  <c r="P2497" i="2"/>
  <c r="P2496" i="2"/>
  <c r="P2495" i="2"/>
  <c r="P2494" i="2"/>
  <c r="P2493" i="2"/>
  <c r="P2492" i="2"/>
  <c r="P2491" i="2"/>
  <c r="P2490" i="2"/>
  <c r="P2489" i="2"/>
  <c r="P2488" i="2"/>
  <c r="P2487" i="2"/>
  <c r="P2486" i="2"/>
  <c r="P2485" i="2"/>
  <c r="P2484" i="2"/>
  <c r="P2483" i="2"/>
  <c r="P2482" i="2"/>
  <c r="P2481" i="2"/>
  <c r="P2480" i="2"/>
  <c r="P2479" i="2"/>
  <c r="P2478" i="2"/>
  <c r="P2477" i="2"/>
  <c r="P2476" i="2"/>
  <c r="P2475" i="2"/>
  <c r="P2474" i="2"/>
  <c r="P2473" i="2"/>
  <c r="P2472" i="2"/>
  <c r="P2471" i="2"/>
  <c r="P2470" i="2"/>
  <c r="P2469" i="2"/>
  <c r="P2468" i="2"/>
  <c r="P2467" i="2"/>
  <c r="P2466" i="2"/>
  <c r="P2465" i="2"/>
  <c r="P2464" i="2"/>
  <c r="P2463" i="2"/>
  <c r="P2462" i="2"/>
  <c r="P2461" i="2"/>
  <c r="P2460" i="2"/>
  <c r="P2459" i="2"/>
  <c r="P2458" i="2"/>
  <c r="P2457" i="2"/>
  <c r="P2456" i="2"/>
  <c r="P2455" i="2"/>
  <c r="P2454" i="2"/>
  <c r="P2453" i="2"/>
  <c r="P2452" i="2"/>
  <c r="P2451" i="2"/>
  <c r="P2450" i="2"/>
  <c r="P2449" i="2"/>
  <c r="P2448" i="2"/>
  <c r="P2447" i="2"/>
  <c r="P2446" i="2"/>
  <c r="P2445" i="2"/>
  <c r="P2444" i="2"/>
  <c r="P2443" i="2"/>
  <c r="P2442" i="2"/>
  <c r="P2441" i="2"/>
  <c r="P2440" i="2"/>
  <c r="P2439" i="2"/>
  <c r="P2438" i="2"/>
  <c r="P2437" i="2"/>
  <c r="P2436" i="2"/>
  <c r="P2435" i="2"/>
  <c r="P2434" i="2"/>
  <c r="P2433" i="2"/>
  <c r="P2432" i="2"/>
  <c r="P2431" i="2"/>
  <c r="P2430" i="2"/>
  <c r="P2429" i="2"/>
  <c r="P2428" i="2"/>
  <c r="P2427" i="2"/>
  <c r="P2426" i="2"/>
  <c r="P2425" i="2"/>
  <c r="P2424" i="2"/>
  <c r="P2423" i="2"/>
  <c r="P2422" i="2"/>
  <c r="P2421" i="2"/>
  <c r="P2420" i="2"/>
  <c r="P2419" i="2"/>
  <c r="P2418" i="2"/>
  <c r="P2417" i="2"/>
  <c r="P2416" i="2"/>
  <c r="P2415" i="2"/>
  <c r="P2414" i="2"/>
  <c r="P2413" i="2"/>
  <c r="P2412" i="2"/>
  <c r="P2411" i="2"/>
  <c r="P2410" i="2"/>
  <c r="P2409" i="2"/>
  <c r="P2408" i="2"/>
  <c r="P2407" i="2"/>
  <c r="P2406" i="2"/>
  <c r="P2405" i="2"/>
  <c r="P2404" i="2"/>
  <c r="P2403" i="2"/>
  <c r="P2402" i="2"/>
  <c r="P2401" i="2"/>
  <c r="P2400" i="2"/>
  <c r="P2399" i="2"/>
  <c r="P2398" i="2"/>
  <c r="P2397" i="2"/>
  <c r="P2396" i="2"/>
  <c r="P2395" i="2"/>
  <c r="P2394" i="2"/>
  <c r="P2393" i="2"/>
  <c r="P2392" i="2"/>
  <c r="P2391" i="2"/>
  <c r="P2390" i="2"/>
  <c r="P2389" i="2"/>
  <c r="P2388" i="2"/>
  <c r="P2387" i="2"/>
  <c r="P2386" i="2"/>
  <c r="P2385" i="2"/>
  <c r="P2384" i="2"/>
  <c r="P2383" i="2"/>
  <c r="P2382" i="2"/>
  <c r="P2381" i="2"/>
  <c r="P2380" i="2"/>
  <c r="P2379" i="2"/>
  <c r="P2378" i="2"/>
  <c r="P2377" i="2"/>
  <c r="P2376" i="2"/>
  <c r="P2375" i="2"/>
  <c r="P2374" i="2"/>
  <c r="P2373" i="2"/>
  <c r="P2372" i="2"/>
  <c r="P2371" i="2"/>
  <c r="P2370" i="2"/>
  <c r="P2369" i="2"/>
  <c r="P2368" i="2"/>
  <c r="P2367" i="2"/>
  <c r="P2366" i="2"/>
  <c r="P2365" i="2"/>
  <c r="P2364" i="2"/>
  <c r="P2363" i="2"/>
  <c r="P2362" i="2"/>
  <c r="P2361" i="2"/>
  <c r="P2360" i="2"/>
  <c r="P2359" i="2"/>
  <c r="P2358" i="2"/>
  <c r="P2357" i="2"/>
  <c r="P2356" i="2"/>
  <c r="P2355" i="2"/>
  <c r="P2354" i="2"/>
  <c r="P2353" i="2"/>
  <c r="P2352" i="2"/>
  <c r="P2351" i="2"/>
  <c r="P2350" i="2"/>
  <c r="P2349" i="2"/>
  <c r="P2348" i="2"/>
  <c r="P2347" i="2"/>
  <c r="P2346" i="2"/>
  <c r="P2345" i="2"/>
  <c r="P2344" i="2"/>
  <c r="P2343" i="2"/>
  <c r="P2342" i="2"/>
  <c r="P2341" i="2"/>
  <c r="P2340" i="2"/>
  <c r="P2339" i="2"/>
  <c r="P2338" i="2"/>
  <c r="P2337" i="2"/>
  <c r="P2336" i="2"/>
  <c r="P2335" i="2"/>
  <c r="P2334" i="2"/>
  <c r="P2333" i="2"/>
  <c r="P2332" i="2"/>
  <c r="P2331" i="2"/>
  <c r="P2330" i="2"/>
  <c r="P2329" i="2"/>
  <c r="P2328" i="2"/>
  <c r="P2327" i="2"/>
  <c r="P2326" i="2"/>
  <c r="P2325" i="2"/>
  <c r="P2324" i="2"/>
  <c r="P2323" i="2"/>
  <c r="P2322" i="2"/>
  <c r="P2321" i="2"/>
  <c r="P2320" i="2"/>
  <c r="P2319" i="2"/>
  <c r="P2318" i="2"/>
  <c r="P2317" i="2"/>
  <c r="P2316" i="2"/>
  <c r="P2315" i="2"/>
  <c r="P2314" i="2"/>
  <c r="P2313" i="2"/>
  <c r="P2312" i="2"/>
  <c r="P2311" i="2"/>
  <c r="P2310" i="2"/>
  <c r="P2309" i="2"/>
  <c r="P2308" i="2"/>
  <c r="P2307" i="2"/>
  <c r="P2306" i="2"/>
  <c r="P2305" i="2"/>
  <c r="P2304" i="2"/>
  <c r="P2303" i="2"/>
  <c r="P2302" i="2"/>
  <c r="P2301" i="2"/>
  <c r="P2300" i="2"/>
  <c r="P2299" i="2"/>
  <c r="P2298" i="2"/>
  <c r="P2297" i="2"/>
  <c r="P2296" i="2"/>
  <c r="P2295" i="2"/>
  <c r="P2294" i="2"/>
  <c r="P2293" i="2"/>
  <c r="P2292" i="2"/>
  <c r="P2291" i="2"/>
  <c r="P2290" i="2"/>
  <c r="P2289" i="2"/>
  <c r="P2288" i="2"/>
  <c r="P2287" i="2"/>
  <c r="P2286" i="2"/>
  <c r="P2285" i="2"/>
  <c r="P2284" i="2"/>
  <c r="P2283" i="2"/>
  <c r="P2282" i="2"/>
  <c r="P2281" i="2"/>
  <c r="P2280" i="2"/>
  <c r="P2279" i="2"/>
  <c r="P2278" i="2"/>
  <c r="P2277" i="2"/>
  <c r="P2276" i="2"/>
  <c r="P2275" i="2"/>
  <c r="P2274" i="2"/>
  <c r="P2273" i="2"/>
  <c r="P2272" i="2"/>
  <c r="P2271" i="2"/>
  <c r="P2270" i="2"/>
  <c r="P2269" i="2"/>
  <c r="P2268" i="2"/>
  <c r="P2267" i="2"/>
  <c r="P2266" i="2"/>
  <c r="P2265" i="2"/>
  <c r="P2264" i="2"/>
  <c r="P2263" i="2"/>
  <c r="P2262" i="2"/>
  <c r="P2261" i="2"/>
  <c r="P2260" i="2"/>
  <c r="P2259" i="2"/>
  <c r="P2258" i="2"/>
  <c r="P2257" i="2"/>
  <c r="P2256" i="2"/>
  <c r="P2255" i="2"/>
  <c r="P2254" i="2"/>
  <c r="P2253" i="2"/>
  <c r="P2252" i="2"/>
  <c r="P2251" i="2"/>
  <c r="P2250" i="2"/>
  <c r="P2249" i="2"/>
  <c r="P2248" i="2"/>
  <c r="P2247" i="2"/>
  <c r="P2246" i="2"/>
  <c r="P2245" i="2"/>
  <c r="P2244" i="2"/>
  <c r="P2243" i="2"/>
  <c r="P2242" i="2"/>
  <c r="P2241" i="2"/>
  <c r="P2240" i="2"/>
  <c r="P2239" i="2"/>
  <c r="P2238" i="2"/>
  <c r="P2237" i="2"/>
  <c r="P2236" i="2"/>
  <c r="P2235" i="2"/>
  <c r="P2234" i="2"/>
  <c r="P2233" i="2"/>
  <c r="P2232" i="2"/>
  <c r="P2231" i="2"/>
  <c r="P2230" i="2"/>
  <c r="P2229" i="2"/>
  <c r="P2228" i="2"/>
  <c r="P2227" i="2"/>
  <c r="P2226" i="2"/>
  <c r="P2225" i="2"/>
  <c r="P2224" i="2"/>
  <c r="P2223" i="2"/>
  <c r="P2222" i="2"/>
  <c r="P2221" i="2"/>
  <c r="P2220" i="2"/>
  <c r="P2219" i="2"/>
  <c r="P2218" i="2"/>
  <c r="P2217" i="2"/>
  <c r="P2216" i="2"/>
  <c r="P2215" i="2"/>
  <c r="P2214" i="2"/>
  <c r="P2213" i="2"/>
  <c r="P2212" i="2"/>
  <c r="P2211" i="2"/>
  <c r="P2210" i="2"/>
  <c r="P2209" i="2"/>
  <c r="P2208" i="2"/>
  <c r="P2207" i="2"/>
  <c r="P2206" i="2"/>
  <c r="P2205" i="2"/>
  <c r="P2204" i="2"/>
  <c r="P2203" i="2"/>
  <c r="P2202" i="2"/>
  <c r="P2201" i="2"/>
  <c r="P2200" i="2"/>
  <c r="P2199" i="2"/>
  <c r="P2198" i="2"/>
  <c r="P2197" i="2"/>
  <c r="P2196" i="2"/>
  <c r="P2195" i="2"/>
  <c r="P2194" i="2"/>
  <c r="P2193" i="2"/>
  <c r="P2192" i="2"/>
  <c r="P2191" i="2"/>
  <c r="P2190" i="2"/>
  <c r="P2189" i="2"/>
  <c r="P2188" i="2"/>
  <c r="P2187" i="2"/>
  <c r="P2186" i="2"/>
  <c r="P2185" i="2"/>
  <c r="P2184" i="2"/>
  <c r="P2183" i="2"/>
  <c r="P2182" i="2"/>
  <c r="P2181" i="2"/>
  <c r="P2180" i="2"/>
  <c r="P2179" i="2"/>
  <c r="P2178" i="2"/>
  <c r="P2177" i="2"/>
  <c r="P2176" i="2"/>
  <c r="P2175" i="2"/>
  <c r="P2174" i="2"/>
  <c r="P2173" i="2"/>
  <c r="P2172" i="2"/>
  <c r="P2171" i="2"/>
  <c r="P2170" i="2"/>
  <c r="P2169" i="2"/>
  <c r="P2168" i="2"/>
  <c r="P2167" i="2"/>
  <c r="P2166" i="2"/>
  <c r="P2165" i="2"/>
  <c r="P2164" i="2"/>
  <c r="P2163" i="2"/>
  <c r="P2162" i="2"/>
  <c r="P2161" i="2"/>
  <c r="P2160" i="2"/>
  <c r="P2159" i="2"/>
  <c r="P2158" i="2"/>
  <c r="P2157" i="2"/>
  <c r="P2156" i="2"/>
  <c r="P2155" i="2"/>
  <c r="P2154" i="2"/>
  <c r="P2153" i="2"/>
  <c r="P2152" i="2"/>
  <c r="P2151" i="2"/>
  <c r="P2150" i="2"/>
  <c r="P2149" i="2"/>
  <c r="P2148" i="2"/>
  <c r="P2147" i="2"/>
  <c r="P2146" i="2"/>
  <c r="P2145" i="2"/>
  <c r="P2144" i="2"/>
  <c r="P2143" i="2"/>
  <c r="P2142" i="2"/>
  <c r="P2141" i="2"/>
  <c r="P2140" i="2"/>
  <c r="P2139" i="2"/>
  <c r="P2138" i="2"/>
  <c r="P2137" i="2"/>
  <c r="P2136" i="2"/>
  <c r="P2135" i="2"/>
  <c r="P2134" i="2"/>
  <c r="P2133" i="2"/>
  <c r="P2132" i="2"/>
  <c r="P2131" i="2"/>
  <c r="P2130" i="2"/>
  <c r="P2129" i="2"/>
  <c r="P2128" i="2"/>
  <c r="P2127" i="2"/>
  <c r="P2126" i="2"/>
  <c r="P2125" i="2"/>
  <c r="P2124" i="2"/>
  <c r="P2123" i="2"/>
  <c r="P2122" i="2"/>
  <c r="P2121" i="2"/>
  <c r="P2120" i="2"/>
  <c r="P2119" i="2"/>
  <c r="P2118" i="2"/>
  <c r="P2117" i="2"/>
  <c r="P2116" i="2"/>
  <c r="P2115" i="2"/>
  <c r="P2114" i="2"/>
  <c r="P2113" i="2"/>
  <c r="P2112" i="2"/>
  <c r="P2111" i="2"/>
  <c r="P2110" i="2"/>
  <c r="P2109" i="2"/>
  <c r="P2108" i="2"/>
  <c r="P2107" i="2"/>
  <c r="P2106" i="2"/>
  <c r="P2105" i="2"/>
  <c r="P2104" i="2"/>
  <c r="P2103" i="2"/>
  <c r="P2102" i="2"/>
  <c r="P2101" i="2"/>
  <c r="P2100" i="2"/>
  <c r="P2099" i="2"/>
  <c r="P2098" i="2"/>
  <c r="P2097" i="2"/>
  <c r="P2096" i="2"/>
  <c r="P2095" i="2"/>
  <c r="P2094" i="2"/>
  <c r="P2093" i="2"/>
  <c r="P2092" i="2"/>
  <c r="P2091" i="2"/>
  <c r="P2090" i="2"/>
  <c r="P2089" i="2"/>
  <c r="P2088" i="2"/>
  <c r="P2087" i="2"/>
  <c r="P2086" i="2"/>
  <c r="P2085" i="2"/>
  <c r="P2084" i="2"/>
  <c r="P2083" i="2"/>
  <c r="P2082" i="2"/>
  <c r="P2081" i="2"/>
  <c r="P2080" i="2"/>
  <c r="P2079" i="2"/>
  <c r="P2078" i="2"/>
  <c r="P2077" i="2"/>
  <c r="P2076" i="2"/>
  <c r="P2075" i="2"/>
  <c r="P2074" i="2"/>
  <c r="P2073" i="2"/>
  <c r="P2072" i="2"/>
  <c r="P2071" i="2"/>
  <c r="P2070" i="2"/>
  <c r="P2069" i="2"/>
  <c r="P2068" i="2"/>
  <c r="P2067" i="2"/>
  <c r="P2066" i="2"/>
  <c r="P2065" i="2"/>
  <c r="P2064" i="2"/>
  <c r="P2063" i="2"/>
  <c r="P2062" i="2"/>
  <c r="P2061" i="2"/>
  <c r="P2060" i="2"/>
  <c r="P2059" i="2"/>
  <c r="P2058" i="2"/>
  <c r="P2057" i="2"/>
  <c r="P2056" i="2"/>
  <c r="P2055" i="2"/>
  <c r="P2054" i="2"/>
  <c r="P2053" i="2"/>
  <c r="P2052" i="2"/>
  <c r="P2051" i="2"/>
  <c r="P2050" i="2"/>
  <c r="P2049" i="2"/>
  <c r="P2048" i="2"/>
  <c r="P2047" i="2"/>
  <c r="P2046" i="2"/>
  <c r="P2045" i="2"/>
  <c r="P2044" i="2"/>
  <c r="P2043" i="2"/>
  <c r="P2042" i="2"/>
  <c r="P2041" i="2"/>
  <c r="P2040" i="2"/>
  <c r="P2039" i="2"/>
  <c r="P2038" i="2"/>
  <c r="P2037" i="2"/>
  <c r="P2036" i="2"/>
  <c r="P2035" i="2"/>
  <c r="P2034" i="2"/>
  <c r="P2033" i="2"/>
  <c r="P2032" i="2"/>
  <c r="P2031" i="2"/>
  <c r="P2030" i="2"/>
  <c r="P2029" i="2"/>
  <c r="P2028" i="2"/>
  <c r="P2027" i="2"/>
  <c r="P2026" i="2"/>
  <c r="P2025" i="2"/>
  <c r="P2024" i="2"/>
  <c r="P2023" i="2"/>
  <c r="P2022" i="2"/>
  <c r="P2021" i="2"/>
  <c r="P2020" i="2"/>
  <c r="P2019" i="2"/>
  <c r="P2018" i="2"/>
  <c r="P2017" i="2"/>
  <c r="P2016" i="2"/>
  <c r="P2015" i="2"/>
  <c r="P2014" i="2"/>
  <c r="P2013" i="2"/>
  <c r="P2012" i="2"/>
  <c r="P2011" i="2"/>
  <c r="P2010" i="2"/>
  <c r="P2009" i="2"/>
  <c r="P2008" i="2"/>
  <c r="P2007" i="2"/>
  <c r="P2006" i="2"/>
  <c r="P2005" i="2"/>
  <c r="P2004" i="2"/>
  <c r="P2003" i="2"/>
  <c r="P2002" i="2"/>
  <c r="P2001" i="2"/>
  <c r="P2000" i="2"/>
  <c r="P1999" i="2"/>
  <c r="P1998" i="2"/>
  <c r="P1997" i="2"/>
  <c r="P1996" i="2"/>
  <c r="P1995" i="2"/>
  <c r="P1994" i="2"/>
  <c r="P1993" i="2"/>
  <c r="P1992" i="2"/>
  <c r="P1991" i="2"/>
  <c r="P1990" i="2"/>
  <c r="P1989" i="2"/>
  <c r="P1988" i="2"/>
  <c r="P1987" i="2"/>
  <c r="P1986" i="2"/>
  <c r="P1985" i="2"/>
  <c r="P1984" i="2"/>
  <c r="P1983" i="2"/>
  <c r="P1982" i="2"/>
  <c r="P1981" i="2"/>
  <c r="P1980" i="2"/>
  <c r="P1979" i="2"/>
  <c r="P1978" i="2"/>
  <c r="P1977" i="2"/>
  <c r="P1976" i="2"/>
  <c r="P1975" i="2"/>
  <c r="P1974" i="2"/>
  <c r="P1973" i="2"/>
  <c r="P1972" i="2"/>
  <c r="P1971" i="2"/>
  <c r="P1970" i="2"/>
  <c r="P1969" i="2"/>
  <c r="P1968" i="2"/>
  <c r="P1967" i="2"/>
  <c r="P1966" i="2"/>
  <c r="P1965" i="2"/>
  <c r="P1964" i="2"/>
  <c r="P1963" i="2"/>
  <c r="P1962" i="2"/>
  <c r="P1961" i="2"/>
  <c r="P1960" i="2"/>
  <c r="P1959" i="2"/>
  <c r="P1958" i="2"/>
  <c r="P1957" i="2"/>
  <c r="P1956" i="2"/>
  <c r="P1955" i="2"/>
  <c r="P1954" i="2"/>
  <c r="P1953" i="2"/>
  <c r="P1952" i="2"/>
  <c r="P1951" i="2"/>
  <c r="P1950" i="2"/>
  <c r="P1949" i="2"/>
  <c r="P1948" i="2"/>
  <c r="P1947" i="2"/>
  <c r="P1946" i="2"/>
  <c r="P1945" i="2"/>
  <c r="P1944" i="2"/>
  <c r="P1943" i="2"/>
  <c r="P1942" i="2"/>
  <c r="P1941" i="2"/>
  <c r="P1940" i="2"/>
  <c r="P1939" i="2"/>
  <c r="P1938" i="2"/>
  <c r="P1937" i="2"/>
  <c r="P1936" i="2"/>
  <c r="P1935" i="2"/>
  <c r="P1934" i="2"/>
  <c r="P1933" i="2"/>
  <c r="P1932" i="2"/>
  <c r="P1931" i="2"/>
  <c r="P1930" i="2"/>
  <c r="P1929" i="2"/>
  <c r="P1928" i="2"/>
  <c r="P1927" i="2"/>
  <c r="P1926" i="2"/>
  <c r="P1925" i="2"/>
  <c r="P1924" i="2"/>
  <c r="P1923" i="2"/>
  <c r="P1922" i="2"/>
  <c r="P1921" i="2"/>
  <c r="P1920" i="2"/>
  <c r="P1919" i="2"/>
  <c r="P1918" i="2"/>
  <c r="P1917" i="2"/>
  <c r="P1916" i="2"/>
  <c r="P1915" i="2"/>
  <c r="P1914" i="2"/>
  <c r="P1913" i="2"/>
  <c r="P1912" i="2"/>
  <c r="P1911" i="2"/>
  <c r="P1910" i="2"/>
  <c r="P1909" i="2"/>
  <c r="P1908" i="2"/>
  <c r="P1907" i="2"/>
  <c r="P1906" i="2"/>
  <c r="P1905" i="2"/>
  <c r="P1904" i="2"/>
  <c r="P1903" i="2"/>
  <c r="P1902" i="2"/>
  <c r="P1901" i="2"/>
  <c r="P1900" i="2"/>
  <c r="P1899" i="2"/>
  <c r="P1898" i="2"/>
  <c r="P1897" i="2"/>
  <c r="P1896" i="2"/>
  <c r="P1895" i="2"/>
  <c r="P1894" i="2"/>
  <c r="P1893" i="2"/>
  <c r="P1892" i="2"/>
  <c r="P1891" i="2"/>
  <c r="P1890" i="2"/>
  <c r="P1889" i="2"/>
  <c r="P1888" i="2"/>
  <c r="P1887" i="2"/>
  <c r="P1886" i="2"/>
  <c r="P1885" i="2"/>
  <c r="P1884" i="2"/>
  <c r="P1883" i="2"/>
  <c r="P1882" i="2"/>
  <c r="P1881" i="2"/>
  <c r="P1880" i="2"/>
  <c r="P1879" i="2"/>
  <c r="P1878" i="2"/>
  <c r="P1877" i="2"/>
  <c r="P1876" i="2"/>
  <c r="P1875" i="2"/>
  <c r="P1874" i="2"/>
  <c r="P1873" i="2"/>
  <c r="P1872" i="2"/>
  <c r="P1871" i="2"/>
  <c r="P1870" i="2"/>
  <c r="P1869" i="2"/>
  <c r="P1868" i="2"/>
  <c r="P1867" i="2"/>
  <c r="P1866" i="2"/>
  <c r="P1865" i="2"/>
  <c r="P1864" i="2"/>
  <c r="P1863" i="2"/>
  <c r="P1862" i="2"/>
  <c r="P1861" i="2"/>
  <c r="P1860" i="2"/>
  <c r="P1859" i="2"/>
  <c r="P1858" i="2"/>
  <c r="P1857" i="2"/>
  <c r="P1856" i="2"/>
  <c r="P1855" i="2"/>
  <c r="P1854" i="2"/>
  <c r="P1853" i="2"/>
  <c r="P1852" i="2"/>
  <c r="P1851" i="2"/>
  <c r="P1850" i="2"/>
  <c r="P1849" i="2"/>
  <c r="P1848" i="2"/>
  <c r="P1847" i="2"/>
  <c r="P1846" i="2"/>
  <c r="P1845" i="2"/>
  <c r="P1844" i="2"/>
  <c r="P1843" i="2"/>
  <c r="P1842" i="2"/>
  <c r="P1841" i="2"/>
  <c r="P1840" i="2"/>
  <c r="P1839" i="2"/>
  <c r="P1838" i="2"/>
  <c r="P1837" i="2"/>
  <c r="P1836" i="2"/>
  <c r="P1835" i="2"/>
  <c r="P1834" i="2"/>
  <c r="P1833" i="2"/>
  <c r="P1832" i="2"/>
  <c r="P1831" i="2"/>
  <c r="P1830" i="2"/>
  <c r="P1829" i="2"/>
  <c r="P1828" i="2"/>
  <c r="P1827" i="2"/>
  <c r="P1826" i="2"/>
  <c r="P1825" i="2"/>
  <c r="P1824" i="2"/>
  <c r="P1823" i="2"/>
  <c r="P1822" i="2"/>
  <c r="P1821" i="2"/>
  <c r="P1820" i="2"/>
  <c r="P1819" i="2"/>
  <c r="P1818" i="2"/>
  <c r="P1817" i="2"/>
  <c r="P1816" i="2"/>
  <c r="P1815" i="2"/>
  <c r="P1814" i="2"/>
  <c r="P1813" i="2"/>
  <c r="P1812" i="2"/>
  <c r="P1811" i="2"/>
  <c r="P1810" i="2"/>
  <c r="P1809" i="2"/>
  <c r="P1808" i="2"/>
  <c r="P1807" i="2"/>
  <c r="P1806" i="2"/>
  <c r="P1805" i="2"/>
  <c r="P1804" i="2"/>
  <c r="P1803" i="2"/>
  <c r="P1802" i="2"/>
  <c r="P1801" i="2"/>
  <c r="P1800" i="2"/>
  <c r="P1799" i="2"/>
  <c r="P1798" i="2"/>
  <c r="P1797" i="2"/>
  <c r="P1796" i="2"/>
  <c r="P1795" i="2"/>
  <c r="P1794" i="2"/>
  <c r="P1793" i="2"/>
  <c r="P1792" i="2"/>
  <c r="P1791" i="2"/>
  <c r="P1790" i="2"/>
  <c r="P1789" i="2"/>
  <c r="P1788" i="2"/>
  <c r="P1787" i="2"/>
  <c r="P1786" i="2"/>
  <c r="P1785" i="2"/>
  <c r="P1784" i="2"/>
  <c r="P1783" i="2"/>
  <c r="P1782" i="2"/>
  <c r="P1781" i="2"/>
  <c r="P1780" i="2"/>
  <c r="P1779" i="2"/>
  <c r="P1778" i="2"/>
  <c r="P1777" i="2"/>
  <c r="P1776" i="2"/>
  <c r="P1775" i="2"/>
  <c r="P1774" i="2"/>
  <c r="P1773" i="2"/>
  <c r="P1772" i="2"/>
  <c r="P1771" i="2"/>
  <c r="P1770" i="2"/>
  <c r="P1769" i="2"/>
  <c r="P1768" i="2"/>
  <c r="P1767" i="2"/>
  <c r="P1766" i="2"/>
  <c r="P1765" i="2"/>
  <c r="P1764" i="2"/>
  <c r="P1763" i="2"/>
  <c r="P1762" i="2"/>
  <c r="P1761" i="2"/>
  <c r="P1760" i="2"/>
  <c r="P1759" i="2"/>
  <c r="P1758" i="2"/>
  <c r="P1757" i="2"/>
  <c r="P1756" i="2"/>
  <c r="P1755" i="2"/>
  <c r="P1754" i="2"/>
  <c r="P1753" i="2"/>
  <c r="P1752" i="2"/>
  <c r="P1751" i="2"/>
  <c r="P1750" i="2"/>
  <c r="P1749" i="2"/>
  <c r="P1748" i="2"/>
  <c r="P1747" i="2"/>
  <c r="P1746" i="2"/>
  <c r="P1745" i="2"/>
  <c r="P1744" i="2"/>
  <c r="P1743" i="2"/>
  <c r="P1742" i="2"/>
  <c r="P1741" i="2"/>
  <c r="P1740" i="2"/>
  <c r="P1739" i="2"/>
  <c r="P1738" i="2"/>
  <c r="P1737" i="2"/>
  <c r="P1736" i="2"/>
  <c r="P1735" i="2"/>
  <c r="P1734" i="2"/>
  <c r="P1733" i="2"/>
  <c r="P1732" i="2"/>
  <c r="P1731" i="2"/>
  <c r="P1730" i="2"/>
  <c r="P1729" i="2"/>
  <c r="P1728" i="2"/>
  <c r="P1727" i="2"/>
  <c r="P1726" i="2"/>
  <c r="P1725" i="2"/>
  <c r="P1724" i="2"/>
  <c r="P1723" i="2"/>
  <c r="P1722" i="2"/>
  <c r="P1721" i="2"/>
  <c r="P1720" i="2"/>
  <c r="P1719" i="2"/>
  <c r="P1718" i="2"/>
  <c r="P1717" i="2"/>
  <c r="P1716" i="2"/>
  <c r="P1715" i="2"/>
  <c r="P1714" i="2"/>
  <c r="P1713" i="2"/>
  <c r="P1712" i="2"/>
  <c r="P1711" i="2"/>
  <c r="P1710" i="2"/>
  <c r="P1709" i="2"/>
  <c r="P1708" i="2"/>
  <c r="P1707" i="2"/>
  <c r="P1706" i="2"/>
  <c r="P1705" i="2"/>
  <c r="P1704" i="2"/>
  <c r="P1703" i="2"/>
  <c r="P1702" i="2"/>
  <c r="P1701" i="2"/>
  <c r="P1700" i="2"/>
  <c r="P1699" i="2"/>
  <c r="P1698" i="2"/>
  <c r="P1697" i="2"/>
  <c r="P1696" i="2"/>
  <c r="P1695" i="2"/>
  <c r="P1694" i="2"/>
  <c r="P1693" i="2"/>
  <c r="P1692" i="2"/>
  <c r="P1691" i="2"/>
  <c r="P1690" i="2"/>
  <c r="P1689" i="2"/>
  <c r="P1688" i="2"/>
  <c r="P1687" i="2"/>
  <c r="P1686" i="2"/>
  <c r="P1685" i="2"/>
  <c r="P1684" i="2"/>
  <c r="P1683" i="2"/>
  <c r="P1682" i="2"/>
  <c r="P1681" i="2"/>
  <c r="P1680" i="2"/>
  <c r="P1679" i="2"/>
  <c r="P1678" i="2"/>
  <c r="P1677" i="2"/>
  <c r="P1676" i="2"/>
  <c r="P1675" i="2"/>
  <c r="P1674" i="2"/>
  <c r="P1673" i="2"/>
  <c r="P1672" i="2"/>
  <c r="P1671" i="2"/>
  <c r="P1670" i="2"/>
  <c r="P1669" i="2"/>
  <c r="P1668" i="2"/>
  <c r="P1667" i="2"/>
  <c r="P1666" i="2"/>
  <c r="P1665" i="2"/>
  <c r="P1664" i="2"/>
  <c r="P1663" i="2"/>
  <c r="P1662" i="2"/>
  <c r="P1661" i="2"/>
  <c r="P1660" i="2"/>
  <c r="P1659" i="2"/>
  <c r="P1658" i="2"/>
  <c r="P1657" i="2"/>
  <c r="P1656" i="2"/>
  <c r="P1655" i="2"/>
  <c r="P1654" i="2"/>
  <c r="P1653" i="2"/>
  <c r="P1652" i="2"/>
  <c r="P1651" i="2"/>
  <c r="P1650" i="2"/>
  <c r="P1649" i="2"/>
  <c r="P1648" i="2"/>
  <c r="P1647" i="2"/>
  <c r="P1646" i="2"/>
  <c r="P1645" i="2"/>
  <c r="P1644" i="2"/>
  <c r="P1643" i="2"/>
  <c r="P1642" i="2"/>
  <c r="P1641" i="2"/>
  <c r="P1640" i="2"/>
  <c r="P1639" i="2"/>
  <c r="P1638" i="2"/>
  <c r="P1637" i="2"/>
  <c r="P1636" i="2"/>
  <c r="P1635" i="2"/>
  <c r="P1634" i="2"/>
  <c r="P1633" i="2"/>
  <c r="P1632" i="2"/>
  <c r="P1631" i="2"/>
  <c r="P1630" i="2"/>
  <c r="P1629" i="2"/>
  <c r="P1628" i="2"/>
  <c r="P1627" i="2"/>
  <c r="P1626" i="2"/>
  <c r="P1625" i="2"/>
  <c r="P1624" i="2"/>
  <c r="P1623" i="2"/>
  <c r="P1622" i="2"/>
  <c r="P1621" i="2"/>
  <c r="P1620" i="2"/>
  <c r="P1619" i="2"/>
  <c r="P1618" i="2"/>
  <c r="P1617" i="2"/>
  <c r="P1616" i="2"/>
  <c r="P1615" i="2"/>
  <c r="P1614" i="2"/>
  <c r="P1613" i="2"/>
  <c r="P1612" i="2"/>
  <c r="P1611" i="2"/>
  <c r="P1610" i="2"/>
  <c r="P1609" i="2"/>
  <c r="P1608" i="2"/>
  <c r="P1607" i="2"/>
  <c r="P1606" i="2"/>
  <c r="P1605" i="2"/>
  <c r="P1604" i="2"/>
  <c r="P1603" i="2"/>
  <c r="P1602" i="2"/>
  <c r="P1601" i="2"/>
  <c r="P1600" i="2"/>
  <c r="P1599" i="2"/>
  <c r="P1598" i="2"/>
  <c r="P1597" i="2"/>
  <c r="P1596" i="2"/>
  <c r="P1595" i="2"/>
  <c r="P1594" i="2"/>
  <c r="P1593" i="2"/>
  <c r="P1592" i="2"/>
  <c r="P1591" i="2"/>
  <c r="P1590" i="2"/>
  <c r="P1589" i="2"/>
  <c r="P1588" i="2"/>
  <c r="P1587" i="2"/>
  <c r="P1586" i="2"/>
  <c r="P1585" i="2"/>
  <c r="P1584" i="2"/>
  <c r="P1583" i="2"/>
  <c r="P1582" i="2"/>
  <c r="P1581" i="2"/>
  <c r="P1580" i="2"/>
  <c r="P1579" i="2"/>
  <c r="P1578" i="2"/>
  <c r="P1577" i="2"/>
  <c r="P1576" i="2"/>
  <c r="P1575" i="2"/>
  <c r="P1574" i="2"/>
  <c r="P1573" i="2"/>
  <c r="P1572" i="2"/>
  <c r="P1571" i="2"/>
  <c r="P1570" i="2"/>
  <c r="P1569" i="2"/>
  <c r="P1568" i="2"/>
  <c r="P1567" i="2"/>
  <c r="P1566" i="2"/>
  <c r="P1565" i="2"/>
  <c r="P1564" i="2"/>
  <c r="P1563" i="2"/>
  <c r="P1562" i="2"/>
  <c r="P1561" i="2"/>
  <c r="P1560" i="2"/>
  <c r="P1559" i="2"/>
  <c r="P1558" i="2"/>
  <c r="P1557" i="2"/>
  <c r="P1556" i="2"/>
  <c r="P1555" i="2"/>
  <c r="P1554" i="2"/>
  <c r="P1553" i="2"/>
  <c r="P1552" i="2"/>
  <c r="P1551" i="2"/>
  <c r="P1550" i="2"/>
  <c r="P1549" i="2"/>
  <c r="P1548" i="2"/>
  <c r="P1547" i="2"/>
  <c r="P1546" i="2"/>
  <c r="P1545" i="2"/>
  <c r="P1544" i="2"/>
  <c r="P1543" i="2"/>
  <c r="P1542" i="2"/>
  <c r="P1541" i="2"/>
  <c r="P1540" i="2"/>
  <c r="P1539" i="2"/>
  <c r="P1538" i="2"/>
  <c r="P1537" i="2"/>
  <c r="P1536" i="2"/>
  <c r="P1535" i="2"/>
  <c r="P1534" i="2"/>
  <c r="P1533" i="2"/>
  <c r="P1532" i="2"/>
  <c r="P1531" i="2"/>
  <c r="P1530" i="2"/>
  <c r="P1529" i="2"/>
  <c r="P1528" i="2"/>
  <c r="P1527" i="2"/>
  <c r="P1526" i="2"/>
  <c r="P1525" i="2"/>
  <c r="P1524" i="2"/>
  <c r="P1523" i="2"/>
  <c r="P1522" i="2"/>
  <c r="P1521" i="2"/>
  <c r="P1520" i="2"/>
  <c r="P1519" i="2"/>
  <c r="P1518" i="2"/>
  <c r="P1517" i="2"/>
  <c r="P1516" i="2"/>
  <c r="P1515" i="2"/>
  <c r="P1514" i="2"/>
  <c r="P1513" i="2"/>
  <c r="P1512" i="2"/>
  <c r="P1511" i="2"/>
  <c r="P1510" i="2"/>
  <c r="P1509" i="2"/>
  <c r="P1508" i="2"/>
  <c r="P1507" i="2"/>
  <c r="P1506" i="2"/>
  <c r="P1505" i="2"/>
  <c r="P1504" i="2"/>
  <c r="P1503" i="2"/>
  <c r="P1502" i="2"/>
  <c r="P1501" i="2"/>
  <c r="P1500" i="2"/>
  <c r="P1499" i="2"/>
  <c r="P1498" i="2"/>
  <c r="P1497" i="2"/>
  <c r="P1496" i="2"/>
  <c r="P1495" i="2"/>
  <c r="P1494" i="2"/>
  <c r="P1493" i="2"/>
  <c r="P1492" i="2"/>
  <c r="P1491" i="2"/>
  <c r="P1490" i="2"/>
  <c r="P1489" i="2"/>
  <c r="P1488" i="2"/>
  <c r="P1487" i="2"/>
  <c r="P1486" i="2"/>
  <c r="P1485" i="2"/>
  <c r="P1484" i="2"/>
  <c r="P1483" i="2"/>
  <c r="P1482" i="2"/>
  <c r="P1481" i="2"/>
  <c r="P1480" i="2"/>
  <c r="P1479" i="2"/>
  <c r="P1478" i="2"/>
  <c r="P1477" i="2"/>
  <c r="P1476" i="2"/>
  <c r="P1475" i="2"/>
  <c r="P1474" i="2"/>
  <c r="P1473" i="2"/>
  <c r="P1472" i="2"/>
  <c r="P1471" i="2"/>
  <c r="P1470" i="2"/>
  <c r="P1469" i="2"/>
  <c r="P1468" i="2"/>
  <c r="P1467" i="2"/>
  <c r="P1466" i="2"/>
  <c r="P1465" i="2"/>
  <c r="P1464" i="2"/>
  <c r="P1463" i="2"/>
  <c r="P1462" i="2"/>
  <c r="P1461" i="2"/>
  <c r="P1460" i="2"/>
  <c r="P1459" i="2"/>
  <c r="P1458" i="2"/>
  <c r="P1457" i="2"/>
  <c r="P1456" i="2"/>
  <c r="P1455" i="2"/>
  <c r="P1454" i="2"/>
  <c r="P1453" i="2"/>
  <c r="P1452" i="2"/>
  <c r="P1451" i="2"/>
  <c r="P1450" i="2"/>
  <c r="P1449" i="2"/>
  <c r="P1448" i="2"/>
  <c r="P1447" i="2"/>
  <c r="P1446" i="2"/>
  <c r="P1445" i="2"/>
  <c r="P1444" i="2"/>
  <c r="P1443" i="2"/>
  <c r="P1442" i="2"/>
  <c r="P1441" i="2"/>
  <c r="P1440" i="2"/>
  <c r="P1439" i="2"/>
  <c r="P1438" i="2"/>
  <c r="P1437" i="2"/>
  <c r="P1436" i="2"/>
  <c r="P1435" i="2"/>
  <c r="P1434" i="2"/>
  <c r="P1433" i="2"/>
  <c r="P1432" i="2"/>
  <c r="P1431" i="2"/>
  <c r="P1430" i="2"/>
  <c r="P1429" i="2"/>
  <c r="P1428" i="2"/>
  <c r="P1427" i="2"/>
  <c r="P1426" i="2"/>
  <c r="P1425" i="2"/>
  <c r="P1424" i="2"/>
  <c r="P1423" i="2"/>
  <c r="P1422" i="2"/>
  <c r="P1421" i="2"/>
  <c r="P1420" i="2"/>
  <c r="P1419" i="2"/>
  <c r="P1418" i="2"/>
  <c r="P1417" i="2"/>
  <c r="P1416" i="2"/>
  <c r="P1415" i="2"/>
  <c r="P1414" i="2"/>
  <c r="P1413" i="2"/>
  <c r="P1412" i="2"/>
  <c r="P1411" i="2"/>
  <c r="P1410" i="2"/>
  <c r="P1409" i="2"/>
  <c r="P1408" i="2"/>
  <c r="P1407" i="2"/>
  <c r="P1406" i="2"/>
  <c r="P1405" i="2"/>
  <c r="P1404" i="2"/>
  <c r="P1403" i="2"/>
  <c r="P1402" i="2"/>
  <c r="P1401" i="2"/>
  <c r="P1400" i="2"/>
  <c r="P1399" i="2"/>
  <c r="P1398" i="2"/>
  <c r="P1397" i="2"/>
  <c r="P1396" i="2"/>
  <c r="P1395" i="2"/>
  <c r="P1394" i="2"/>
  <c r="P1393" i="2"/>
  <c r="P1392" i="2"/>
  <c r="P1391" i="2"/>
  <c r="P1390" i="2"/>
  <c r="P1389" i="2"/>
  <c r="P1388" i="2"/>
  <c r="P1387" i="2"/>
  <c r="P1386" i="2"/>
  <c r="P1385" i="2"/>
  <c r="P1384" i="2"/>
  <c r="P1383" i="2"/>
  <c r="P1382" i="2"/>
  <c r="P1381" i="2"/>
  <c r="P1380" i="2"/>
  <c r="P1379" i="2"/>
  <c r="P1378" i="2"/>
  <c r="P1377" i="2"/>
  <c r="P1376" i="2"/>
  <c r="P1375" i="2"/>
  <c r="P1374" i="2"/>
  <c r="P1373" i="2"/>
  <c r="P1372" i="2"/>
  <c r="P1371" i="2"/>
  <c r="P1370" i="2"/>
  <c r="P1369" i="2"/>
  <c r="P1368" i="2"/>
  <c r="P1367" i="2"/>
  <c r="P1366" i="2"/>
  <c r="P1365" i="2"/>
  <c r="P1364" i="2"/>
  <c r="P1363" i="2"/>
  <c r="P1362" i="2"/>
  <c r="P1361" i="2"/>
  <c r="P1360" i="2"/>
  <c r="P1359" i="2"/>
  <c r="P1358" i="2"/>
  <c r="P1357" i="2"/>
  <c r="P1356" i="2"/>
  <c r="P1355" i="2"/>
  <c r="P1354" i="2"/>
  <c r="P1353" i="2"/>
  <c r="P1352" i="2"/>
  <c r="P1351" i="2"/>
  <c r="P1350" i="2"/>
  <c r="P1349" i="2"/>
  <c r="P1348" i="2"/>
  <c r="P1347" i="2"/>
  <c r="P1346" i="2"/>
  <c r="P1345" i="2"/>
  <c r="P1344" i="2"/>
  <c r="P1343" i="2"/>
  <c r="P1342" i="2"/>
  <c r="P1341" i="2"/>
  <c r="P1340" i="2"/>
  <c r="P1339" i="2"/>
  <c r="P1338" i="2"/>
  <c r="P1337" i="2"/>
  <c r="P1336" i="2"/>
  <c r="P1335" i="2"/>
  <c r="P1334" i="2"/>
  <c r="P1333" i="2"/>
  <c r="P1332" i="2"/>
  <c r="P1331" i="2"/>
  <c r="P1330" i="2"/>
  <c r="P1329" i="2"/>
  <c r="P1328" i="2"/>
  <c r="P1327" i="2"/>
  <c r="P1326" i="2"/>
  <c r="P1325" i="2"/>
  <c r="P1324" i="2"/>
  <c r="P1323" i="2"/>
  <c r="P1322" i="2"/>
  <c r="P1321" i="2"/>
  <c r="P1320" i="2"/>
  <c r="P1319" i="2"/>
  <c r="P1318" i="2"/>
  <c r="P1317" i="2"/>
  <c r="P1316" i="2"/>
  <c r="P1315" i="2"/>
  <c r="P1314" i="2"/>
  <c r="P1313" i="2"/>
  <c r="P1312" i="2"/>
  <c r="P1311" i="2"/>
  <c r="P1310" i="2"/>
  <c r="P1309" i="2"/>
  <c r="P1308" i="2"/>
  <c r="P1307" i="2"/>
  <c r="P1306" i="2"/>
  <c r="P1305" i="2"/>
  <c r="P1304" i="2"/>
  <c r="P1303" i="2"/>
  <c r="P1302" i="2"/>
  <c r="P1301" i="2"/>
  <c r="P1300" i="2"/>
  <c r="P1299" i="2"/>
  <c r="P1298" i="2"/>
  <c r="P1297" i="2"/>
  <c r="P1296" i="2"/>
  <c r="P1295" i="2"/>
  <c r="P1294" i="2"/>
  <c r="P1293" i="2"/>
  <c r="P1292" i="2"/>
  <c r="P1291" i="2"/>
  <c r="P1290" i="2"/>
  <c r="P1289" i="2"/>
  <c r="P1288" i="2"/>
  <c r="P1287" i="2"/>
  <c r="P1286" i="2"/>
  <c r="P1285" i="2"/>
  <c r="P1284" i="2"/>
  <c r="P1283" i="2"/>
  <c r="P1282" i="2"/>
  <c r="P1281" i="2"/>
  <c r="P1280" i="2"/>
  <c r="P1279" i="2"/>
  <c r="P1278" i="2"/>
  <c r="P1277" i="2"/>
  <c r="P1276" i="2"/>
  <c r="P1275" i="2"/>
  <c r="P1274" i="2"/>
  <c r="P1273" i="2"/>
  <c r="P1272" i="2"/>
  <c r="P1271" i="2"/>
  <c r="P1270" i="2"/>
  <c r="P1269" i="2"/>
  <c r="P1268" i="2"/>
  <c r="P1267" i="2"/>
  <c r="P1266" i="2"/>
  <c r="P1265" i="2"/>
  <c r="P1264" i="2"/>
  <c r="P1263" i="2"/>
  <c r="P1262" i="2"/>
  <c r="P1261" i="2"/>
  <c r="P1260" i="2"/>
  <c r="P1259" i="2"/>
  <c r="P1258" i="2"/>
  <c r="P1257" i="2"/>
  <c r="P1256" i="2"/>
  <c r="P1255" i="2"/>
  <c r="P1254" i="2"/>
  <c r="P1253" i="2"/>
  <c r="P1252" i="2"/>
  <c r="P1251" i="2"/>
  <c r="P1250" i="2"/>
  <c r="P1249" i="2"/>
  <c r="P1248" i="2"/>
  <c r="P1247" i="2"/>
  <c r="P1246" i="2"/>
  <c r="P1245" i="2"/>
  <c r="P1244" i="2"/>
  <c r="P1243" i="2"/>
  <c r="P1242" i="2"/>
  <c r="P1241" i="2"/>
  <c r="P1240" i="2"/>
  <c r="P1239" i="2"/>
  <c r="P1238" i="2"/>
  <c r="P1237" i="2"/>
  <c r="P1236" i="2"/>
  <c r="P1235" i="2"/>
  <c r="P1234" i="2"/>
  <c r="P1233" i="2"/>
  <c r="P1232" i="2"/>
  <c r="P1231" i="2"/>
  <c r="P1230" i="2"/>
  <c r="P1229" i="2"/>
  <c r="P1228" i="2"/>
  <c r="P1227" i="2"/>
  <c r="P1226" i="2"/>
  <c r="P1225" i="2"/>
  <c r="P1224" i="2"/>
  <c r="P1223" i="2"/>
  <c r="P1222" i="2"/>
  <c r="P1221" i="2"/>
  <c r="P1220" i="2"/>
  <c r="P1219" i="2"/>
  <c r="P1218" i="2"/>
  <c r="P1217" i="2"/>
  <c r="P1216" i="2"/>
  <c r="P1215" i="2"/>
  <c r="P1214" i="2"/>
  <c r="P1213" i="2"/>
  <c r="P1212" i="2"/>
  <c r="P1211" i="2"/>
  <c r="P1210" i="2"/>
  <c r="P1209" i="2"/>
  <c r="P1208" i="2"/>
  <c r="P1207" i="2"/>
  <c r="P1206" i="2"/>
  <c r="P1205" i="2"/>
  <c r="P1204" i="2"/>
  <c r="P1203" i="2"/>
  <c r="P1202" i="2"/>
  <c r="P1201" i="2"/>
  <c r="P1200" i="2"/>
  <c r="P1199" i="2"/>
  <c r="P1198" i="2"/>
  <c r="P1197" i="2"/>
  <c r="P1196" i="2"/>
  <c r="P1195" i="2"/>
  <c r="P1194" i="2"/>
  <c r="P1193" i="2"/>
  <c r="P1192" i="2"/>
  <c r="P1191" i="2"/>
  <c r="P1190" i="2"/>
  <c r="P1189" i="2"/>
  <c r="P1188" i="2"/>
  <c r="P1187" i="2"/>
  <c r="P1186" i="2"/>
  <c r="P1185" i="2"/>
  <c r="P1184" i="2"/>
  <c r="P1183" i="2"/>
  <c r="P1182" i="2"/>
  <c r="P1181" i="2"/>
  <c r="P1180" i="2"/>
  <c r="P1179" i="2"/>
  <c r="P1178" i="2"/>
  <c r="P1177" i="2"/>
  <c r="P1176" i="2"/>
  <c r="P1175" i="2"/>
  <c r="P1174" i="2"/>
  <c r="P1173" i="2"/>
  <c r="P1172" i="2"/>
  <c r="P1171" i="2"/>
  <c r="P1170" i="2"/>
  <c r="P1169" i="2"/>
  <c r="P1168" i="2"/>
  <c r="P1167" i="2"/>
  <c r="P1166" i="2"/>
  <c r="P1165" i="2"/>
  <c r="P1164" i="2"/>
  <c r="P1163" i="2"/>
  <c r="P1162" i="2"/>
  <c r="P1161" i="2"/>
  <c r="P1160" i="2"/>
  <c r="P1159" i="2"/>
  <c r="P1158" i="2"/>
  <c r="P1157" i="2"/>
  <c r="P1156" i="2"/>
  <c r="P1155" i="2"/>
  <c r="P1154" i="2"/>
  <c r="P1153" i="2"/>
  <c r="P1152" i="2"/>
  <c r="P1151" i="2"/>
  <c r="P1150" i="2"/>
  <c r="P1149" i="2"/>
  <c r="P1148" i="2"/>
  <c r="P1147" i="2"/>
  <c r="P1146" i="2"/>
  <c r="P1145" i="2"/>
  <c r="P1144" i="2"/>
  <c r="P1143" i="2"/>
  <c r="P1142" i="2"/>
  <c r="P1141" i="2"/>
  <c r="P1140" i="2"/>
  <c r="P1139" i="2"/>
  <c r="P1138" i="2"/>
  <c r="P1137" i="2"/>
  <c r="P1136" i="2"/>
  <c r="P1135" i="2"/>
  <c r="P1134" i="2"/>
  <c r="P1133" i="2"/>
  <c r="P1132" i="2"/>
  <c r="P1131" i="2"/>
  <c r="P1130" i="2"/>
  <c r="P1129" i="2"/>
  <c r="P1128" i="2"/>
  <c r="P1127" i="2"/>
  <c r="P1126" i="2"/>
  <c r="P1125" i="2"/>
  <c r="P1124" i="2"/>
  <c r="P1123" i="2"/>
  <c r="P1122" i="2"/>
  <c r="P1121" i="2"/>
  <c r="P1120" i="2"/>
  <c r="P1119" i="2"/>
  <c r="P1118" i="2"/>
  <c r="P1117" i="2"/>
  <c r="P1116" i="2"/>
  <c r="P1115" i="2"/>
  <c r="P1114" i="2"/>
  <c r="P1113" i="2"/>
  <c r="P1112" i="2"/>
  <c r="P1111" i="2"/>
  <c r="P1110" i="2"/>
  <c r="P1109" i="2"/>
  <c r="P1108" i="2"/>
  <c r="P1107" i="2"/>
  <c r="P1106" i="2"/>
  <c r="P1105" i="2"/>
  <c r="P1104" i="2"/>
  <c r="P1103" i="2"/>
  <c r="P1102" i="2"/>
  <c r="P1101" i="2"/>
  <c r="P1100" i="2"/>
  <c r="P1099" i="2"/>
  <c r="P1098" i="2"/>
  <c r="P1097" i="2"/>
  <c r="P1096" i="2"/>
  <c r="P1095" i="2"/>
  <c r="P1094" i="2"/>
  <c r="P1093" i="2"/>
  <c r="P1092" i="2"/>
  <c r="P1091" i="2"/>
  <c r="P1090" i="2"/>
  <c r="P1089" i="2"/>
  <c r="P1088" i="2"/>
  <c r="P1087" i="2"/>
  <c r="P1086" i="2"/>
  <c r="P1085" i="2"/>
  <c r="P1084" i="2"/>
  <c r="P1083" i="2"/>
  <c r="P1082" i="2"/>
  <c r="P1081" i="2"/>
  <c r="P1080" i="2"/>
  <c r="P1079" i="2"/>
  <c r="P1078" i="2"/>
  <c r="P1077" i="2"/>
  <c r="P1076" i="2"/>
  <c r="P1075" i="2"/>
  <c r="P1074" i="2"/>
  <c r="P1073" i="2"/>
  <c r="P1072" i="2"/>
  <c r="P1071" i="2"/>
  <c r="P1070" i="2"/>
  <c r="P1069" i="2"/>
  <c r="P1068" i="2"/>
  <c r="P1067" i="2"/>
  <c r="P1066" i="2"/>
  <c r="P1065" i="2"/>
  <c r="P1064" i="2"/>
  <c r="P1063" i="2"/>
  <c r="P1062" i="2"/>
  <c r="P1061" i="2"/>
  <c r="P1060" i="2"/>
  <c r="P1059" i="2"/>
  <c r="P1058" i="2"/>
  <c r="P1057" i="2"/>
  <c r="P1056" i="2"/>
  <c r="P1055" i="2"/>
  <c r="P1054" i="2"/>
  <c r="P1053" i="2"/>
  <c r="P1052" i="2"/>
  <c r="P1051" i="2"/>
  <c r="P1050" i="2"/>
  <c r="P1049" i="2"/>
  <c r="P1048" i="2"/>
  <c r="P1047" i="2"/>
  <c r="P1046" i="2"/>
  <c r="P1045" i="2"/>
  <c r="P1044" i="2"/>
  <c r="P1043" i="2"/>
  <c r="P1042" i="2"/>
  <c r="P1041" i="2"/>
  <c r="P1040" i="2"/>
  <c r="P1039" i="2"/>
  <c r="P1038" i="2"/>
  <c r="P1037" i="2"/>
  <c r="P1036" i="2"/>
  <c r="P1035" i="2"/>
  <c r="P1034" i="2"/>
  <c r="P1033" i="2"/>
  <c r="P1032" i="2"/>
  <c r="P1031" i="2"/>
  <c r="P1030" i="2"/>
  <c r="P1029" i="2"/>
  <c r="P1028" i="2"/>
  <c r="P1027" i="2"/>
  <c r="P1026" i="2"/>
  <c r="P1025" i="2"/>
  <c r="P1024" i="2"/>
  <c r="P1023" i="2"/>
  <c r="P1022" i="2"/>
  <c r="P1021" i="2"/>
  <c r="P1020" i="2"/>
  <c r="P1019" i="2"/>
  <c r="P1018" i="2"/>
  <c r="P1017" i="2"/>
  <c r="P1016" i="2"/>
  <c r="P1015" i="2"/>
  <c r="P1014" i="2"/>
  <c r="P1013" i="2"/>
  <c r="P1012" i="2"/>
  <c r="P1011" i="2"/>
  <c r="P1010" i="2"/>
  <c r="P1009" i="2"/>
  <c r="P1008" i="2"/>
  <c r="P1007" i="2"/>
  <c r="P1006" i="2"/>
  <c r="P1005" i="2"/>
  <c r="P1004" i="2"/>
  <c r="P1003" i="2"/>
  <c r="P1002" i="2"/>
  <c r="P1001" i="2"/>
  <c r="P1000" i="2"/>
  <c r="P999" i="2"/>
  <c r="P998" i="2"/>
  <c r="P997" i="2"/>
  <c r="P996" i="2"/>
  <c r="P995" i="2"/>
  <c r="P994" i="2"/>
  <c r="P993" i="2"/>
  <c r="P992" i="2"/>
  <c r="P991" i="2"/>
  <c r="P990" i="2"/>
  <c r="P989" i="2"/>
  <c r="P988" i="2"/>
  <c r="P987" i="2"/>
  <c r="P986" i="2"/>
  <c r="P985" i="2"/>
  <c r="P984" i="2"/>
  <c r="P983" i="2"/>
  <c r="P982" i="2"/>
  <c r="P981" i="2"/>
  <c r="P980" i="2"/>
  <c r="P979" i="2"/>
  <c r="P978" i="2"/>
  <c r="P977" i="2"/>
  <c r="P976" i="2"/>
  <c r="P975" i="2"/>
  <c r="P974" i="2"/>
  <c r="P973" i="2"/>
  <c r="P972" i="2"/>
  <c r="P971" i="2"/>
  <c r="P970" i="2"/>
  <c r="P969" i="2"/>
  <c r="P968" i="2"/>
  <c r="P967" i="2"/>
  <c r="P966" i="2"/>
  <c r="P965" i="2"/>
  <c r="P964" i="2"/>
  <c r="P963" i="2"/>
  <c r="P962" i="2"/>
  <c r="P961" i="2"/>
  <c r="P960" i="2"/>
  <c r="P959" i="2"/>
  <c r="P958" i="2"/>
  <c r="P957" i="2"/>
  <c r="P956" i="2"/>
  <c r="P955" i="2"/>
  <c r="P954" i="2"/>
  <c r="P953" i="2"/>
  <c r="P952" i="2"/>
  <c r="P951" i="2"/>
  <c r="P950" i="2"/>
  <c r="P949" i="2"/>
  <c r="P948" i="2"/>
  <c r="P947" i="2"/>
  <c r="P946" i="2"/>
  <c r="P945" i="2"/>
  <c r="P944" i="2"/>
  <c r="P943" i="2"/>
  <c r="P942" i="2"/>
  <c r="P941" i="2"/>
  <c r="P940" i="2"/>
  <c r="P939" i="2"/>
  <c r="P938" i="2"/>
  <c r="P937" i="2"/>
  <c r="P936" i="2"/>
  <c r="P935" i="2"/>
  <c r="P934" i="2"/>
  <c r="P933" i="2"/>
  <c r="P932" i="2"/>
  <c r="P931" i="2"/>
  <c r="P930" i="2"/>
  <c r="P929" i="2"/>
  <c r="P928" i="2"/>
  <c r="P927" i="2"/>
  <c r="P926" i="2"/>
  <c r="P925" i="2"/>
  <c r="P924" i="2"/>
  <c r="P923" i="2"/>
  <c r="P922" i="2"/>
  <c r="P921" i="2"/>
  <c r="P920" i="2"/>
  <c r="P919" i="2"/>
  <c r="P918" i="2"/>
  <c r="P917" i="2"/>
  <c r="P916" i="2"/>
  <c r="P915" i="2"/>
  <c r="P914" i="2"/>
  <c r="P913" i="2"/>
  <c r="P912" i="2"/>
  <c r="P911" i="2"/>
  <c r="P910" i="2"/>
  <c r="P909" i="2"/>
  <c r="P908" i="2"/>
  <c r="P907" i="2"/>
  <c r="P906" i="2"/>
  <c r="P905" i="2"/>
  <c r="P904" i="2"/>
  <c r="P903" i="2"/>
  <c r="P902" i="2"/>
  <c r="P901" i="2"/>
  <c r="P900" i="2"/>
  <c r="P899" i="2"/>
  <c r="P898" i="2"/>
  <c r="P897" i="2"/>
  <c r="P896" i="2"/>
  <c r="P895" i="2"/>
  <c r="P894" i="2"/>
  <c r="P893" i="2"/>
  <c r="P892" i="2"/>
  <c r="P891" i="2"/>
  <c r="P890" i="2"/>
  <c r="P889" i="2"/>
  <c r="P888" i="2"/>
  <c r="P887" i="2"/>
  <c r="P886" i="2"/>
  <c r="P885" i="2"/>
  <c r="P884" i="2"/>
  <c r="P883" i="2"/>
  <c r="P882" i="2"/>
  <c r="P881" i="2"/>
  <c r="P880" i="2"/>
  <c r="P879" i="2"/>
  <c r="P878" i="2"/>
  <c r="P877" i="2"/>
  <c r="P876" i="2"/>
  <c r="P875" i="2"/>
  <c r="P874" i="2"/>
  <c r="P873" i="2"/>
  <c r="P872" i="2"/>
  <c r="P871" i="2"/>
  <c r="P870" i="2"/>
  <c r="P869" i="2"/>
  <c r="P868" i="2"/>
  <c r="P867" i="2"/>
  <c r="P866" i="2"/>
  <c r="P865" i="2"/>
  <c r="P864" i="2"/>
  <c r="P863" i="2"/>
  <c r="P862" i="2"/>
  <c r="P861" i="2"/>
  <c r="P860" i="2"/>
  <c r="P859" i="2"/>
  <c r="P858" i="2"/>
  <c r="P857" i="2"/>
  <c r="P856" i="2"/>
  <c r="P855" i="2"/>
  <c r="P854" i="2"/>
  <c r="P853" i="2"/>
  <c r="P852" i="2"/>
  <c r="P851" i="2"/>
  <c r="P850" i="2"/>
  <c r="P849" i="2"/>
  <c r="P848" i="2"/>
  <c r="P847" i="2"/>
  <c r="P846" i="2"/>
  <c r="P845" i="2"/>
  <c r="P844" i="2"/>
  <c r="P843" i="2"/>
  <c r="P842" i="2"/>
  <c r="P841" i="2"/>
  <c r="P840" i="2"/>
  <c r="P839" i="2"/>
  <c r="P838" i="2"/>
  <c r="P837" i="2"/>
  <c r="P836" i="2"/>
  <c r="P835" i="2"/>
  <c r="P834" i="2"/>
  <c r="P833" i="2"/>
  <c r="P832" i="2"/>
  <c r="P831" i="2"/>
  <c r="P830" i="2"/>
  <c r="P829" i="2"/>
  <c r="P828" i="2"/>
  <c r="P827" i="2"/>
  <c r="P826" i="2"/>
  <c r="P825" i="2"/>
  <c r="P824" i="2"/>
  <c r="P823" i="2"/>
  <c r="P822" i="2"/>
  <c r="P821" i="2"/>
  <c r="P820" i="2"/>
  <c r="P819" i="2"/>
  <c r="P818" i="2"/>
  <c r="P817" i="2"/>
  <c r="P816" i="2"/>
  <c r="P815" i="2"/>
  <c r="P814" i="2"/>
  <c r="P813" i="2"/>
  <c r="P812" i="2"/>
  <c r="P811" i="2"/>
  <c r="P810" i="2"/>
  <c r="P809" i="2"/>
  <c r="P808" i="2"/>
  <c r="P807" i="2"/>
  <c r="P806" i="2"/>
  <c r="P805" i="2"/>
  <c r="P804" i="2"/>
  <c r="P803" i="2"/>
  <c r="P802" i="2"/>
  <c r="P801" i="2"/>
  <c r="P800" i="2"/>
  <c r="P799" i="2"/>
  <c r="P798" i="2"/>
  <c r="P797" i="2"/>
  <c r="P796" i="2"/>
  <c r="P795" i="2"/>
  <c r="P794" i="2"/>
  <c r="P793" i="2"/>
  <c r="P792" i="2"/>
  <c r="P791" i="2"/>
  <c r="P790" i="2"/>
  <c r="P789" i="2"/>
  <c r="P788" i="2"/>
  <c r="P787" i="2"/>
  <c r="P786" i="2"/>
  <c r="P785" i="2"/>
  <c r="P784" i="2"/>
  <c r="P783" i="2"/>
  <c r="P782" i="2"/>
  <c r="P781" i="2"/>
  <c r="P780" i="2"/>
  <c r="P779" i="2"/>
  <c r="P778" i="2"/>
  <c r="P777" i="2"/>
  <c r="P776" i="2"/>
  <c r="P775" i="2"/>
  <c r="P774" i="2"/>
  <c r="P773" i="2"/>
  <c r="P772" i="2"/>
  <c r="P771" i="2"/>
  <c r="P770" i="2"/>
  <c r="P769" i="2"/>
  <c r="P768" i="2"/>
  <c r="P767" i="2"/>
  <c r="P766" i="2"/>
  <c r="P765" i="2"/>
  <c r="P764" i="2"/>
  <c r="P763" i="2"/>
  <c r="P762" i="2"/>
  <c r="P761" i="2"/>
  <c r="P760" i="2"/>
  <c r="P759" i="2"/>
  <c r="P758" i="2"/>
  <c r="P757" i="2"/>
  <c r="P756" i="2"/>
  <c r="P755" i="2"/>
  <c r="P754" i="2"/>
  <c r="P753" i="2"/>
  <c r="P752" i="2"/>
  <c r="P751" i="2"/>
  <c r="P750" i="2"/>
  <c r="P749" i="2"/>
  <c r="P748" i="2"/>
  <c r="P747" i="2"/>
  <c r="P746" i="2"/>
  <c r="P745" i="2"/>
  <c r="P744" i="2"/>
  <c r="P743" i="2"/>
  <c r="P742" i="2"/>
  <c r="P741" i="2"/>
  <c r="P740" i="2"/>
  <c r="P739" i="2"/>
  <c r="P738" i="2"/>
  <c r="P737" i="2"/>
  <c r="P736" i="2"/>
  <c r="P735" i="2"/>
  <c r="P734" i="2"/>
  <c r="P733" i="2"/>
  <c r="P732" i="2"/>
  <c r="P731" i="2"/>
  <c r="P730" i="2"/>
  <c r="P729" i="2"/>
  <c r="P728" i="2"/>
  <c r="P727" i="2"/>
  <c r="P726" i="2"/>
  <c r="P725" i="2"/>
  <c r="P724" i="2"/>
  <c r="P723" i="2"/>
  <c r="P722" i="2"/>
  <c r="P721" i="2"/>
  <c r="P720" i="2"/>
  <c r="P719" i="2"/>
  <c r="P718" i="2"/>
  <c r="P717" i="2"/>
  <c r="P716" i="2"/>
  <c r="P715" i="2"/>
  <c r="P714" i="2"/>
  <c r="P713" i="2"/>
  <c r="P712" i="2"/>
  <c r="P711" i="2"/>
  <c r="P710" i="2"/>
  <c r="P709" i="2"/>
  <c r="P708" i="2"/>
  <c r="P707" i="2"/>
  <c r="P706" i="2"/>
  <c r="P705" i="2"/>
  <c r="P704" i="2"/>
  <c r="P703" i="2"/>
  <c r="P702" i="2"/>
  <c r="P701" i="2"/>
  <c r="P700" i="2"/>
  <c r="P699" i="2"/>
  <c r="P698" i="2"/>
  <c r="P697" i="2"/>
  <c r="P696" i="2"/>
  <c r="P695" i="2"/>
  <c r="P694" i="2"/>
  <c r="P693" i="2"/>
  <c r="P692" i="2"/>
  <c r="P691" i="2"/>
  <c r="P690" i="2"/>
  <c r="P689" i="2"/>
  <c r="P688" i="2"/>
  <c r="P687" i="2"/>
  <c r="P686" i="2"/>
  <c r="P685" i="2"/>
  <c r="P684" i="2"/>
  <c r="P683" i="2"/>
  <c r="P682" i="2"/>
  <c r="P681" i="2"/>
  <c r="P680" i="2"/>
  <c r="P679" i="2"/>
  <c r="P678" i="2"/>
  <c r="P677" i="2"/>
  <c r="P676" i="2"/>
  <c r="P675" i="2"/>
  <c r="P674" i="2"/>
  <c r="P673" i="2"/>
  <c r="P672" i="2"/>
  <c r="P671" i="2"/>
  <c r="P670" i="2"/>
  <c r="P669" i="2"/>
  <c r="P668" i="2"/>
  <c r="P667" i="2"/>
  <c r="P666" i="2"/>
  <c r="P665" i="2"/>
  <c r="P664" i="2"/>
  <c r="P663" i="2"/>
  <c r="P662" i="2"/>
  <c r="P661" i="2"/>
  <c r="P660" i="2"/>
  <c r="P659" i="2"/>
  <c r="P658" i="2"/>
  <c r="P657" i="2"/>
  <c r="P656" i="2"/>
  <c r="P655" i="2"/>
  <c r="P654" i="2"/>
  <c r="P653" i="2"/>
  <c r="P652" i="2"/>
  <c r="P651" i="2"/>
  <c r="P650" i="2"/>
  <c r="P649" i="2"/>
  <c r="P648" i="2"/>
  <c r="P647" i="2"/>
  <c r="P646" i="2"/>
  <c r="P645" i="2"/>
  <c r="P644" i="2"/>
  <c r="P643" i="2"/>
  <c r="P642" i="2"/>
  <c r="P641" i="2"/>
  <c r="P640" i="2"/>
  <c r="P639" i="2"/>
  <c r="P638" i="2"/>
  <c r="P637" i="2"/>
  <c r="P636" i="2"/>
  <c r="P635" i="2"/>
  <c r="P634" i="2"/>
  <c r="P633" i="2"/>
  <c r="P632" i="2"/>
  <c r="P631" i="2"/>
  <c r="P630" i="2"/>
  <c r="P629" i="2"/>
  <c r="P628" i="2"/>
  <c r="P627" i="2"/>
  <c r="P626" i="2"/>
  <c r="P625" i="2"/>
  <c r="P624" i="2"/>
  <c r="P623" i="2"/>
  <c r="P622" i="2"/>
  <c r="P621" i="2"/>
  <c r="P620" i="2"/>
  <c r="P619" i="2"/>
  <c r="P618" i="2"/>
  <c r="P617" i="2"/>
  <c r="P616" i="2"/>
  <c r="P615" i="2"/>
  <c r="P614" i="2"/>
  <c r="P613" i="2"/>
  <c r="P612" i="2"/>
  <c r="P611" i="2"/>
  <c r="P610" i="2"/>
  <c r="P609" i="2"/>
  <c r="P608" i="2"/>
  <c r="P607" i="2"/>
  <c r="P606" i="2"/>
  <c r="P605" i="2"/>
  <c r="P604" i="2"/>
  <c r="P603" i="2"/>
  <c r="P602" i="2"/>
  <c r="P601" i="2"/>
  <c r="P600" i="2"/>
  <c r="P599" i="2"/>
  <c r="P598" i="2"/>
  <c r="P597" i="2"/>
  <c r="P596" i="2"/>
  <c r="P595" i="2"/>
  <c r="P594" i="2"/>
  <c r="P593" i="2"/>
  <c r="P592" i="2"/>
  <c r="P591" i="2"/>
  <c r="P590" i="2"/>
  <c r="P589" i="2"/>
  <c r="P588" i="2"/>
  <c r="P587" i="2"/>
  <c r="P586" i="2"/>
  <c r="P585" i="2"/>
  <c r="P584" i="2"/>
  <c r="P583" i="2"/>
  <c r="P582" i="2"/>
  <c r="P581" i="2"/>
  <c r="P580" i="2"/>
  <c r="P579" i="2"/>
  <c r="P578" i="2"/>
  <c r="P577" i="2"/>
  <c r="P576" i="2"/>
  <c r="P575" i="2"/>
  <c r="P574" i="2"/>
  <c r="P573" i="2"/>
  <c r="P572" i="2"/>
  <c r="P571" i="2"/>
  <c r="P570" i="2"/>
  <c r="P569" i="2"/>
  <c r="P568" i="2"/>
  <c r="P567" i="2"/>
  <c r="P566" i="2"/>
  <c r="P565" i="2"/>
  <c r="P564" i="2"/>
  <c r="P563" i="2"/>
  <c r="P562" i="2"/>
  <c r="P561" i="2"/>
  <c r="P560" i="2"/>
  <c r="P559" i="2"/>
  <c r="P558" i="2"/>
  <c r="P557" i="2"/>
  <c r="P556" i="2"/>
  <c r="P555" i="2"/>
  <c r="P554" i="2"/>
  <c r="P553" i="2"/>
  <c r="P552" i="2"/>
  <c r="P551" i="2"/>
  <c r="P550" i="2"/>
  <c r="P549" i="2"/>
  <c r="P548" i="2"/>
  <c r="P547" i="2"/>
  <c r="P546" i="2"/>
  <c r="P545" i="2"/>
  <c r="P544" i="2"/>
  <c r="P543" i="2"/>
  <c r="P542" i="2"/>
  <c r="P541" i="2"/>
  <c r="P540" i="2"/>
  <c r="P539" i="2"/>
  <c r="P538" i="2"/>
  <c r="P537" i="2"/>
  <c r="P536" i="2"/>
  <c r="P535" i="2"/>
  <c r="P534" i="2"/>
  <c r="P533" i="2"/>
  <c r="P532" i="2"/>
  <c r="P531" i="2"/>
  <c r="P530" i="2"/>
  <c r="P529" i="2"/>
  <c r="P528" i="2"/>
  <c r="P527" i="2"/>
  <c r="P526" i="2"/>
  <c r="P525" i="2"/>
  <c r="P524" i="2"/>
  <c r="P523" i="2"/>
  <c r="P522" i="2"/>
  <c r="P521" i="2"/>
  <c r="P520" i="2"/>
  <c r="P519" i="2"/>
  <c r="P518" i="2"/>
  <c r="P517" i="2"/>
  <c r="P516" i="2"/>
  <c r="P515" i="2"/>
  <c r="P514" i="2"/>
  <c r="P513" i="2"/>
  <c r="P512" i="2"/>
  <c r="P511" i="2"/>
  <c r="P510" i="2"/>
  <c r="P509" i="2"/>
  <c r="P508" i="2"/>
  <c r="P507" i="2"/>
  <c r="P506" i="2"/>
  <c r="P505" i="2"/>
  <c r="P504" i="2"/>
  <c r="P503" i="2"/>
  <c r="P502" i="2"/>
  <c r="P501" i="2"/>
  <c r="P500" i="2"/>
  <c r="P499" i="2"/>
  <c r="P498" i="2"/>
  <c r="P497" i="2"/>
  <c r="P496" i="2"/>
  <c r="P495" i="2"/>
  <c r="P494" i="2"/>
  <c r="P493" i="2"/>
  <c r="P492" i="2"/>
  <c r="P491" i="2"/>
  <c r="P490" i="2"/>
  <c r="P489" i="2"/>
  <c r="P488" i="2"/>
  <c r="P487" i="2"/>
  <c r="P486" i="2"/>
  <c r="P485" i="2"/>
  <c r="P484" i="2"/>
  <c r="P483" i="2"/>
  <c r="P482" i="2"/>
  <c r="P481" i="2"/>
  <c r="P480" i="2"/>
  <c r="P479" i="2"/>
  <c r="P478" i="2"/>
  <c r="P477" i="2"/>
  <c r="P476" i="2"/>
  <c r="P475" i="2"/>
  <c r="P474" i="2"/>
  <c r="P473" i="2"/>
  <c r="P472" i="2"/>
  <c r="P471" i="2"/>
  <c r="P470" i="2"/>
  <c r="P469" i="2"/>
  <c r="P468" i="2"/>
  <c r="P467" i="2"/>
  <c r="P466" i="2"/>
  <c r="P465" i="2"/>
  <c r="P464" i="2"/>
  <c r="P463" i="2"/>
  <c r="P462" i="2"/>
  <c r="P461" i="2"/>
  <c r="P460" i="2"/>
  <c r="P459" i="2"/>
  <c r="P458" i="2"/>
  <c r="P457" i="2"/>
  <c r="P456" i="2"/>
  <c r="P455" i="2"/>
  <c r="P454" i="2"/>
  <c r="P453" i="2"/>
  <c r="P452" i="2"/>
  <c r="P451" i="2"/>
  <c r="P450" i="2"/>
  <c r="P449" i="2"/>
  <c r="P448" i="2"/>
  <c r="P447" i="2"/>
  <c r="P446" i="2"/>
  <c r="P445" i="2"/>
  <c r="P444" i="2"/>
  <c r="P443" i="2"/>
  <c r="P442" i="2"/>
  <c r="P441" i="2"/>
  <c r="P440" i="2"/>
  <c r="P439" i="2"/>
  <c r="P438" i="2"/>
  <c r="P437" i="2"/>
  <c r="P436" i="2"/>
  <c r="P435" i="2"/>
  <c r="P434" i="2"/>
  <c r="P433" i="2"/>
  <c r="P432" i="2"/>
  <c r="P431" i="2"/>
  <c r="P430" i="2"/>
  <c r="P429" i="2"/>
  <c r="P428" i="2"/>
  <c r="P427" i="2"/>
  <c r="P426" i="2"/>
  <c r="P425" i="2"/>
  <c r="P424" i="2"/>
  <c r="P423" i="2"/>
  <c r="P422" i="2"/>
  <c r="P421" i="2"/>
  <c r="P420" i="2"/>
  <c r="P419" i="2"/>
  <c r="P418" i="2"/>
  <c r="P417" i="2"/>
  <c r="P416" i="2"/>
  <c r="P415" i="2"/>
  <c r="P414" i="2"/>
  <c r="P413" i="2"/>
  <c r="P412" i="2"/>
  <c r="P411" i="2"/>
  <c r="P410" i="2"/>
  <c r="P409" i="2"/>
  <c r="P408" i="2"/>
  <c r="P407" i="2"/>
  <c r="P406" i="2"/>
  <c r="P405" i="2"/>
  <c r="P404" i="2"/>
  <c r="P403" i="2"/>
  <c r="P402" i="2"/>
  <c r="P401" i="2"/>
  <c r="P400" i="2"/>
  <c r="P399" i="2"/>
  <c r="P398" i="2"/>
  <c r="P397" i="2"/>
  <c r="P396" i="2"/>
  <c r="P395" i="2"/>
  <c r="P394" i="2"/>
  <c r="P393" i="2"/>
  <c r="P392" i="2"/>
  <c r="P391" i="2"/>
  <c r="P390" i="2"/>
  <c r="P389" i="2"/>
  <c r="P388" i="2"/>
  <c r="P387" i="2"/>
  <c r="P386" i="2"/>
  <c r="P385" i="2"/>
  <c r="P384" i="2"/>
  <c r="P383" i="2"/>
  <c r="P382" i="2"/>
  <c r="P381" i="2"/>
  <c r="P380" i="2"/>
  <c r="P379" i="2"/>
  <c r="P378" i="2"/>
  <c r="P377" i="2"/>
  <c r="P376" i="2"/>
  <c r="P375" i="2"/>
  <c r="P374" i="2"/>
  <c r="P373" i="2"/>
  <c r="P372" i="2"/>
  <c r="P371" i="2"/>
  <c r="P370" i="2"/>
  <c r="P369" i="2"/>
  <c r="P368" i="2"/>
  <c r="P367" i="2"/>
  <c r="P366" i="2"/>
  <c r="P365" i="2"/>
  <c r="P364" i="2"/>
  <c r="P363" i="2"/>
  <c r="P362" i="2"/>
  <c r="P361" i="2"/>
  <c r="P360" i="2"/>
  <c r="P359" i="2"/>
  <c r="P358" i="2"/>
  <c r="P357" i="2"/>
  <c r="P356" i="2"/>
  <c r="P355" i="2"/>
  <c r="P354" i="2"/>
  <c r="P353" i="2"/>
  <c r="P352" i="2"/>
  <c r="P351" i="2"/>
  <c r="P350" i="2"/>
  <c r="P349" i="2"/>
  <c r="P348" i="2"/>
  <c r="P347" i="2"/>
  <c r="P346" i="2"/>
  <c r="P345" i="2"/>
  <c r="P344" i="2"/>
  <c r="P343" i="2"/>
  <c r="P342" i="2"/>
  <c r="P341" i="2"/>
  <c r="P340" i="2"/>
  <c r="P339" i="2"/>
  <c r="P338" i="2"/>
  <c r="P337" i="2"/>
  <c r="P336" i="2"/>
  <c r="P335" i="2"/>
  <c r="P334" i="2"/>
  <c r="P333" i="2"/>
  <c r="P332" i="2"/>
  <c r="P331" i="2"/>
  <c r="P330" i="2"/>
  <c r="P329" i="2"/>
  <c r="P328" i="2"/>
  <c r="P327" i="2"/>
  <c r="P326" i="2"/>
  <c r="P325" i="2"/>
  <c r="P324" i="2"/>
  <c r="P323" i="2"/>
  <c r="P322" i="2"/>
  <c r="P321" i="2"/>
  <c r="P320" i="2"/>
  <c r="P319" i="2"/>
  <c r="P318" i="2"/>
  <c r="P317" i="2"/>
  <c r="P316" i="2"/>
  <c r="P315" i="2"/>
  <c r="P314" i="2"/>
  <c r="P313" i="2"/>
  <c r="P312" i="2"/>
  <c r="P311" i="2"/>
  <c r="P310" i="2"/>
  <c r="P309" i="2"/>
  <c r="P308" i="2"/>
  <c r="P307" i="2"/>
  <c r="P306" i="2"/>
  <c r="P305" i="2"/>
  <c r="P304" i="2"/>
  <c r="P303" i="2"/>
  <c r="P302" i="2"/>
  <c r="P301" i="2"/>
  <c r="P300" i="2"/>
  <c r="P299" i="2"/>
  <c r="P298" i="2"/>
  <c r="P297" i="2"/>
  <c r="P296" i="2"/>
  <c r="P295" i="2"/>
  <c r="P294" i="2"/>
  <c r="P293" i="2"/>
  <c r="P292" i="2"/>
  <c r="P291" i="2"/>
  <c r="P290" i="2"/>
  <c r="P289" i="2"/>
  <c r="P288" i="2"/>
  <c r="P287" i="2"/>
  <c r="P286" i="2"/>
  <c r="P285" i="2"/>
  <c r="P284" i="2"/>
  <c r="P283" i="2"/>
  <c r="P282" i="2"/>
  <c r="P281" i="2"/>
  <c r="P280" i="2"/>
  <c r="P279" i="2"/>
  <c r="P278" i="2"/>
  <c r="P277" i="2"/>
  <c r="P276" i="2"/>
  <c r="P275" i="2"/>
  <c r="P274" i="2"/>
  <c r="P273" i="2"/>
  <c r="P272" i="2"/>
  <c r="P271" i="2"/>
  <c r="P270" i="2"/>
  <c r="P269" i="2"/>
  <c r="P268" i="2"/>
  <c r="P267" i="2"/>
  <c r="P266" i="2"/>
  <c r="P265" i="2"/>
  <c r="P264" i="2"/>
  <c r="P263" i="2"/>
  <c r="P262" i="2"/>
  <c r="P261" i="2"/>
  <c r="P260" i="2"/>
  <c r="P259" i="2"/>
  <c r="P258" i="2"/>
  <c r="P257" i="2"/>
  <c r="P256" i="2"/>
  <c r="P255" i="2"/>
  <c r="P254" i="2"/>
  <c r="P253" i="2"/>
  <c r="P252" i="2"/>
  <c r="P251" i="2"/>
  <c r="P250" i="2"/>
  <c r="P249" i="2"/>
  <c r="P248" i="2"/>
  <c r="P247" i="2"/>
  <c r="P246" i="2"/>
  <c r="P245" i="2"/>
  <c r="P244" i="2"/>
  <c r="P243" i="2"/>
  <c r="P242" i="2"/>
  <c r="P241" i="2"/>
  <c r="P240" i="2"/>
  <c r="P239" i="2"/>
  <c r="P238" i="2"/>
  <c r="P237" i="2"/>
  <c r="P236" i="2"/>
  <c r="P235" i="2"/>
  <c r="P234" i="2"/>
  <c r="P233" i="2"/>
  <c r="P232" i="2"/>
  <c r="P231" i="2"/>
  <c r="P230" i="2"/>
  <c r="P229" i="2"/>
  <c r="P228" i="2"/>
  <c r="P227" i="2"/>
  <c r="P226" i="2"/>
  <c r="P225" i="2"/>
  <c r="P224" i="2"/>
  <c r="P223" i="2"/>
  <c r="P222" i="2"/>
  <c r="P221" i="2"/>
  <c r="P220" i="2"/>
  <c r="P219" i="2"/>
  <c r="P218" i="2"/>
  <c r="P217" i="2"/>
  <c r="P216" i="2"/>
  <c r="P215" i="2"/>
  <c r="P214" i="2"/>
  <c r="P213" i="2"/>
  <c r="P212" i="2"/>
  <c r="P211" i="2"/>
  <c r="P210" i="2"/>
  <c r="P209" i="2"/>
  <c r="P208" i="2"/>
  <c r="P207" i="2"/>
  <c r="P206" i="2"/>
  <c r="P205" i="2"/>
  <c r="P204" i="2"/>
  <c r="P203" i="2"/>
  <c r="P202" i="2"/>
  <c r="P201" i="2"/>
  <c r="P200" i="2"/>
  <c r="P199" i="2"/>
  <c r="P198" i="2"/>
  <c r="P197" i="2"/>
  <c r="P196" i="2"/>
  <c r="P195" i="2"/>
  <c r="P194" i="2"/>
  <c r="P193" i="2"/>
  <c r="P192" i="2"/>
  <c r="P191" i="2"/>
  <c r="P190" i="2"/>
  <c r="P189" i="2"/>
  <c r="P188" i="2"/>
  <c r="P187" i="2"/>
  <c r="P186" i="2"/>
  <c r="P185" i="2"/>
  <c r="P184" i="2"/>
  <c r="P183" i="2"/>
  <c r="P182" i="2"/>
  <c r="P181" i="2"/>
  <c r="P180" i="2"/>
  <c r="P179" i="2"/>
  <c r="P178" i="2"/>
  <c r="P177" i="2"/>
  <c r="P176" i="2"/>
  <c r="P175" i="2"/>
  <c r="P174" i="2"/>
  <c r="P173" i="2"/>
  <c r="P172" i="2"/>
  <c r="P171" i="2"/>
  <c r="P170" i="2"/>
  <c r="P169" i="2"/>
  <c r="P168" i="2"/>
  <c r="P167" i="2"/>
  <c r="P166" i="2"/>
  <c r="P165" i="2"/>
  <c r="P164" i="2"/>
  <c r="P163" i="2"/>
  <c r="P162" i="2"/>
  <c r="P161" i="2"/>
  <c r="P160" i="2"/>
  <c r="P159" i="2"/>
  <c r="P158" i="2"/>
  <c r="P157" i="2"/>
  <c r="P156" i="2"/>
  <c r="P155" i="2"/>
  <c r="P154" i="2"/>
  <c r="P153" i="2"/>
  <c r="P152" i="2"/>
  <c r="P151" i="2"/>
  <c r="P150" i="2"/>
  <c r="P149" i="2"/>
  <c r="P148" i="2"/>
  <c r="P147" i="2"/>
  <c r="P146" i="2"/>
  <c r="P145" i="2"/>
  <c r="P144" i="2"/>
  <c r="P143" i="2"/>
  <c r="P142" i="2"/>
  <c r="P141" i="2"/>
  <c r="P140" i="2"/>
  <c r="P139" i="2"/>
  <c r="P138" i="2"/>
  <c r="P137" i="2"/>
  <c r="P136" i="2"/>
  <c r="P135" i="2"/>
  <c r="P134" i="2"/>
  <c r="P133" i="2"/>
  <c r="P132" i="2"/>
  <c r="P131" i="2"/>
  <c r="P130" i="2"/>
  <c r="P129" i="2"/>
  <c r="P128" i="2"/>
  <c r="P127" i="2"/>
  <c r="P124" i="2"/>
  <c r="P123" i="2"/>
  <c r="P122" i="2"/>
  <c r="P121" i="2"/>
  <c r="P120" i="2"/>
  <c r="P119" i="2"/>
  <c r="P118" i="2"/>
  <c r="P117" i="2"/>
  <c r="P116" i="2"/>
  <c r="P115" i="2"/>
  <c r="P114" i="2"/>
  <c r="P113" i="2"/>
  <c r="P112" i="2"/>
  <c r="P111" i="2"/>
  <c r="P110" i="2"/>
  <c r="P109" i="2"/>
  <c r="P108" i="2"/>
  <c r="P107" i="2"/>
  <c r="P106" i="2"/>
  <c r="P105" i="2"/>
  <c r="P104" i="2"/>
  <c r="P103" i="2"/>
  <c r="P102" i="2"/>
  <c r="P101" i="2"/>
  <c r="P100" i="2"/>
  <c r="P99" i="2"/>
  <c r="P98" i="2"/>
  <c r="P97" i="2"/>
  <c r="P96" i="2"/>
  <c r="P95" i="2"/>
  <c r="P94" i="2"/>
  <c r="P93" i="2"/>
  <c r="P92" i="2"/>
  <c r="P91" i="2"/>
  <c r="P90" i="2"/>
  <c r="P89" i="2"/>
  <c r="P88" i="2"/>
  <c r="P87" i="2"/>
  <c r="P86" i="2"/>
  <c r="P85" i="2"/>
  <c r="P84" i="2"/>
  <c r="P83" i="2"/>
  <c r="P82" i="2"/>
  <c r="P81" i="2"/>
  <c r="P80" i="2"/>
  <c r="P79" i="2"/>
  <c r="P78" i="2"/>
  <c r="P77" i="2"/>
  <c r="P76" i="2"/>
  <c r="P75" i="2"/>
  <c r="P74" i="2"/>
  <c r="P73" i="2"/>
  <c r="P72" i="2"/>
  <c r="P71" i="2"/>
  <c r="P70" i="2"/>
  <c r="P69" i="2"/>
  <c r="P68" i="2"/>
  <c r="P67" i="2"/>
  <c r="P66" i="2"/>
  <c r="P65" i="2"/>
  <c r="P64" i="2"/>
  <c r="P63" i="2"/>
  <c r="P62" i="2"/>
  <c r="P61" i="2"/>
  <c r="P60" i="2"/>
  <c r="P59" i="2"/>
  <c r="P58" i="2"/>
  <c r="P57" i="2"/>
  <c r="P56" i="2"/>
  <c r="P55" i="2"/>
  <c r="P54" i="2"/>
  <c r="P53" i="2"/>
  <c r="P52" i="2"/>
  <c r="P51" i="2"/>
  <c r="P50" i="2"/>
  <c r="P49" i="2"/>
  <c r="P48" i="2"/>
  <c r="P47" i="2"/>
  <c r="P46" i="2"/>
  <c r="P45" i="2"/>
  <c r="P44" i="2"/>
  <c r="P43" i="2"/>
  <c r="P42" i="2"/>
  <c r="P41" i="2"/>
  <c r="P40" i="2"/>
  <c r="P39" i="2"/>
  <c r="P38" i="2"/>
  <c r="P37" i="2"/>
  <c r="P36" i="2"/>
  <c r="P35" i="2"/>
  <c r="P34" i="2"/>
  <c r="P33" i="2"/>
  <c r="P32" i="2"/>
  <c r="P31" i="2"/>
  <c r="P30" i="2"/>
  <c r="P29" i="2"/>
  <c r="P28" i="2"/>
  <c r="P27" i="2"/>
  <c r="P26" i="2"/>
  <c r="P25" i="2"/>
  <c r="P24" i="2"/>
  <c r="P23" i="2"/>
  <c r="P22" i="2"/>
  <c r="P21" i="2"/>
  <c r="P20" i="2"/>
  <c r="P19" i="2"/>
  <c r="P18" i="2"/>
  <c r="P17" i="2"/>
  <c r="P16" i="2"/>
  <c r="P15" i="2"/>
  <c r="P14" i="2"/>
  <c r="P13" i="2"/>
  <c r="P12" i="2"/>
  <c r="P11" i="2"/>
  <c r="P10" i="2"/>
  <c r="P9" i="2"/>
  <c r="P8" i="2"/>
  <c r="P7" i="2"/>
  <c r="P6" i="2"/>
  <c r="P5" i="2"/>
  <c r="P4" i="2"/>
  <c r="P3" i="2"/>
  <c r="P2" i="2"/>
</calcChain>
</file>

<file path=xl/sharedStrings.xml><?xml version="1.0" encoding="utf-8"?>
<sst xmlns="http://schemas.openxmlformats.org/spreadsheetml/2006/main" count="36785" uniqueCount="8420">
  <si>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</si>
  <si>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</si>
  <si>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</si>
  <si>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</si>
  <si>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</si>
  <si>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</si>
  <si>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</si>
  <si>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</si>
  <si>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</si>
  <si>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</si>
  <si>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</si>
  <si>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</si>
  <si>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</si>
  <si>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</si>
  <si>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</si>
  <si>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</si>
  <si>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</si>
  <si>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</si>
  <si>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</si>
  <si>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</si>
  <si>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</si>
  <si>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</si>
  <si>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</si>
  <si>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</si>
  <si>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</si>
  <si>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</si>
  <si>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</si>
  <si>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</si>
  <si>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</si>
  <si>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</si>
  <si>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</si>
  <si>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</si>
  <si>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</si>
  <si>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</si>
  <si>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</si>
  <si>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</si>
  <si>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</si>
  <si>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</si>
  <si>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</si>
  <si>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</si>
  <si>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</si>
  <si>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</si>
  <si>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</si>
  <si>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</si>
  <si>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</si>
  <si>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</si>
  <si>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</si>
  <si>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</si>
  <si>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</si>
  <si>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</si>
  <si>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</si>
  <si>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</si>
  <si>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</si>
  <si>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</si>
  <si>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</si>
  <si>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</si>
  <si>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</si>
  <si>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</si>
  <si>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</si>
  <si>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</si>
  <si>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</si>
  <si>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</si>
  <si>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</si>
  <si>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</si>
  <si>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</si>
  <si>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</si>
  <si>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</si>
  <si>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</si>
  <si>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</si>
  <si>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</si>
  <si>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</si>
  <si>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</si>
  <si>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</si>
  <si>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</si>
  <si>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</si>
  <si>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</si>
  <si>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</si>
  <si>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</si>
  <si>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</si>
  <si>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</si>
  <si>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</si>
  <si>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</si>
  <si>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</si>
  <si>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</si>
  <si>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</si>
  <si>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</si>
  <si>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</si>
  <si>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</si>
  <si>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</si>
  <si>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</si>
  <si>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</si>
  <si>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</si>
  <si>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</si>
  <si>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</si>
  <si>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</si>
  <si>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</si>
  <si>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</si>
  <si>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</si>
  <si>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</si>
  <si>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</si>
  <si>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</si>
  <si>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</si>
  <si>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</si>
  <si>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</si>
  <si>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</si>
  <si>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</si>
  <si>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</si>
  <si>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</si>
  <si>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</si>
  <si>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</si>
  <si>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</si>
  <si>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</si>
  <si>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</si>
  <si>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</si>
  <si>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</si>
  <si>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</si>
  <si>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</si>
  <si>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</si>
  <si>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</si>
  <si>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</si>
  <si>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</si>
  <si>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</si>
  <si>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</si>
  <si>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</si>
  <si>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</si>
  <si>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</si>
  <si>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</si>
  <si>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</si>
  <si>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</si>
  <si>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</si>
  <si>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</si>
  <si>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</si>
  <si>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</si>
  <si>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</si>
  <si>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</si>
  <si>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</si>
  <si>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</si>
  <si>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</si>
  <si>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</si>
  <si>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</si>
  <si>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</si>
  <si>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</si>
  <si>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</si>
  <si>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</si>
  <si>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</si>
  <si>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</si>
  <si>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</si>
  <si>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</si>
  <si>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</si>
  <si>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</si>
  <si>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</si>
  <si>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</si>
  <si>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</si>
  <si>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</si>
  <si>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</si>
  <si>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</si>
  <si>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</si>
  <si>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</si>
  <si>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</si>
  <si>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</si>
  <si>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</si>
  <si>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</si>
  <si>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</si>
  <si>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</si>
  <si>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</si>
  <si>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</si>
  <si>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</si>
  <si>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</si>
  <si>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</si>
  <si>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</si>
  <si>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</si>
  <si>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</si>
  <si>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</si>
  <si>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</si>
  <si>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</si>
  <si>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</si>
  <si>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</si>
  <si>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</si>
  <si>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</si>
  <si>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</si>
  <si>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</si>
  <si>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</si>
  <si>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</si>
  <si>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</si>
  <si>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</si>
  <si>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</si>
  <si>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</si>
  <si>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</si>
  <si>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</si>
  <si>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</si>
  <si>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</si>
  <si>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</si>
  <si>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</si>
  <si>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</si>
  <si>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</si>
  <si>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</si>
  <si>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</si>
  <si>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</si>
  <si>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</si>
  <si>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</si>
  <si>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</si>
  <si>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</si>
  <si>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</si>
  <si>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</si>
  <si>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</si>
  <si>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</si>
  <si>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</si>
  <si>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</si>
  <si>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</si>
  <si>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</si>
  <si>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</si>
  <si>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</si>
  <si>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</si>
  <si>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</si>
  <si>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</si>
  <si>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</si>
  <si>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</si>
  <si>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</si>
  <si>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</si>
  <si>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</si>
  <si>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</si>
  <si>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</si>
  <si>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</si>
  <si>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</si>
  <si>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</si>
  <si>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</si>
  <si>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</si>
  <si>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</si>
  <si>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</si>
  <si>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</si>
  <si>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</si>
  <si>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</si>
  <si>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</si>
  <si>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</si>
  <si>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</si>
  <si>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</si>
  <si>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</si>
  <si>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</si>
  <si>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</si>
  <si>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</si>
  <si>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</si>
  <si>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</si>
  <si>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</si>
  <si>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</si>
  <si>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</si>
  <si>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</si>
  <si>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</si>
  <si>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</si>
  <si>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</si>
  <si>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</si>
  <si>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</si>
  <si>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</si>
  <si>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</si>
  <si>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</si>
  <si>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</si>
  <si>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</si>
  <si>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</si>
  <si>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</si>
  <si>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</si>
  <si>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</si>
  <si>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</si>
  <si>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</si>
  <si>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</si>
  <si>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</si>
  <si>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</si>
  <si>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</si>
  <si>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</si>
  <si>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</si>
  <si>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</si>
  <si>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</si>
  <si>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</si>
  <si>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</si>
  <si>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</si>
  <si>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</si>
  <si>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</si>
  <si>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</si>
  <si>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</si>
  <si>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</si>
  <si>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</si>
  <si>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</si>
  <si>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</si>
  <si>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</si>
  <si>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</si>
  <si>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</si>
  <si>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</si>
  <si>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</si>
  <si>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</si>
  <si>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</si>
  <si>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</si>
  <si>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</si>
  <si>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</si>
  <si>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</si>
  <si>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</si>
  <si>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</si>
  <si>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</si>
  <si>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</si>
  <si>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</si>
  <si>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</si>
  <si>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</si>
  <si>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</si>
  <si>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</si>
  <si>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</si>
  <si>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</si>
  <si>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</si>
  <si>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</si>
  <si>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</si>
  <si>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</si>
  <si>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</si>
  <si>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</si>
  <si>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</si>
  <si>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</si>
  <si>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</si>
  <si>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</si>
  <si>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</si>
  <si>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</si>
  <si>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</si>
  <si>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</si>
  <si>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</si>
  <si>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</si>
  <si>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</si>
  <si>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</si>
  <si>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</si>
  <si>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</si>
  <si>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</si>
  <si>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</si>
  <si>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</si>
  <si>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</si>
  <si>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</si>
  <si>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</si>
  <si>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</si>
  <si>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</si>
  <si>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</si>
  <si>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</si>
  <si>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</si>
  <si>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</si>
  <si>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</si>
  <si>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</si>
  <si>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</si>
  <si>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</si>
  <si>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</si>
  <si>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</si>
  <si>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</si>
  <si>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</si>
  <si>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</si>
  <si>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</si>
  <si>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</si>
  <si>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</si>
  <si>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</si>
  <si>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</si>
  <si>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</si>
  <si>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</si>
  <si>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</si>
  <si>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</si>
  <si>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</si>
  <si>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</si>
  <si>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</si>
  <si>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</si>
  <si>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</si>
  <si>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</si>
  <si>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</si>
  <si>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</si>
  <si>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</si>
  <si>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</si>
  <si>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</si>
  <si>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</si>
  <si>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</si>
  <si>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</si>
  <si>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</si>
  <si>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</si>
  <si>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</si>
  <si>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</si>
  <si>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</si>
  <si>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</si>
  <si>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</si>
  <si>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</si>
  <si>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</si>
  <si>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</si>
  <si>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</si>
  <si>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</si>
  <si>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</si>
  <si>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</si>
  <si>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</si>
  <si>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</si>
  <si>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</si>
  <si>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</si>
  <si>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</si>
  <si>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</si>
  <si>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</si>
  <si>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</si>
  <si>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</si>
  <si>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</si>
  <si>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</si>
  <si>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</si>
  <si>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</si>
  <si>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</si>
  <si>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</si>
  <si>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</si>
  <si>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</si>
  <si>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</si>
  <si>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</si>
  <si>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</si>
  <si>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</si>
  <si>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</si>
  <si>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</si>
  <si>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</si>
  <si>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</si>
  <si>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</si>
  <si>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</si>
  <si>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</si>
  <si>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</si>
  <si>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</si>
  <si>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</si>
  <si>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</si>
  <si>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</si>
  <si>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</si>
  <si>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</si>
  <si>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</si>
  <si>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</si>
  <si>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</si>
  <si>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</si>
  <si>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</si>
  <si>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</si>
  <si>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</si>
  <si>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</si>
  <si>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</si>
  <si>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</si>
  <si>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</si>
  <si>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</si>
  <si>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</si>
  <si>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</si>
  <si>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</si>
  <si>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</si>
  <si>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</si>
  <si>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</si>
  <si>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</si>
  <si>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</si>
  <si>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</si>
  <si>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</si>
  <si>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</si>
  <si>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</si>
  <si>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</si>
  <si>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</si>
  <si>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</si>
  <si>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</si>
  <si>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</si>
  <si>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</si>
  <si>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</si>
  <si>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</si>
  <si>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</si>
  <si>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</si>
  <si>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</si>
  <si>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</si>
  <si>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</si>
  <si>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</si>
  <si>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</si>
  <si>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</si>
  <si>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</si>
  <si>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</si>
  <si>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</si>
  <si>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</si>
  <si>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</si>
  <si>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</si>
  <si>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</si>
  <si>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</si>
  <si>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</si>
  <si>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</si>
  <si>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</si>
  <si>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</si>
  <si>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</si>
  <si>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</si>
  <si>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</si>
  <si>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</si>
  <si>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</si>
  <si>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</si>
  <si>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</si>
  <si>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</si>
  <si>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</si>
  <si>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</si>
  <si>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</si>
  <si>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</si>
  <si>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</si>
  <si>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</si>
  <si>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</si>
  <si>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</si>
  <si>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</si>
  <si>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</si>
  <si>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</si>
  <si>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</si>
  <si>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</si>
  <si>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</si>
  <si>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</si>
  <si>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</si>
  <si>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</si>
  <si>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</si>
  <si>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</si>
  <si>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</si>
  <si>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</si>
  <si>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</si>
  <si>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</si>
  <si>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</si>
  <si>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</si>
  <si>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</si>
  <si>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</si>
  <si>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</si>
  <si>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</si>
  <si>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</si>
  <si>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</si>
  <si>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</si>
  <si>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</si>
  <si>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</si>
  <si>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</si>
  <si>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</si>
  <si>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</si>
  <si>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</si>
  <si>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</si>
  <si>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</si>
  <si>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</si>
  <si>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</si>
  <si>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</si>
  <si>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</si>
  <si>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</si>
  <si>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</si>
  <si>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</si>
  <si>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</si>
  <si>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</si>
  <si>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</si>
  <si>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</si>
  <si>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</si>
  <si>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</si>
  <si>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</si>
  <si>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</si>
  <si>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</si>
  <si>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</si>
  <si>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</si>
  <si>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</si>
  <si>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</si>
  <si>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</si>
  <si>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</si>
  <si>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</si>
  <si>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</si>
  <si>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</si>
  <si>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</si>
  <si>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</si>
  <si>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</si>
  <si>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</si>
  <si>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</si>
  <si>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</si>
  <si>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</si>
  <si>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</si>
  <si>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</si>
  <si>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</si>
  <si>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</si>
  <si>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</si>
  <si>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</si>
  <si>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</si>
  <si>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</si>
  <si>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</si>
  <si>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</si>
  <si>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</si>
  <si>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</si>
  <si>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</si>
  <si>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</si>
  <si>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</si>
  <si>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</si>
  <si>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</si>
  <si>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</si>
  <si>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</si>
  <si>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</si>
  <si>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</si>
  <si>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</si>
  <si>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</si>
  <si>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</si>
  <si>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</si>
  <si>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</si>
  <si>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</si>
  <si>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</si>
  <si>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</si>
  <si>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</si>
  <si>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</si>
  <si>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</si>
  <si>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</si>
  <si>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</si>
  <si>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</si>
  <si>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</si>
  <si>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</si>
  <si>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</si>
  <si>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</si>
  <si>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</si>
  <si>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</si>
  <si>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</si>
  <si>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</si>
  <si>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</si>
  <si>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</si>
  <si>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</si>
  <si>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</si>
  <si>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</si>
  <si>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</si>
  <si>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</si>
  <si>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</si>
  <si>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</si>
  <si>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</si>
  <si>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</si>
  <si>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</si>
  <si>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</si>
  <si>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</si>
  <si>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</si>
  <si>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</si>
  <si>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</si>
  <si>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</si>
  <si>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</si>
  <si>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</si>
  <si>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</si>
  <si>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</si>
  <si>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</si>
  <si>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</si>
  <si>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</si>
  <si>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</si>
  <si>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</si>
  <si>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</si>
  <si>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</si>
  <si>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</si>
  <si>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</si>
  <si>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</si>
  <si>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</si>
  <si>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</si>
  <si>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</si>
  <si>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</si>
  <si>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</si>
  <si>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</si>
  <si>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</si>
  <si>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</si>
  <si>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</si>
  <si>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</si>
  <si>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</si>
  <si>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</si>
  <si>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</si>
  <si>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</si>
  <si>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</si>
  <si>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</si>
  <si>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</si>
  <si>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</si>
  <si>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</si>
  <si>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</si>
  <si>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</si>
  <si>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</si>
  <si>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</si>
  <si>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</si>
  <si>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</si>
  <si>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</si>
  <si>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</si>
  <si>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</si>
  <si>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</si>
  <si>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</si>
  <si>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</si>
  <si>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</si>
  <si>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</si>
  <si>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</si>
  <si>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</si>
  <si>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</si>
  <si>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</si>
  <si>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</si>
  <si>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</si>
  <si>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</si>
  <si>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</si>
  <si>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</si>
  <si>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</si>
  <si>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</si>
  <si>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</si>
  <si>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</si>
  <si>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</si>
  <si>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</si>
  <si>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</si>
  <si>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</si>
  <si>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</si>
  <si>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</si>
  <si>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</si>
  <si>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</si>
  <si>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</si>
  <si>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</si>
  <si>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</si>
  <si>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</si>
  <si>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</si>
  <si>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</si>
  <si>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</si>
  <si>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</si>
  <si>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</si>
  <si>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</si>
  <si>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</si>
  <si>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</si>
  <si>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</si>
  <si>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</si>
  <si>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</si>
  <si>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</si>
  <si>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</si>
  <si>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</si>
  <si>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</si>
  <si>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</si>
  <si>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</si>
  <si>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</si>
  <si>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</si>
  <si>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</si>
  <si>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</si>
  <si>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</si>
  <si>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</si>
  <si>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</si>
  <si>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</si>
  <si>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</si>
  <si>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</si>
  <si>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</si>
  <si>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</si>
  <si>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</si>
  <si>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</si>
  <si>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</si>
  <si>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</si>
  <si>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</si>
  <si>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</si>
  <si>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</si>
  <si>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</si>
  <si>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</si>
  <si>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</si>
  <si>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</si>
  <si>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</si>
  <si>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</si>
  <si>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</si>
  <si>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</si>
  <si>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</si>
  <si>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</si>
  <si>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</si>
  <si>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</si>
  <si>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</si>
  <si>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</si>
  <si>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</si>
  <si>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</si>
  <si>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</si>
  <si>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</si>
  <si>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</si>
  <si>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</si>
  <si>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</si>
  <si>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</si>
  <si>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</si>
  <si>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</si>
  <si>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</si>
  <si>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</si>
  <si>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</si>
  <si>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</si>
  <si>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</si>
  <si>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</si>
  <si>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</si>
  <si>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</si>
  <si>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</si>
  <si>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</si>
  <si>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</si>
  <si>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</si>
  <si>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</si>
  <si>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</si>
  <si>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</si>
  <si>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</si>
  <si>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</si>
  <si>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</si>
  <si>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</si>
  <si>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</si>
  <si>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</si>
  <si>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</si>
  <si>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</si>
  <si>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</si>
  <si>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</si>
  <si>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</si>
  <si>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</si>
  <si>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</si>
  <si>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</si>
  <si>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</si>
  <si>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</si>
  <si>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</si>
  <si>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</si>
  <si>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</si>
  <si>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</si>
  <si>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</si>
  <si>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</si>
  <si>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</si>
  <si>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</si>
  <si>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</si>
  <si>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</si>
  <si>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</si>
  <si>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</si>
  <si>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</si>
  <si>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</si>
  <si>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</si>
  <si>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</si>
  <si>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</si>
  <si>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</si>
  <si>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</si>
  <si>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</si>
  <si>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</si>
  <si>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</si>
  <si>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</si>
  <si>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</si>
  <si>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</si>
  <si>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</si>
  <si>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</si>
  <si>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</si>
  <si>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</si>
  <si>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</si>
  <si>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</si>
  <si>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</si>
  <si>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</si>
  <si>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</si>
  <si>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</si>
  <si>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</si>
  <si>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</si>
  <si>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</si>
  <si>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</si>
  <si>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</si>
  <si>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</si>
  <si>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</si>
  <si>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</si>
  <si>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</si>
  <si>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</si>
  <si>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</si>
  <si>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</si>
  <si>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</si>
  <si>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</si>
  <si>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</si>
  <si>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</si>
  <si>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</si>
  <si>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</si>
  <si>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</si>
  <si>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</si>
  <si>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</si>
  <si>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</si>
  <si>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</si>
  <si>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</si>
  <si>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</si>
  <si>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</si>
  <si>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</si>
  <si>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</si>
  <si>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</si>
  <si>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</si>
  <si>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</si>
  <si>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</si>
  <si>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</si>
  <si>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</si>
  <si>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</si>
  <si>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</si>
  <si>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</si>
  <si>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</si>
  <si>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</si>
  <si>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</si>
  <si>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</si>
  <si>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</si>
  <si>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</si>
  <si>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</si>
  <si>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</si>
  <si>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</si>
  <si>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</si>
  <si>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</si>
  <si>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</si>
  <si>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</si>
  <si>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</si>
  <si>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</si>
  <si>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</si>
  <si>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</si>
  <si>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</si>
  <si>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</si>
  <si>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</si>
  <si>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</si>
  <si>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</si>
  <si>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</si>
  <si>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</si>
  <si>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</si>
  <si>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</si>
  <si>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</si>
  <si>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</si>
  <si>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</si>
  <si>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</si>
  <si>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</si>
  <si>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</si>
  <si>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</si>
  <si>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</si>
  <si>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</si>
  <si>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</si>
  <si>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</si>
  <si>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</si>
  <si>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</si>
  <si>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</si>
  <si>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</si>
  <si>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</si>
  <si>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</si>
  <si>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</si>
  <si>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</si>
  <si>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</si>
  <si>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</si>
  <si>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</si>
  <si>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</si>
  <si>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</si>
  <si>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</si>
  <si>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</si>
  <si>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</si>
  <si>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</si>
  <si>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</si>
  <si>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</si>
  <si>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</si>
  <si>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</si>
  <si>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</si>
  <si>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</si>
  <si>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</si>
  <si>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</si>
  <si>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</si>
  <si>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</si>
  <si>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</si>
  <si>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</si>
  <si>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</si>
  <si>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</si>
  <si>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</si>
  <si>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</si>
  <si>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</si>
  <si>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</si>
  <si>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</si>
  <si>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</si>
  <si>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</si>
  <si>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</si>
  <si>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</si>
  <si>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</si>
  <si>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</si>
  <si>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</si>
  <si>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</si>
  <si>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</si>
  <si>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</si>
  <si>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</si>
  <si>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</si>
  <si>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</si>
  <si>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</si>
  <si>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</si>
  <si>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</si>
  <si>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</si>
  <si>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</si>
  <si>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</si>
  <si>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</si>
  <si>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</si>
  <si>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</si>
  <si>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</si>
  <si>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</si>
  <si>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</si>
  <si>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</si>
  <si>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</si>
  <si>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</si>
  <si>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</si>
  <si>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</si>
  <si>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</si>
  <si>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</si>
  <si>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</si>
  <si>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</si>
  <si>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</si>
  <si>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</si>
  <si>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</si>
  <si>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</si>
  <si>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</si>
  <si>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</si>
  <si>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</si>
  <si>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</si>
  <si>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</si>
  <si>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</si>
  <si>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</si>
  <si>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</si>
  <si>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</si>
  <si>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</si>
  <si>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</si>
  <si>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</si>
  <si>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</si>
  <si>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</si>
  <si>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</si>
  <si>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</si>
  <si>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</si>
  <si>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</si>
  <si>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</si>
  <si>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</si>
  <si>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</si>
  <si>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</si>
  <si>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</si>
  <si>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</si>
  <si>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</si>
  <si>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</si>
  <si>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</si>
  <si>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</si>
  <si>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</si>
  <si>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</si>
  <si>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</si>
  <si>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</si>
  <si>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</si>
  <si>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</si>
  <si>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</si>
  <si>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</si>
  <si>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</si>
  <si>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</si>
  <si>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</si>
  <si>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</si>
  <si>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</si>
  <si>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</si>
  <si>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</si>
  <si>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</si>
  <si>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</si>
  <si>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</si>
  <si>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</si>
  <si>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</si>
  <si>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</si>
  <si>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</si>
  <si>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</si>
  <si>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</si>
  <si>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</si>
  <si>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</si>
  <si>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</si>
  <si>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</si>
  <si>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</si>
  <si>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</si>
  <si>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</si>
  <si>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</si>
  <si>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</si>
  <si>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</si>
  <si>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</si>
  <si>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</si>
  <si>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</si>
  <si>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</si>
  <si>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</si>
  <si>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</si>
  <si>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</si>
  <si>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</si>
  <si>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</si>
  <si>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</si>
  <si>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</si>
  <si>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</si>
  <si>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</si>
  <si>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</si>
  <si>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</si>
  <si>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</si>
  <si>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</si>
  <si>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</si>
  <si>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</si>
  <si>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</si>
  <si>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</si>
  <si>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</si>
  <si>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</si>
  <si>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</si>
  <si>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</si>
  <si>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</si>
  <si>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</si>
  <si>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</si>
  <si>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</si>
  <si>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</si>
  <si>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</si>
  <si>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</si>
  <si>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</si>
  <si>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</si>
  <si>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</si>
  <si>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</si>
  <si>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</si>
  <si>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</si>
  <si>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</si>
  <si>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</si>
  <si>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</si>
  <si>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</si>
  <si>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</si>
  <si>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</si>
  <si>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</si>
  <si>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</si>
  <si>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</si>
  <si>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</si>
  <si>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</si>
  <si>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</si>
  <si>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</si>
  <si>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</si>
  <si>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</si>
  <si>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</si>
  <si>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</si>
  <si>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</si>
  <si>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</si>
  <si>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</si>
  <si>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</si>
  <si>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</si>
  <si>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</si>
  <si>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</si>
  <si>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</si>
  <si>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</si>
  <si>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</si>
  <si>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</si>
  <si>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</si>
  <si>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</si>
  <si>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</si>
  <si>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</si>
  <si>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</si>
  <si>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</si>
  <si>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</si>
  <si>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</si>
  <si>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</si>
  <si>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</si>
  <si>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</si>
  <si>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</si>
  <si>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</si>
  <si>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</si>
  <si>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</si>
  <si>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</si>
  <si>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</si>
  <si>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</si>
  <si>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</si>
  <si>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</si>
  <si>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</si>
  <si>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</si>
  <si>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</si>
  <si>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</si>
  <si>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</si>
  <si>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</si>
  <si>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</si>
  <si>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</si>
  <si>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</si>
  <si>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</si>
  <si>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</si>
  <si>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</si>
  <si>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</si>
  <si>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</si>
  <si>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</si>
  <si>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</si>
  <si>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</si>
  <si>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</si>
  <si>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</si>
  <si>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</si>
  <si>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</si>
  <si>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</si>
  <si>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</si>
  <si>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</si>
  <si>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</si>
  <si>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</si>
  <si>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</si>
  <si>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</si>
  <si>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</si>
  <si>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</si>
  <si>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</si>
  <si>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</si>
  <si>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</si>
  <si>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</si>
  <si>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</si>
  <si>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</si>
  <si>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</si>
  <si>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</si>
  <si>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</si>
  <si>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</si>
  <si>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</si>
  <si>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</si>
  <si>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</si>
  <si>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</si>
  <si>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</si>
  <si>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</si>
  <si>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</si>
  <si>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</si>
  <si>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</si>
  <si>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</si>
  <si>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</si>
  <si>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</si>
  <si>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</si>
  <si>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</si>
  <si>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</si>
  <si>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</si>
  <si>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</si>
  <si>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</si>
  <si>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</si>
  <si>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</si>
  <si>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</si>
  <si>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</si>
  <si>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</si>
  <si>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</si>
  <si>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</si>
  <si>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</si>
  <si>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</si>
  <si>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</si>
  <si>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</si>
  <si>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</si>
  <si>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</si>
  <si>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</si>
  <si>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</si>
  <si>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</si>
  <si>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</si>
  <si>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</si>
  <si>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</si>
  <si>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</si>
  <si>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</si>
  <si>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</si>
  <si>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</si>
  <si>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</si>
  <si>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</si>
  <si>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</si>
  <si>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</si>
  <si>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</si>
  <si>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</si>
  <si>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</si>
  <si>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</si>
  <si>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</si>
  <si>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</si>
  <si>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</si>
  <si>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</si>
  <si>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</si>
  <si>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</si>
  <si>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</si>
  <si>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</si>
  <si>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</si>
  <si>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</si>
  <si>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</si>
  <si>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</si>
  <si>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</si>
  <si>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</si>
  <si>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</si>
  <si>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</si>
  <si>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</si>
  <si>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</si>
  <si>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</si>
  <si>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</si>
  <si>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</si>
  <si>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</si>
  <si>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</si>
  <si>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</si>
  <si>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</si>
  <si>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</si>
  <si>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</si>
  <si>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</si>
  <si>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</si>
  <si>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</si>
  <si>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</si>
  <si>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</si>
  <si>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</si>
  <si>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</si>
  <si>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</si>
  <si>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</si>
  <si>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</si>
  <si>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</si>
  <si>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</si>
  <si>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</si>
  <si>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</si>
  <si>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</si>
  <si>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</si>
  <si>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</si>
  <si>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</si>
  <si>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</si>
  <si>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</si>
  <si>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</si>
  <si>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</si>
  <si>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</si>
  <si>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</si>
  <si>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</si>
  <si>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</si>
  <si>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</si>
  <si>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</si>
  <si>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</si>
  <si>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</si>
  <si>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</si>
  <si>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</si>
  <si>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</si>
  <si>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</si>
  <si>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</si>
  <si>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</si>
  <si>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</si>
  <si>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</si>
  <si>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</si>
  <si>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</si>
  <si>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</si>
  <si>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</si>
  <si>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</si>
  <si>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</si>
  <si>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</si>
  <si>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</si>
  <si>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</si>
  <si>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</si>
  <si>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</si>
  <si>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</si>
  <si>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</si>
  <si>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</si>
  <si>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</si>
  <si>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</si>
  <si>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</si>
  <si>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</si>
  <si>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</si>
  <si>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</si>
  <si>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</si>
  <si>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</si>
  <si>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</si>
  <si>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</si>
  <si>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</si>
  <si>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</si>
  <si>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</si>
  <si>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</si>
  <si>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</si>
  <si>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</si>
  <si>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</si>
  <si>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</si>
  <si>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</si>
  <si>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</si>
  <si>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</si>
  <si>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</si>
  <si>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</si>
  <si>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</si>
  <si>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</si>
  <si>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</si>
  <si>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</si>
  <si>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</si>
  <si>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</si>
  <si>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</si>
  <si>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</si>
  <si>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</si>
  <si>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</si>
  <si>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</si>
  <si>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</si>
  <si>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</si>
  <si>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</si>
  <si>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</si>
  <si>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</si>
  <si>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</si>
  <si>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</si>
  <si>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</si>
  <si>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</si>
  <si>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</si>
  <si>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</si>
  <si>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</si>
  <si>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</si>
  <si>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</si>
  <si>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</si>
  <si>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</si>
  <si>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</si>
  <si>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</si>
  <si>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</si>
  <si>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</si>
  <si>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</si>
  <si>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</si>
  <si>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</si>
  <si>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</si>
  <si>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</si>
  <si>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</si>
  <si>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</si>
  <si>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</si>
  <si>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</si>
  <si>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</si>
  <si>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</si>
  <si>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</si>
  <si>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</si>
  <si>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</si>
  <si>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</si>
  <si>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</si>
  <si>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</si>
  <si>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</si>
  <si>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</si>
  <si>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</si>
  <si>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</si>
  <si>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</si>
  <si>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</si>
  <si>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</si>
  <si>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</si>
  <si>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</si>
  <si>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</si>
  <si>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</si>
  <si>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</si>
  <si>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</si>
  <si>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</si>
  <si>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</si>
  <si>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</si>
  <si>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</si>
  <si>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</si>
  <si>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</si>
  <si>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</si>
  <si>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</si>
  <si>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</si>
  <si>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</si>
  <si>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</si>
  <si>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</si>
  <si>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</si>
  <si>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</si>
  <si>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</si>
  <si>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</si>
  <si>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</si>
  <si>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</si>
  <si>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</si>
  <si>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</si>
  <si>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</si>
  <si>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</si>
  <si>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</si>
  <si>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</si>
  <si>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</si>
  <si>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</si>
  <si>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</si>
  <si>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</si>
  <si>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</si>
  <si>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</si>
  <si>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</si>
  <si>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</si>
  <si>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</si>
  <si>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</si>
  <si>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</si>
  <si>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</si>
  <si>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</si>
  <si>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</si>
  <si>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</si>
  <si>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</si>
  <si>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</si>
  <si>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</si>
  <si>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</si>
  <si>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</si>
  <si>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</si>
  <si>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</si>
  <si>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</si>
  <si>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</si>
  <si>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</si>
  <si>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</si>
  <si>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</si>
  <si>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</si>
  <si>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</si>
  <si>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</si>
  <si>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</si>
  <si>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</si>
  <si>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</si>
  <si>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</si>
  <si>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</si>
  <si>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</si>
  <si>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</si>
  <si>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</si>
  <si>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</si>
  <si>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</si>
  <si>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</si>
  <si>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</si>
  <si>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</si>
  <si>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</si>
  <si>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</si>
  <si>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</si>
  <si>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</si>
  <si>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</si>
  <si>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</si>
  <si>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</si>
  <si>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</si>
  <si>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</si>
  <si>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</si>
  <si>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</si>
  <si>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</si>
  <si>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</si>
  <si>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</si>
  <si>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</si>
  <si>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</si>
  <si>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</si>
  <si>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</si>
  <si>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</si>
  <si>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</si>
  <si>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</si>
  <si>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</si>
  <si>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</si>
  <si>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</si>
  <si>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</si>
  <si>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</si>
  <si>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</si>
  <si>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</si>
  <si>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</si>
  <si>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</si>
  <si>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</si>
  <si>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</si>
  <si>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</si>
  <si>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</si>
  <si>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</si>
  <si>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</si>
  <si>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</si>
  <si>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</si>
  <si>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</si>
  <si>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</si>
  <si>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</si>
  <si>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</si>
  <si>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</si>
  <si>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</si>
  <si>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</si>
  <si>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</si>
  <si>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</si>
  <si>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</si>
  <si>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</si>
  <si>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</si>
  <si>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</si>
  <si>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</si>
  <si>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</si>
  <si>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</si>
  <si>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</si>
  <si>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</si>
  <si>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</si>
  <si>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</si>
  <si>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</si>
  <si>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</si>
  <si>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</si>
  <si>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</si>
  <si>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</si>
  <si>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</si>
  <si>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</si>
  <si>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</si>
  <si>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</si>
  <si>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</si>
  <si>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</si>
  <si>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</si>
  <si>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</si>
  <si>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</si>
  <si>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</si>
  <si>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</si>
  <si>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</si>
  <si>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</si>
  <si>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</si>
  <si>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</si>
  <si>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</si>
  <si>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</si>
  <si>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</si>
  <si>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</si>
  <si>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</si>
  <si>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</si>
  <si>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</si>
  <si>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</si>
  <si>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</si>
  <si>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</si>
  <si>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</si>
  <si>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</si>
  <si>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</si>
  <si>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</si>
  <si>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</si>
  <si>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</si>
  <si>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</si>
  <si>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</si>
  <si>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</si>
  <si>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</si>
  <si>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</si>
  <si>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</si>
  <si>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</si>
  <si>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</si>
  <si>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</si>
  <si>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</si>
  <si>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</si>
  <si>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</si>
  <si>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</si>
  <si>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</si>
  <si>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</si>
  <si>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</si>
  <si>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</si>
  <si>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</si>
  <si>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</si>
  <si>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</si>
  <si>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</si>
  <si>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</si>
  <si>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</si>
  <si>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</si>
  <si>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</si>
  <si>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</si>
  <si>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</si>
  <si>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</si>
  <si>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</si>
  <si>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</si>
  <si>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</si>
  <si>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</si>
  <si>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</si>
  <si>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</si>
  <si>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</si>
  <si>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</si>
  <si>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</si>
  <si>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</si>
  <si>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</si>
  <si>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</si>
  <si>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</si>
  <si>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</si>
  <si>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</si>
  <si>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</si>
  <si>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</si>
  <si>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</si>
  <si>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</si>
  <si>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</si>
  <si>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</si>
  <si>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</si>
  <si>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</si>
  <si>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</si>
  <si>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</si>
  <si>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</si>
  <si>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</si>
  <si>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</si>
  <si>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</si>
  <si>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</si>
  <si>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</si>
  <si>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</si>
  <si>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</si>
  <si>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</si>
  <si>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</si>
  <si>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</si>
  <si>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</si>
  <si>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</si>
  <si>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</si>
  <si>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</si>
  <si>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</si>
  <si>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</si>
  <si>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</si>
  <si>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</si>
  <si>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</si>
  <si>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</si>
  <si>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</si>
  <si>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</si>
  <si>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</si>
  <si>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</si>
  <si>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</si>
  <si>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</si>
  <si>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</si>
  <si>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</si>
  <si>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</si>
  <si>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</si>
  <si>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</si>
  <si>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</si>
  <si>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</si>
  <si>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</si>
  <si>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</si>
  <si>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</si>
  <si>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</si>
  <si>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</si>
  <si>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</si>
  <si>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</si>
  <si>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</si>
  <si>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</si>
  <si>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</si>
  <si>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</si>
  <si>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</si>
  <si>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</si>
  <si>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</si>
  <si>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</si>
  <si>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</si>
  <si>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</si>
  <si>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</si>
  <si>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</si>
  <si>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</si>
  <si>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</si>
  <si>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</si>
  <si>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</si>
  <si>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</si>
  <si>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</si>
  <si>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</si>
  <si>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</si>
  <si>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</si>
  <si>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</si>
  <si>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</si>
  <si>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</si>
  <si>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</si>
  <si>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</si>
  <si>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</si>
  <si>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</si>
  <si>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</si>
  <si>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</si>
  <si>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</si>
  <si>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</si>
  <si>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</si>
  <si>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</si>
  <si>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</si>
  <si>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</si>
  <si>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</si>
  <si>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</si>
  <si>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</si>
  <si>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</si>
  <si>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</si>
  <si>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</si>
  <si>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</si>
  <si>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</si>
  <si>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</si>
  <si>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</si>
  <si>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</si>
  <si>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</si>
  <si>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</si>
  <si>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</si>
  <si>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</si>
  <si>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</si>
  <si>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</si>
  <si>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</si>
  <si>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</si>
  <si>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</si>
  <si>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</si>
  <si>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</si>
  <si>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</si>
  <si>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</si>
  <si>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</si>
  <si>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</si>
  <si>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</si>
  <si>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</si>
  <si>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</si>
  <si>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</si>
  <si>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</si>
  <si>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</si>
  <si>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</si>
  <si>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</si>
  <si>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</si>
  <si>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</si>
  <si>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</si>
  <si>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</si>
  <si>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</si>
  <si>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</si>
  <si>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</si>
  <si>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</si>
  <si>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</si>
  <si>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</si>
  <si>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</si>
  <si>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</si>
  <si>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</si>
  <si>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</si>
  <si>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</si>
  <si>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</si>
  <si>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</si>
  <si>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</si>
  <si>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</si>
  <si>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</si>
  <si>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</si>
  <si>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</si>
  <si>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</si>
  <si>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</si>
  <si>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</si>
  <si>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</si>
  <si>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</si>
  <si>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</si>
  <si>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</si>
  <si>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</si>
  <si>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</si>
  <si>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</si>
  <si>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</si>
  <si>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</si>
  <si>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</si>
  <si>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</si>
  <si>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</si>
  <si>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</si>
  <si>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</si>
  <si>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</si>
  <si>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</si>
  <si>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</si>
  <si>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</si>
  <si>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</si>
  <si>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</si>
  <si>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</si>
  <si>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</si>
  <si>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</si>
  <si>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</si>
  <si>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</si>
  <si>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</si>
  <si>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</si>
  <si>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</si>
  <si>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</si>
  <si>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</si>
  <si>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</si>
  <si>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</si>
  <si>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</si>
  <si>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</si>
  <si>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</si>
  <si>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</si>
  <si>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</si>
  <si>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</si>
  <si>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</si>
  <si>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</si>
  <si>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</si>
  <si>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</si>
  <si>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</si>
  <si>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</si>
  <si>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</si>
  <si>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</si>
  <si>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</si>
  <si>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</si>
  <si>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</si>
  <si>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</si>
  <si>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</si>
  <si>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</si>
  <si>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</si>
  <si>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</si>
  <si>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</si>
  <si>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</si>
  <si>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</si>
  <si>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</si>
  <si>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</si>
  <si>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</si>
  <si>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</si>
  <si>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</si>
  <si>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</si>
  <si>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</si>
  <si>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</si>
  <si>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</si>
  <si>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</si>
  <si>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</si>
  <si>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</si>
  <si>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</si>
  <si>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</si>
  <si>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</si>
  <si>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</si>
  <si>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</si>
  <si>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</si>
  <si>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</si>
  <si>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</si>
  <si>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</si>
  <si>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</si>
  <si>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</si>
  <si>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</si>
  <si>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</si>
  <si>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</si>
  <si>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</si>
  <si>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</si>
  <si>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</si>
  <si>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</si>
  <si>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</si>
  <si>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</si>
  <si>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</si>
  <si>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</si>
  <si>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</si>
  <si>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</si>
  <si>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</si>
  <si>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</si>
  <si>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</si>
  <si>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</si>
  <si>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</si>
  <si>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</si>
  <si>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</si>
  <si>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</si>
  <si>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</si>
  <si>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</si>
  <si>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</si>
  <si>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</si>
  <si>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</si>
  <si>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</si>
  <si>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</si>
  <si>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</si>
  <si>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</si>
  <si>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</si>
  <si>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</si>
  <si>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</si>
  <si>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</si>
  <si>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</si>
  <si>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</si>
  <si>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</si>
  <si>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</si>
  <si>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</si>
  <si>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</si>
  <si>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</si>
  <si>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</si>
  <si>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</si>
  <si>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</si>
  <si>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</si>
  <si>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</si>
  <si>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</si>
  <si>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</si>
  <si>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</si>
  <si>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</si>
  <si>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</si>
  <si>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</si>
  <si>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</si>
  <si>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</si>
  <si>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</si>
  <si>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</si>
  <si>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</si>
  <si>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</si>
  <si>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</si>
  <si>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</si>
  <si>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</si>
  <si>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</si>
  <si>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</si>
  <si>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</si>
  <si>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</si>
  <si>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</si>
  <si>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</si>
  <si>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</si>
  <si>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</si>
  <si>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</si>
  <si>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</si>
  <si>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</si>
  <si>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</si>
  <si>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</si>
  <si>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</si>
  <si>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</si>
  <si>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</si>
  <si>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</si>
  <si>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</si>
  <si>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</si>
  <si>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</si>
  <si>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</si>
  <si>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</si>
  <si>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</si>
  <si>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</si>
  <si>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</si>
  <si>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</si>
  <si>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</si>
  <si>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</si>
  <si>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</si>
  <si>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</si>
  <si>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</si>
  <si>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</si>
  <si>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</si>
  <si>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</si>
  <si>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</si>
  <si>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</si>
  <si>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</si>
  <si>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</si>
  <si>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</si>
  <si>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</si>
  <si>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</si>
  <si>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</si>
  <si>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</si>
  <si>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</si>
  <si>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</si>
  <si>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</si>
  <si>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</si>
  <si>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</si>
  <si>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</si>
  <si>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</si>
  <si>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</si>
  <si>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</si>
  <si>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</si>
  <si>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</si>
  <si>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</si>
  <si>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</si>
  <si>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</si>
  <si>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</si>
  <si>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</si>
  <si>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</si>
  <si>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</si>
  <si>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</si>
  <si>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</si>
  <si>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</si>
  <si>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</si>
  <si>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</si>
  <si>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</si>
  <si>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</si>
  <si>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</si>
  <si>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</si>
  <si>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</si>
  <si>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</si>
  <si>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</si>
  <si>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</si>
  <si>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</si>
  <si>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</si>
  <si>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</si>
  <si>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</si>
  <si>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</si>
  <si>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</si>
  <si>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</si>
  <si>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</si>
  <si>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</si>
  <si>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</si>
  <si>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</si>
  <si>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</si>
  <si>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</si>
  <si>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</si>
  <si>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</si>
  <si>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</si>
  <si>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</si>
  <si>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</si>
  <si>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</si>
  <si>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</si>
  <si>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</si>
  <si>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</si>
  <si>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</si>
  <si>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</si>
  <si>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</si>
  <si>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</si>
  <si>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</si>
  <si>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</si>
  <si>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</si>
  <si>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</si>
  <si>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</si>
  <si>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</si>
  <si>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</si>
  <si>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</si>
  <si>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</si>
  <si>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</si>
  <si>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</si>
  <si>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</si>
  <si>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</si>
  <si>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</si>
  <si>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</si>
  <si>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</si>
  <si>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</si>
  <si>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</si>
  <si>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</si>
  <si>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</si>
  <si>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</si>
  <si>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</si>
  <si>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</si>
  <si>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</si>
  <si>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</si>
  <si>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</si>
  <si>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</si>
  <si>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</si>
  <si>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</si>
  <si>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</si>
  <si>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</si>
  <si>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</si>
  <si>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</si>
  <si>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</si>
  <si>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</si>
  <si>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</si>
  <si>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</si>
  <si>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</si>
  <si>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</si>
  <si>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</si>
  <si>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</si>
  <si>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</si>
  <si>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</si>
  <si>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</si>
  <si>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</si>
  <si>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</si>
  <si>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</si>
  <si>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</si>
  <si>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</si>
  <si>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</si>
  <si>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</si>
  <si>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</si>
  <si>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</si>
  <si>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</si>
  <si>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</si>
  <si>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</si>
  <si>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</si>
  <si>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</si>
  <si>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</si>
  <si>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</si>
  <si>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</si>
  <si>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</si>
  <si>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</si>
  <si>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</si>
  <si>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</si>
  <si>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</si>
  <si>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</si>
  <si>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</si>
  <si>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</si>
  <si>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</si>
  <si>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</si>
  <si>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</si>
  <si>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</si>
  <si>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</si>
  <si>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</si>
  <si>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</si>
  <si>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</si>
  <si>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</si>
  <si>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</si>
  <si>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</si>
  <si>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</si>
  <si>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</si>
  <si>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</si>
  <si>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</si>
  <si>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</si>
  <si>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</si>
  <si>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</si>
  <si>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</si>
  <si>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</si>
  <si>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</si>
  <si>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</si>
  <si>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</si>
  <si>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</si>
  <si>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</si>
  <si>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</si>
  <si>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</si>
  <si>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</si>
  <si>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</si>
  <si>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</si>
  <si>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</si>
  <si>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</si>
  <si>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</si>
  <si>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</si>
  <si>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</si>
  <si>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</si>
  <si>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</si>
  <si>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</si>
  <si>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</si>
  <si>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</si>
  <si>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</si>
  <si>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</si>
  <si>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</si>
  <si>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</si>
  <si>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</si>
  <si>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</si>
  <si>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</si>
  <si>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</si>
  <si>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</si>
  <si>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</si>
  <si>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</si>
  <si>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</si>
  <si>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</si>
  <si>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</si>
  <si>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</si>
  <si>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</si>
  <si>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</si>
  <si>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</si>
  <si>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</si>
  <si>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</si>
  <si>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</si>
  <si>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</si>
  <si>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</si>
  <si>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</si>
  <si>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</si>
  <si>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</si>
  <si>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</si>
  <si>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</si>
  <si>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</si>
  <si>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</si>
  <si>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</si>
  <si>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</si>
  <si>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</si>
  <si>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</si>
  <si>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</si>
  <si>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</si>
  <si>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</si>
  <si>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</si>
  <si>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</si>
  <si>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</si>
  <si>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</si>
  <si>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</si>
  <si>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</si>
  <si>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</si>
  <si>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</si>
  <si>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</si>
  <si>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</si>
  <si>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</si>
  <si>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</si>
  <si>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</si>
  <si>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</si>
  <si>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</si>
  <si>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</si>
  <si>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</si>
  <si>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</si>
  <si>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</si>
  <si>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</si>
  <si>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</si>
  <si>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</si>
  <si>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</si>
  <si>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</si>
  <si>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</si>
  <si>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</si>
  <si>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</si>
  <si>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</si>
  <si>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</si>
  <si>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</si>
  <si>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</si>
  <si>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</si>
  <si>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</si>
  <si>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</si>
  <si>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</si>
  <si>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</si>
  <si>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</si>
  <si>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</si>
  <si>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</si>
  <si>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</si>
  <si>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</si>
  <si>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</si>
  <si>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</si>
  <si>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</si>
  <si>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</si>
  <si>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</si>
  <si>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</si>
  <si>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</si>
  <si>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</si>
  <si>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</si>
  <si>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</si>
  <si>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</si>
  <si>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</si>
  <si>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</si>
  <si>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</si>
  <si>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</si>
  <si>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</si>
  <si>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</si>
  <si>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</si>
  <si>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</si>
  <si>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</si>
  <si>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</si>
  <si>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</si>
  <si>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</si>
  <si>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</si>
  <si>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</si>
  <si>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</si>
  <si>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</si>
  <si>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</si>
  <si>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</si>
  <si>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</si>
  <si>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</si>
  <si>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</si>
  <si>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</si>
  <si>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</si>
  <si>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</si>
  <si>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</si>
  <si>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</si>
  <si>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</si>
  <si>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</si>
  <si>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</si>
  <si>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</si>
  <si>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</si>
  <si>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</si>
  <si>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</si>
  <si>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</si>
  <si>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</si>
  <si>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</si>
  <si>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</si>
  <si>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</si>
  <si>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</si>
  <si>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</si>
  <si>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</si>
  <si>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</si>
  <si>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</si>
  <si>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</si>
  <si>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</si>
  <si>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</si>
  <si>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</si>
  <si>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</si>
  <si>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</si>
  <si>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</si>
  <si>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</si>
  <si>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</si>
  <si>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</si>
  <si>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</si>
  <si>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</si>
  <si>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</si>
  <si>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</si>
  <si>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</si>
  <si>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</si>
  <si>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</si>
  <si>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</si>
  <si>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</si>
  <si>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</si>
  <si>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</si>
  <si>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</si>
  <si>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</si>
  <si>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</si>
  <si>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</si>
  <si>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</si>
  <si>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</si>
  <si>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</si>
  <si>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</si>
  <si>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</si>
  <si>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</si>
  <si>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</si>
  <si>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</si>
  <si>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</si>
  <si>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</si>
  <si>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</si>
  <si>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</si>
  <si>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</si>
  <si>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</si>
  <si>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</si>
  <si>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</si>
  <si>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</si>
  <si>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</si>
  <si>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</si>
  <si>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</si>
  <si>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</si>
  <si>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</si>
  <si>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</si>
  <si>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</si>
  <si>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</si>
  <si>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</si>
  <si>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</si>
  <si>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</si>
  <si>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</si>
  <si>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</si>
  <si>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</si>
  <si>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</si>
  <si>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</si>
  <si>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</si>
  <si>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</si>
  <si>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</si>
  <si>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</si>
  <si>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</si>
  <si>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</si>
  <si>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</si>
  <si>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</si>
  <si>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</si>
  <si>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</si>
  <si>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</si>
  <si>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</si>
  <si>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</si>
  <si>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</si>
  <si>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</si>
  <si>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</si>
  <si>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</si>
  <si>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</si>
  <si>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</si>
  <si>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</si>
  <si>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</si>
  <si>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</si>
  <si>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</si>
  <si>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</si>
  <si>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</si>
  <si>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</si>
  <si>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</si>
  <si>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</si>
  <si>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</si>
  <si>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</si>
  <si>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</si>
  <si>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</si>
  <si>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</si>
  <si>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</si>
  <si>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</si>
  <si>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</si>
  <si>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</si>
  <si>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</si>
  <si>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</si>
  <si>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</si>
  <si>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</si>
  <si>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</si>
  <si>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</si>
  <si>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</si>
  <si>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</si>
  <si>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</si>
  <si>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</si>
  <si>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</si>
  <si>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</si>
  <si>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</si>
  <si>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</si>
  <si>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</si>
  <si>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</si>
  <si>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</si>
  <si>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</si>
  <si>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</si>
  <si>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</si>
  <si>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</si>
  <si>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</si>
  <si>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</si>
  <si>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</si>
  <si>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</si>
  <si>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</si>
  <si>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</si>
  <si>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</si>
  <si>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</si>
  <si>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</si>
  <si>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</si>
  <si>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</si>
  <si>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</si>
  <si>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</si>
  <si>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</si>
  <si>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</si>
  <si>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</si>
  <si>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</si>
  <si>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</si>
  <si>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</si>
  <si>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</si>
  <si>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</si>
  <si>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</si>
  <si>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</si>
  <si>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</si>
  <si>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</si>
  <si>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</si>
  <si>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</si>
  <si>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</si>
  <si>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</si>
  <si>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</si>
  <si>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</si>
  <si>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</si>
  <si>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</si>
  <si>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</si>
  <si>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</si>
  <si>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</si>
  <si>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</si>
  <si>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</si>
  <si>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</si>
  <si>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</si>
  <si>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</si>
  <si>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</si>
  <si>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</si>
  <si>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</si>
  <si>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</si>
  <si>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</si>
  <si>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</si>
  <si>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</si>
  <si>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</si>
  <si>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</si>
  <si>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</si>
  <si>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</si>
  <si>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</si>
  <si>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</si>
  <si>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</si>
  <si>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</si>
  <si>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</si>
  <si>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</si>
  <si>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</si>
  <si>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</si>
  <si>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</si>
  <si>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</si>
  <si>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</si>
  <si>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</si>
  <si>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</si>
  <si>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</si>
  <si>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</si>
  <si>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</si>
  <si>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</si>
  <si>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</si>
  <si>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</si>
  <si>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</si>
  <si>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</si>
  <si>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</si>
  <si>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</si>
  <si>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</si>
  <si>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</si>
  <si>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</si>
  <si>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</si>
  <si>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</si>
  <si>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</si>
  <si>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</si>
  <si>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</si>
  <si>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</si>
  <si>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</si>
  <si>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</si>
  <si>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</si>
  <si>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</si>
  <si>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</si>
  <si>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</si>
  <si>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</si>
  <si>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</si>
  <si>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</si>
  <si>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</si>
  <si>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</si>
  <si>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</si>
  <si>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</si>
  <si>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</si>
  <si>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</si>
  <si>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</si>
  <si>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</si>
  <si>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</si>
  <si>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</si>
  <si>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</si>
  <si>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</si>
  <si>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</si>
  <si>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</si>
  <si>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</si>
  <si>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</si>
  <si>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</si>
  <si>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</si>
  <si>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</si>
  <si>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</si>
  <si>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</si>
  <si>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</si>
  <si>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</si>
  <si>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</si>
  <si>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</si>
  <si>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</si>
  <si>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</si>
  <si>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</si>
  <si>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</si>
  <si>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</si>
  <si>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</si>
  <si>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</si>
  <si>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</si>
  <si>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</si>
  <si>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</si>
  <si>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</si>
  <si>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</si>
  <si>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</si>
  <si>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</si>
  <si>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</si>
  <si>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</si>
  <si>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</si>
  <si>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</si>
  <si>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</si>
  <si>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</si>
  <si>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</si>
  <si>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</si>
  <si>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</si>
  <si>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</si>
  <si>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</si>
  <si>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</si>
  <si>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</si>
  <si>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</si>
  <si>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</si>
  <si>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</si>
  <si>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</si>
  <si>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</si>
  <si>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</si>
  <si>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</si>
  <si>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</si>
  <si>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</si>
  <si>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</si>
  <si>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</si>
  <si>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</si>
  <si>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</si>
  <si>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</si>
  <si>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</si>
  <si>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</si>
  <si>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</si>
  <si>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</si>
  <si>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</si>
  <si>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</si>
  <si>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</si>
  <si>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</si>
  <si>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</si>
  <si>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</si>
  <si>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</si>
  <si>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</si>
  <si>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</si>
  <si>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</si>
  <si>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</si>
  <si>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</si>
  <si>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</si>
  <si>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</si>
  <si>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</si>
  <si>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</si>
  <si>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</si>
  <si>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</si>
  <si>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</si>
  <si>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</si>
  <si>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</si>
  <si>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</si>
  <si>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</si>
  <si>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</si>
  <si>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</si>
  <si>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</si>
  <si>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</si>
  <si>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</si>
  <si>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</si>
  <si>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</si>
  <si>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</si>
  <si>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</si>
  <si>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</si>
  <si>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</si>
  <si>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</si>
  <si>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</si>
  <si>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</si>
  <si>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</si>
  <si>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</si>
  <si>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</si>
  <si>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</si>
  <si>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</si>
  <si>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</si>
  <si>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</si>
  <si>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</si>
  <si>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</si>
  <si>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</si>
  <si>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</si>
  <si>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</si>
  <si>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</si>
  <si>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</si>
  <si>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</si>
  <si>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</si>
  <si>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</si>
  <si>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</si>
  <si>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</si>
  <si>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</si>
  <si>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</si>
  <si>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</si>
  <si>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</si>
  <si>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</si>
  <si>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</si>
  <si>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</si>
  <si>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</si>
  <si>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</si>
  <si>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</si>
  <si>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</si>
  <si>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</si>
  <si>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</si>
  <si>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</si>
  <si>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</si>
  <si>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</si>
  <si>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</si>
  <si>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</si>
  <si>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</si>
  <si>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</si>
  <si>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</si>
  <si>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</si>
  <si>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</si>
  <si>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</si>
  <si>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</si>
  <si>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</si>
  <si>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</si>
  <si>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</si>
  <si>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</si>
  <si>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</si>
  <si>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</si>
  <si>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</si>
  <si>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</si>
  <si>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</si>
  <si>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</si>
  <si>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</si>
  <si>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</si>
  <si>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</si>
  <si>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</si>
  <si>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</si>
  <si>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</si>
  <si>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</si>
  <si>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</si>
  <si>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</si>
  <si>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</si>
  <si>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</si>
  <si>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</si>
  <si>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</si>
  <si>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</si>
  <si>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</si>
  <si>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</si>
  <si>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</si>
  <si>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</si>
  <si>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</si>
  <si>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</si>
  <si>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</si>
  <si>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</si>
  <si>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</si>
  <si>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</si>
  <si>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</si>
  <si>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</si>
  <si>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</si>
  <si>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</si>
  <si>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</si>
  <si>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</si>
  <si>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</si>
  <si>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</si>
  <si>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</si>
  <si>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</si>
  <si>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</si>
  <si>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</si>
  <si>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</si>
  <si>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</si>
  <si>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</si>
  <si>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</si>
  <si>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</si>
  <si>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</si>
  <si>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</si>
  <si>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</si>
  <si>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</si>
  <si>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</si>
  <si>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</si>
  <si>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</si>
  <si>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</si>
  <si>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</si>
  <si>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</si>
  <si>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</si>
  <si>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</si>
  <si>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</si>
  <si>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</si>
  <si>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</si>
  <si>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</si>
  <si>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</si>
  <si>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</si>
  <si>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</si>
  <si>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</si>
  <si>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</si>
  <si>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</si>
  <si>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</si>
  <si>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</si>
  <si>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</si>
  <si>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</si>
  <si>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</si>
  <si>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</si>
  <si>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</si>
  <si>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</si>
  <si>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</si>
  <si>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</si>
  <si>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</si>
  <si>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</si>
  <si>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</si>
  <si>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</si>
  <si>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</si>
  <si>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</si>
  <si>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</si>
  <si>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</si>
  <si>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</si>
  <si>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</si>
  <si>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</si>
  <si>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</si>
  <si>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</si>
  <si>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</si>
  <si>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</si>
  <si>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</si>
  <si>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</si>
  <si>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</si>
  <si>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</si>
  <si>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</si>
  <si>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</si>
  <si>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</si>
  <si>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</si>
  <si>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</si>
  <si>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</si>
  <si>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</si>
  <si>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</si>
  <si>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</si>
  <si>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</si>
  <si>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</si>
  <si>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</si>
  <si>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</si>
  <si>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</si>
  <si>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</si>
  <si>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</si>
  <si>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</si>
  <si>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</si>
  <si>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</si>
  <si>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</si>
  <si>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</si>
  <si>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</si>
  <si>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</si>
  <si>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</si>
  <si>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</si>
  <si>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</si>
  <si>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</si>
  <si>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</si>
  <si>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</si>
  <si>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</si>
  <si>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</si>
  <si>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</si>
  <si>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</si>
  <si>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</si>
  <si>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</si>
  <si>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</si>
  <si>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</si>
  <si>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</si>
  <si>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</si>
  <si>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</si>
  <si>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</si>
  <si>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</si>
  <si>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</si>
  <si>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</si>
  <si>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</si>
  <si>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</si>
  <si>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</si>
  <si>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</si>
  <si>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</si>
  <si>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</si>
  <si>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</si>
  <si>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</si>
  <si>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</si>
  <si>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</si>
  <si>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</si>
  <si>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</si>
  <si>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</si>
  <si>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</si>
  <si>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</si>
  <si>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</si>
  <si>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</si>
  <si>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</si>
  <si>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</si>
  <si>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</si>
  <si>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</si>
  <si>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</si>
  <si>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</si>
  <si>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</si>
  <si>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</si>
  <si>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</si>
  <si>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</si>
  <si>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</si>
  <si>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</si>
  <si>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</si>
  <si>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</si>
  <si>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</si>
  <si>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</si>
  <si>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</si>
  <si>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</si>
  <si>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</si>
  <si>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</si>
  <si>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</si>
  <si>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</si>
  <si>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</si>
  <si>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</si>
  <si>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</si>
  <si>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</si>
  <si>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</si>
  <si>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</si>
  <si>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</si>
  <si>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</si>
  <si>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</si>
  <si>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</si>
  <si>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</si>
  <si>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</si>
  <si>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</si>
  <si>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</si>
  <si>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</si>
  <si>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</si>
  <si>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</si>
  <si>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</si>
  <si>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</si>
  <si>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</si>
  <si>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</si>
  <si>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</si>
  <si>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</si>
  <si>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</si>
  <si>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</si>
  <si>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</si>
  <si>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</si>
  <si>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</si>
  <si>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</si>
  <si>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</si>
  <si>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</si>
  <si>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</si>
  <si>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</si>
  <si>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</si>
  <si>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</si>
  <si>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</si>
  <si>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</si>
  <si>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</si>
  <si>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</si>
  <si>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</si>
  <si>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</si>
  <si>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</si>
  <si>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</si>
  <si>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</si>
  <si>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</si>
  <si>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</si>
  <si>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</si>
  <si>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</si>
  <si>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</si>
  <si>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</si>
  <si>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</si>
  <si>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</si>
  <si>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</si>
  <si>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</si>
  <si>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</si>
  <si>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</si>
  <si>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</si>
  <si>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</si>
  <si>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</si>
  <si>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</si>
  <si>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</si>
  <si>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</si>
  <si>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</si>
  <si>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</si>
  <si>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</si>
  <si>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</si>
  <si>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</si>
  <si>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</si>
  <si>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</si>
  <si>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</si>
  <si>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</si>
  <si>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</si>
  <si>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</si>
  <si>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</si>
  <si>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</si>
  <si>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</si>
  <si>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</si>
  <si>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</si>
  <si>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</si>
  <si>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</si>
  <si>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</si>
  <si>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</si>
  <si>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</si>
  <si>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</si>
  <si>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</si>
  <si>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</si>
  <si>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</si>
  <si>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</si>
  <si>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</si>
  <si>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</si>
  <si>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</si>
  <si>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</si>
  <si>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</si>
  <si>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</si>
  <si>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</si>
  <si>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</si>
  <si>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</si>
  <si>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</si>
  <si>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</si>
  <si>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</si>
  <si>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</si>
  <si>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</si>
  <si>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</si>
  <si>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</si>
  <si>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</si>
  <si>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</si>
  <si>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</si>
  <si>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</si>
  <si>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</si>
  <si>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</si>
  <si>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</si>
  <si>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</si>
  <si>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</si>
  <si>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</si>
  <si>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</si>
  <si>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</si>
  <si>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</si>
  <si>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</si>
  <si>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</si>
  <si>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</si>
  <si>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</si>
  <si>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</si>
  <si>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</si>
  <si>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</si>
  <si>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</si>
  <si>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</si>
  <si>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</si>
  <si>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</si>
  <si>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</si>
  <si>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</si>
  <si>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</si>
  <si>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</si>
  <si>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</si>
  <si>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</si>
  <si>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</si>
  <si>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</si>
  <si>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</si>
  <si>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</si>
  <si>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</si>
  <si>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</si>
  <si>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</si>
  <si>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</si>
  <si>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</si>
  <si>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</si>
  <si>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</si>
  <si>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</si>
  <si>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</si>
  <si>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</si>
  <si>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</si>
  <si>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</si>
  <si>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</si>
  <si>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</si>
  <si>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</si>
  <si>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</si>
  <si>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</si>
  <si>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</si>
  <si>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</si>
  <si>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</si>
  <si>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</si>
  <si>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</si>
  <si>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</si>
  <si>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</si>
  <si>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</si>
  <si>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</si>
  <si>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</si>
  <si>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</si>
  <si>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</si>
  <si>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</si>
  <si>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</si>
  <si>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</si>
  <si>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</si>
  <si>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</si>
  <si>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</si>
  <si>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</si>
  <si>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</si>
  <si>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</si>
  <si>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</si>
  <si>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</si>
  <si>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</si>
  <si>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</si>
  <si>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</si>
  <si>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</si>
  <si>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</si>
  <si>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</si>
  <si>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</si>
  <si>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</si>
  <si>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</si>
  <si>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</si>
  <si>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</si>
  <si>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</si>
  <si>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</si>
  <si>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</si>
  <si>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</si>
  <si>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</si>
  <si>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</si>
  <si>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</si>
  <si>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</si>
  <si>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</si>
  <si>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</si>
  <si>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</si>
  <si>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</si>
  <si>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</si>
  <si>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</si>
  <si>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</si>
  <si>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</si>
  <si>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</si>
  <si>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</si>
  <si>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</si>
  <si>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</si>
  <si>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</si>
  <si>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</si>
  <si>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</si>
  <si>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</si>
  <si>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</si>
  <si>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</si>
  <si>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</si>
  <si>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</si>
  <si>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</si>
  <si>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</si>
  <si>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</si>
  <si>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</si>
  <si>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</si>
  <si>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</si>
  <si>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</si>
  <si>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</si>
  <si>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</si>
  <si>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</si>
  <si>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</si>
  <si>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</si>
  <si>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</si>
  <si>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</si>
  <si>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</si>
  <si>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</si>
  <si>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</si>
  <si>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</si>
  <si>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</si>
  <si>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</si>
  <si>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</si>
  <si>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</si>
  <si>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</si>
  <si>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</si>
  <si>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</si>
  <si>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</si>
  <si>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</si>
  <si>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</si>
  <si>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</si>
  <si>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</si>
  <si>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</si>
  <si>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</si>
  <si>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</si>
  <si>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</si>
  <si>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</si>
  <si>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</si>
  <si>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</si>
  <si>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</si>
  <si>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</si>
  <si>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</si>
  <si>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</si>
  <si>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</si>
  <si>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</si>
  <si>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</si>
  <si>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</si>
  <si>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</si>
  <si>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</si>
  <si>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</si>
  <si>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</si>
  <si>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</si>
  <si>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</si>
  <si>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</si>
  <si>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</si>
  <si>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</si>
  <si>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</si>
  <si>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</si>
  <si>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</si>
  <si>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</si>
  <si>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</si>
  <si>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</si>
  <si>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</si>
  <si>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</si>
  <si>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</si>
  <si>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</si>
  <si>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</si>
  <si>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</si>
  <si>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</si>
  <si>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</si>
  <si>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</si>
  <si>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</si>
  <si>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</si>
  <si>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</si>
  <si>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</si>
  <si>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</si>
  <si>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</si>
  <si>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</si>
  <si>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</si>
  <si>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</si>
  <si>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</si>
  <si>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</si>
  <si>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</si>
  <si>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</si>
  <si>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</si>
  <si>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</si>
  <si>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</si>
  <si>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</si>
  <si>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</si>
  <si>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</si>
  <si>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</si>
  <si>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</si>
  <si>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</si>
  <si>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</si>
  <si>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</si>
  <si>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</si>
  <si>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</si>
  <si>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</si>
  <si>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</si>
  <si>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</si>
  <si>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</si>
  <si>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</si>
  <si>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</si>
  <si>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</si>
  <si>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</si>
  <si>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</si>
  <si>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</si>
  <si>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</si>
  <si>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</si>
  <si>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</si>
  <si>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</si>
  <si>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</si>
  <si>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</si>
  <si>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</si>
  <si>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</si>
  <si>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</si>
  <si>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</si>
  <si>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</si>
  <si>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</si>
  <si>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</si>
  <si>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</si>
  <si>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</si>
  <si>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</si>
  <si>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</si>
  <si>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</si>
  <si>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</si>
  <si>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</si>
  <si>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</si>
  <si>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</si>
  <si>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</si>
  <si>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</si>
  <si>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</si>
  <si>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</si>
  <si>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</si>
  <si>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</si>
  <si>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</si>
  <si>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</si>
  <si>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</si>
  <si>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</si>
  <si>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</si>
  <si>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</si>
  <si>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</si>
  <si>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</si>
  <si>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</si>
  <si>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</si>
  <si>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</si>
  <si>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</si>
  <si>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</si>
  <si>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</si>
  <si>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</si>
  <si>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</si>
  <si>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</si>
  <si>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</si>
  <si>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</si>
  <si>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</si>
  <si>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</si>
  <si>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</si>
  <si>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</si>
  <si>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</si>
  <si>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</si>
  <si>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</si>
  <si>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</si>
  <si>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</si>
  <si>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</si>
  <si>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</si>
  <si>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</si>
  <si>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</si>
  <si>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</si>
  <si>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</si>
  <si>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</si>
  <si>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</si>
  <si>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</si>
  <si>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</si>
  <si>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</si>
  <si>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</si>
  <si>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</si>
  <si>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</si>
  <si>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</si>
  <si>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</si>
  <si>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</si>
  <si>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</si>
  <si>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</si>
  <si>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</si>
  <si>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</si>
  <si>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</si>
  <si>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</si>
  <si>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</si>
  <si>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</si>
  <si>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</si>
  <si>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</si>
  <si>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</si>
  <si>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</si>
  <si>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</si>
  <si>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</si>
  <si>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</si>
  <si>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</si>
  <si>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</si>
  <si>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</si>
  <si>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</si>
  <si>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</si>
  <si>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</si>
  <si>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</si>
  <si>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</si>
  <si>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</si>
  <si>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</si>
  <si>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</si>
  <si>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</si>
  <si>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</si>
  <si>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</si>
  <si>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</si>
  <si>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</si>
  <si>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</si>
  <si>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</si>
  <si>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</si>
  <si>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</si>
  <si>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</si>
  <si>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</si>
  <si>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</si>
  <si>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</si>
  <si>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</si>
  <si>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</si>
  <si>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</si>
  <si>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</si>
  <si>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</si>
  <si>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</si>
  <si>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</si>
  <si>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</si>
  <si>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</si>
  <si>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</si>
  <si>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</si>
  <si>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</si>
  <si>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</si>
  <si>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</si>
  <si>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</si>
  <si>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</si>
  <si>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</si>
  <si>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</si>
  <si>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</si>
  <si>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</si>
  <si>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</si>
  <si>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</si>
  <si>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</si>
  <si>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</si>
  <si>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</si>
  <si>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</si>
  <si>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</si>
  <si>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</si>
  <si>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</si>
  <si>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</si>
  <si>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</si>
  <si>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</si>
  <si>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</si>
  <si>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</si>
  <si>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</si>
  <si>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</si>
  <si>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</si>
  <si>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</si>
  <si>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</si>
  <si>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</si>
  <si>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</si>
  <si>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</si>
  <si>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</si>
  <si>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</si>
  <si>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</si>
  <si>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</si>
  <si>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</si>
  <si>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</si>
  <si>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</si>
  <si>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</si>
  <si>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</si>
  <si>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</si>
  <si>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</si>
  <si>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</si>
  <si>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</si>
  <si>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</si>
  <si>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</si>
  <si>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</si>
  <si>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</si>
  <si>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</si>
  <si>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</si>
  <si>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</si>
  <si>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</si>
  <si>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</si>
  <si>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</si>
  <si>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</si>
  <si>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</si>
  <si>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</si>
  <si>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</si>
  <si>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</si>
  <si>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</si>
  <si>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</si>
  <si>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</si>
  <si>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</si>
  <si>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</si>
  <si>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</si>
  <si>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</si>
  <si>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</si>
  <si>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</si>
  <si>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</si>
  <si>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</si>
  <si>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</si>
  <si>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</si>
  <si>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</si>
  <si>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</si>
  <si>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</si>
  <si>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</si>
  <si>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</si>
  <si>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</si>
  <si>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</si>
  <si>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</si>
  <si>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</si>
  <si>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</si>
  <si>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</si>
  <si>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</si>
  <si>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</si>
  <si>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</si>
  <si>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</si>
  <si>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</si>
  <si>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</si>
  <si>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</si>
  <si>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</si>
  <si>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</si>
  <si>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</si>
  <si>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</si>
  <si>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</si>
  <si>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</si>
  <si>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</si>
  <si>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</si>
  <si>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</si>
  <si>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</si>
  <si>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</si>
  <si>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</si>
  <si>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</si>
  <si>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</si>
  <si>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</si>
  <si>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</si>
  <si>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</si>
  <si>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</si>
  <si>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</si>
  <si>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</si>
  <si>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</si>
  <si>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</si>
  <si>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</si>
  <si>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</si>
  <si>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</si>
  <si>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</si>
  <si>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</si>
  <si>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</si>
  <si>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</si>
  <si>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</si>
  <si>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</si>
  <si>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</si>
  <si>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</si>
  <si>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</si>
  <si>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</si>
  <si>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</si>
  <si>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</si>
  <si>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</si>
  <si>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</si>
  <si>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</si>
  <si>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</si>
  <si>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</si>
  <si>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</si>
  <si>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</si>
  <si>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</si>
  <si>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</si>
  <si>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</si>
  <si>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</si>
  <si>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</si>
  <si>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</si>
  <si>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</si>
  <si>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</si>
  <si>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</si>
  <si>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</si>
  <si>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</si>
  <si>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</si>
  <si>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</si>
  <si>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</si>
  <si>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</si>
  <si>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</si>
  <si>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</si>
  <si>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</si>
  <si>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</si>
  <si>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</si>
  <si>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</si>
  <si>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</si>
  <si>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</si>
  <si>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</si>
  <si>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</si>
  <si>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</si>
  <si>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</si>
  <si>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</si>
  <si>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</si>
  <si>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</si>
  <si>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</si>
  <si>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</si>
  <si>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</si>
  <si>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</si>
  <si>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</si>
  <si>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</si>
  <si>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</si>
  <si>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</si>
  <si>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</si>
  <si>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</si>
  <si>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</si>
  <si>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</si>
  <si>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</si>
  <si>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</si>
  <si>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</si>
  <si>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</si>
  <si>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</si>
  <si>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</si>
  <si>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</si>
  <si>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</si>
  <si>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</si>
  <si>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</si>
  <si>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</si>
  <si>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</si>
  <si>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</si>
  <si>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</si>
  <si>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</si>
  <si>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</si>
  <si>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</si>
  <si>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</si>
  <si>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</si>
  <si>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</si>
  <si>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</si>
  <si>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</si>
  <si>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</si>
  <si>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</si>
  <si>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</si>
  <si>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</si>
  <si>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</si>
  <si>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</si>
  <si>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</si>
  <si>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</si>
  <si>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</si>
  <si>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</si>
  <si>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</si>
  <si>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</si>
  <si>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</si>
  <si>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</si>
  <si>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</si>
  <si>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</si>
  <si>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</si>
  <si>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</si>
  <si>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</si>
  <si>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</si>
  <si>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</si>
  <si>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</si>
  <si>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</si>
  <si>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</si>
  <si>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</si>
  <si>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</si>
  <si>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</si>
  <si>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</si>
  <si>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</si>
  <si>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</si>
  <si>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</si>
  <si>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</si>
  <si>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</si>
  <si>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</si>
  <si>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</si>
  <si>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</si>
  <si>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</si>
  <si>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</si>
  <si>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</si>
  <si>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</si>
  <si>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</si>
  <si>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</si>
  <si>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</si>
  <si>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</si>
  <si>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</si>
  <si>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</si>
  <si>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</si>
  <si>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</si>
  <si>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</si>
  <si>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</si>
  <si>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</si>
  <si>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</si>
  <si>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</si>
  <si>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</si>
  <si>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</si>
  <si>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</si>
  <si>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</si>
  <si>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</si>
  <si>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</si>
  <si>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</si>
  <si>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</si>
  <si>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</si>
  <si>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</si>
  <si>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</si>
  <si>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</si>
  <si>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</si>
  <si>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</si>
  <si>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</si>
  <si>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</si>
  <si>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</si>
  <si>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</si>
  <si>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</si>
  <si>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</si>
  <si>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</si>
  <si>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</si>
  <si>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</si>
  <si>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</si>
  <si>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</si>
  <si>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</si>
  <si>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</si>
  <si>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</si>
  <si>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</si>
  <si>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</si>
  <si>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</si>
  <si>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</si>
  <si>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</si>
  <si>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</si>
  <si>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</si>
  <si>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</si>
  <si>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</si>
  <si>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</si>
  <si>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</si>
  <si>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</si>
  <si>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</si>
  <si>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</si>
  <si>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</si>
  <si>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</si>
  <si>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</si>
  <si>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</si>
  <si>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</si>
  <si>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</si>
  <si>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</si>
  <si>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</si>
  <si>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</si>
  <si>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</si>
  <si>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</si>
  <si>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</si>
  <si>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</si>
  <si>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</si>
  <si>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</si>
  <si>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</si>
  <si>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</si>
  <si>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</si>
  <si>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</si>
  <si>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</si>
  <si>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</si>
  <si>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</si>
  <si>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</si>
  <si>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</si>
  <si>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</si>
  <si>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</si>
  <si>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</si>
  <si>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</si>
  <si>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</si>
  <si>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</si>
  <si>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</si>
  <si>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</si>
  <si>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</si>
  <si>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</si>
  <si>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</si>
  <si>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</si>
  <si>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</si>
  <si>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</si>
  <si>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</si>
  <si>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</si>
  <si>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</si>
  <si>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</si>
  <si>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</si>
  <si>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</si>
  <si>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</si>
  <si>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</si>
  <si>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</si>
  <si>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</si>
  <si>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</si>
  <si>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</si>
  <si>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</si>
  <si>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</si>
  <si>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</si>
  <si>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</si>
  <si>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</si>
  <si>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</si>
  <si>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</si>
  <si>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</si>
  <si>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</si>
  <si>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</si>
  <si>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</si>
  <si>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</si>
  <si>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</si>
  <si>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</si>
  <si>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</si>
  <si>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</si>
  <si>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</si>
  <si>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</si>
  <si>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</si>
  <si>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</si>
  <si>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</si>
  <si>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</si>
  <si>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</si>
  <si>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</si>
  <si>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</si>
  <si>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</si>
  <si>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</si>
  <si>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</si>
  <si>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</si>
  <si>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</si>
  <si>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</si>
  <si>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</si>
  <si>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</si>
  <si>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</si>
  <si>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</si>
  <si>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</si>
  <si>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</si>
  <si>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</si>
  <si>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</si>
  <si>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</si>
  <si>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</si>
  <si>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</si>
  <si>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</si>
  <si>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</si>
  <si>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</si>
  <si>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</si>
  <si>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</si>
  <si>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</si>
  <si>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</si>
  <si>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</si>
  <si>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</si>
  <si>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</si>
  <si>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</si>
  <si>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</si>
  <si>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</si>
  <si>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</si>
  <si>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</si>
  <si>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</si>
  <si>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</si>
  <si>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</si>
  <si>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</si>
  <si>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</si>
  <si>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</si>
  <si>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</si>
  <si>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</si>
  <si>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</si>
  <si>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</si>
  <si>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</si>
  <si>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</si>
  <si>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</si>
  <si>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</si>
  <si>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</si>
  <si>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</si>
  <si>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</si>
  <si>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</si>
  <si>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</si>
  <si>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</si>
  <si>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</si>
  <si>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</si>
  <si>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</si>
  <si>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</si>
  <si>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</si>
  <si>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</si>
  <si>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</si>
  <si>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</si>
  <si>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</si>
  <si>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</si>
  <si>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</si>
  <si>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</si>
  <si>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</si>
  <si>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</si>
  <si>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</si>
  <si>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</si>
  <si>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</si>
  <si>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</si>
  <si>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</si>
  <si>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</si>
  <si>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</si>
  <si>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</si>
  <si>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</si>
  <si>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</si>
  <si>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</si>
  <si>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</si>
  <si>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</si>
  <si>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</si>
  <si>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</si>
  <si>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</si>
  <si>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</si>
  <si>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</si>
  <si>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</si>
  <si>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</si>
  <si>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</si>
  <si>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</si>
  <si>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</si>
  <si>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</si>
  <si>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</si>
  <si>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</si>
  <si>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</si>
  <si>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</si>
  <si>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</si>
  <si>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</si>
  <si>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</si>
  <si>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</si>
  <si>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</si>
  <si>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</si>
  <si>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</si>
  <si>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</si>
  <si>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</si>
  <si>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</si>
  <si>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</si>
  <si>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</si>
  <si>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</si>
  <si>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</si>
  <si>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</si>
  <si>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</si>
  <si>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</si>
  <si>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</si>
  <si>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</si>
  <si>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</si>
  <si>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</si>
  <si>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</si>
  <si>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</si>
  <si>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</si>
  <si>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</si>
  <si>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</si>
  <si>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</si>
  <si>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</si>
  <si>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</si>
  <si>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</si>
  <si>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</si>
  <si>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</si>
  <si>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</si>
  <si>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</si>
  <si>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</si>
  <si>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</si>
  <si>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</si>
  <si>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</si>
  <si>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</si>
  <si>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</si>
  <si>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</si>
  <si>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</si>
  <si>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</si>
  <si>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</si>
  <si>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</si>
  <si>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</si>
  <si>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</si>
  <si>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</si>
  <si>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</si>
  <si>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</si>
  <si>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</si>
  <si>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</si>
  <si>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</si>
  <si>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</si>
  <si>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</si>
  <si>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</si>
  <si>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</si>
  <si>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</si>
  <si>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</si>
  <si>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</si>
  <si>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</si>
  <si>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</si>
  <si>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</si>
  <si>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</si>
  <si>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</si>
  <si>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</si>
  <si>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</si>
  <si>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</si>
  <si>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</si>
  <si>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</si>
  <si>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</si>
  <si>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</si>
  <si>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</si>
  <si>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</si>
  <si>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</si>
  <si>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</si>
  <si>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</si>
  <si>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</si>
  <si>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</si>
  <si>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</si>
  <si>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</si>
  <si>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</si>
  <si>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</si>
  <si>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</si>
  <si>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</si>
  <si>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</si>
  <si>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</si>
  <si>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</si>
  <si>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</si>
  <si>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</si>
  <si>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</si>
  <si>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</si>
  <si>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</si>
  <si>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</si>
  <si>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</si>
  <si>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</si>
  <si>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</si>
  <si>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</si>
  <si>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</si>
  <si>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</si>
  <si>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</si>
  <si>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</si>
  <si>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</si>
  <si>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</si>
  <si>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</si>
  <si>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</si>
  <si>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</si>
  <si>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</si>
  <si>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</si>
  <si>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</si>
  <si>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</si>
  <si>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</si>
  <si>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</si>
  <si>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</si>
  <si>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</si>
  <si>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</si>
  <si>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</si>
  <si>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</si>
  <si>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</si>
  <si>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</si>
  <si>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</si>
  <si>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</si>
  <si>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</si>
  <si>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</si>
  <si>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</si>
  <si>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</si>
  <si>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</si>
  <si>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</si>
  <si>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</si>
  <si>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</si>
  <si>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</si>
  <si>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</si>
  <si>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</si>
  <si>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</si>
  <si>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</si>
  <si>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</si>
  <si>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</si>
  <si>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</si>
  <si>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</si>
  <si>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</si>
  <si>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</si>
  <si>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</si>
  <si>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</si>
  <si>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</si>
  <si>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</si>
  <si>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</si>
  <si>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</si>
  <si>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</si>
  <si>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</si>
  <si>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</si>
  <si>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</si>
  <si>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</si>
  <si>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</si>
  <si>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</si>
  <si>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</si>
  <si>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</si>
  <si>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</si>
  <si>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</si>
  <si>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</si>
  <si>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</si>
  <si>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</si>
  <si>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</si>
  <si>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</si>
  <si>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</si>
  <si>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</si>
  <si>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</si>
  <si>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</si>
  <si>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</si>
  <si>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</si>
  <si>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</si>
  <si>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</si>
  <si>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</si>
  <si>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</si>
  <si>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</si>
  <si>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</si>
  <si>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</si>
  <si>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</si>
  <si>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</si>
  <si>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</si>
  <si>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</si>
  <si>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</si>
  <si>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</si>
  <si>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</si>
  <si>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</si>
  <si>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</si>
  <si>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</si>
  <si>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</si>
  <si>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</si>
  <si>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</si>
  <si>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</si>
  <si>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</si>
  <si>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</si>
  <si>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</si>
  <si>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</si>
  <si>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</si>
  <si>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</si>
  <si>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</si>
  <si>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</si>
  <si>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</si>
  <si>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</si>
  <si>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</si>
  <si>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</si>
  <si>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</si>
  <si>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</si>
  <si>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</si>
  <si>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</si>
  <si>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</si>
  <si>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</si>
  <si>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</si>
  <si>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</si>
  <si>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</si>
  <si>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</si>
  <si>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</si>
  <si>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</si>
  <si>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</si>
  <si>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</si>
  <si>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</si>
  <si>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</si>
  <si>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</si>
  <si>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</si>
  <si>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</si>
  <si>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</si>
  <si>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</si>
  <si>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</si>
  <si>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</si>
  <si>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</si>
  <si>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</si>
  <si>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</si>
  <si>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</si>
  <si>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</si>
  <si>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</si>
  <si>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</si>
  <si>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</si>
  <si>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</si>
  <si>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</si>
  <si>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</si>
  <si>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</si>
  <si>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</si>
  <si>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</si>
  <si>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</si>
  <si>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</si>
  <si>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</si>
  <si>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</si>
  <si>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</si>
  <si>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</si>
  <si>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</si>
  <si>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</si>
  <si>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</si>
  <si>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</si>
  <si>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</si>
  <si>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</si>
  <si>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</si>
  <si>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</si>
  <si>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</si>
  <si>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</si>
  <si>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</si>
  <si>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</si>
  <si>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</si>
  <si>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</si>
  <si>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</si>
  <si>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</si>
  <si>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</si>
  <si>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</si>
  <si>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</si>
  <si>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</si>
  <si>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</si>
  <si>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</si>
  <si>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</si>
  <si>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</si>
  <si>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</si>
  <si>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</si>
  <si>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</si>
  <si>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</si>
  <si>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</si>
  <si>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</si>
  <si>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</si>
  <si>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</si>
  <si>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</si>
  <si>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</si>
  <si>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</si>
  <si>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</si>
  <si>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</si>
  <si>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</si>
  <si>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</si>
  <si>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</si>
  <si>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</si>
  <si>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</si>
  <si>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</si>
  <si>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</si>
  <si>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</si>
  <si>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</si>
  <si>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</si>
  <si>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</si>
  <si>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</si>
  <si>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</si>
  <si>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</si>
  <si>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</si>
  <si>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</si>
  <si>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</si>
  <si>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</si>
  <si>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</si>
  <si>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</si>
  <si>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</si>
  <si>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</si>
  <si>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</si>
  <si>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</si>
  <si>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</si>
  <si>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</si>
  <si>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</si>
  <si>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</si>
  <si>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</si>
  <si>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</si>
  <si>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</si>
  <si>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</si>
  <si>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</si>
  <si>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</si>
  <si>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</si>
  <si>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</si>
  <si>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</si>
  <si>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</si>
  <si>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</si>
  <si>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</si>
  <si>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</si>
  <si>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</si>
  <si>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</si>
  <si>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</si>
  <si>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</si>
  <si>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</si>
  <si>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</si>
  <si>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</si>
  <si>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</si>
  <si>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</si>
  <si>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</si>
  <si>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</si>
  <si>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</si>
  <si>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</si>
  <si>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</si>
  <si>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</si>
  <si>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</si>
  <si>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</si>
  <si>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</si>
  <si>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</si>
  <si>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</si>
  <si>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</si>
  <si>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</si>
  <si>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</si>
  <si>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</si>
  <si>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</si>
  <si>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</si>
  <si>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</si>
  <si>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</si>
  <si>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</si>
  <si>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</si>
  <si>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</si>
  <si>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</si>
  <si>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</si>
  <si>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</si>
  <si>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</si>
  <si>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</si>
  <si>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</si>
  <si>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</si>
  <si>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</si>
  <si>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</si>
  <si>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</si>
  <si>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</si>
  <si>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</si>
  <si>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</si>
  <si>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</si>
  <si>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</si>
  <si>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</si>
  <si>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</si>
  <si>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</si>
  <si>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</si>
  <si>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</si>
  <si>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</si>
  <si>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</si>
  <si>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</si>
  <si>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</si>
  <si>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</si>
  <si>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</si>
  <si>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</si>
  <si>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</si>
  <si>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</si>
  <si>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</si>
  <si>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</si>
  <si>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</si>
  <si>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</si>
  <si>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</si>
  <si>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</si>
  <si>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</si>
  <si>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</si>
  <si>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</si>
  <si>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</si>
  <si>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</si>
  <si>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</si>
  <si>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</si>
  <si>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</si>
  <si>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</si>
  <si>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</si>
  <si>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</si>
  <si>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</si>
  <si>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</si>
  <si>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</si>
  <si>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</si>
  <si>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</si>
  <si>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</si>
  <si>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</si>
  <si>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</si>
  <si>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</si>
  <si>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</si>
  <si>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</si>
  <si>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</si>
  <si>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</si>
  <si>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</si>
  <si>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</si>
  <si>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</si>
  <si>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</si>
  <si>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</si>
  <si>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</si>
  <si>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</si>
  <si>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</si>
  <si>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</si>
  <si>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</si>
  <si>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</si>
  <si>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</si>
  <si>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</si>
  <si>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</si>
  <si>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</si>
  <si>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</si>
  <si>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</si>
  <si>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</si>
  <si>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</si>
  <si>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</si>
  <si>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</si>
  <si>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</si>
  <si>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</si>
  <si>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</si>
  <si>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</si>
  <si>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</si>
  <si>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</si>
  <si>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</si>
  <si>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</si>
  <si>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</si>
  <si>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</si>
  <si>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</si>
  <si>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</si>
  <si>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</si>
  <si>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</si>
  <si>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</si>
  <si>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</si>
  <si>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</si>
  <si>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</si>
  <si>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</si>
  <si>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</si>
  <si>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</si>
  <si>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</si>
  <si>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</si>
  <si>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</si>
  <si>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</si>
  <si>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</si>
  <si>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</si>
  <si>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</si>
  <si>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</si>
  <si>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</si>
  <si>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</si>
  <si>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</si>
  <si>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</si>
  <si>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</si>
  <si>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</si>
  <si>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</si>
  <si>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</si>
  <si>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</si>
  <si>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</si>
  <si>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</si>
  <si>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</si>
  <si>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</si>
  <si>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</si>
  <si>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</si>
  <si>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</si>
  <si>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</si>
  <si>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</si>
  <si>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</si>
  <si>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</si>
  <si>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</si>
  <si>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</si>
  <si>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</si>
  <si>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</si>
  <si>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</si>
  <si>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</si>
  <si>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</si>
  <si>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</si>
  <si>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</si>
  <si>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</si>
  <si>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</si>
  <si>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</si>
  <si>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</si>
  <si>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</si>
  <si>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</si>
  <si>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</si>
  <si>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</si>
  <si>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</si>
  <si>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</si>
  <si>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</si>
  <si>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</si>
  <si>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</si>
  <si>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</si>
  <si>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</si>
  <si>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</si>
  <si>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</si>
  <si>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</si>
  <si>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</si>
  <si>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</si>
  <si>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</si>
  <si>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</si>
  <si>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</si>
  <si>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</si>
  <si>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</si>
  <si>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</si>
  <si>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</si>
  <si>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</si>
  <si>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</si>
  <si>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</si>
  <si>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</si>
  <si>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</si>
  <si>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</si>
  <si>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</si>
  <si>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</si>
  <si>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</si>
  <si>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</si>
  <si>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</si>
  <si>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</si>
  <si>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</si>
  <si>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</si>
  <si>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</si>
  <si>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</si>
  <si>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</si>
  <si>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</si>
  <si>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</si>
  <si>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</si>
  <si>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</si>
  <si>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</si>
  <si>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</si>
  <si>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</si>
  <si>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</si>
  <si>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</si>
  <si>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</si>
  <si>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</si>
  <si>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</si>
  <si>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</si>
  <si>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</si>
  <si>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</si>
  <si>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</si>
  <si>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</si>
  <si>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</si>
  <si>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</si>
  <si>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</si>
  <si>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</si>
  <si>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</si>
  <si>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</si>
  <si>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</si>
  <si>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</si>
  <si>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</si>
  <si>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</si>
  <si>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</si>
  <si>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</si>
  <si>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</si>
  <si>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</si>
  <si>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</si>
  <si>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</si>
  <si>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</si>
  <si>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</si>
  <si>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</si>
  <si>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</si>
  <si>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</si>
  <si>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</si>
  <si>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</si>
  <si>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</si>
  <si>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</si>
  <si>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</si>
  <si>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</si>
  <si>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</si>
  <si>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</si>
  <si>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</si>
  <si>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</si>
  <si>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</si>
  <si>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</si>
  <si>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</si>
  <si>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</si>
  <si>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</si>
  <si>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</si>
  <si>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</si>
  <si>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</si>
  <si>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</si>
  <si>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</si>
  <si>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</si>
  <si>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</si>
  <si>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</si>
  <si>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</si>
  <si>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</si>
  <si>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</si>
  <si>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</si>
  <si>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</si>
  <si>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</si>
  <si>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</si>
  <si>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</si>
  <si>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</si>
  <si>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</si>
  <si>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</si>
  <si>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</si>
  <si>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</si>
  <si>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</si>
  <si>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</si>
  <si>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</si>
  <si>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</si>
  <si>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</si>
  <si>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</si>
  <si>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</si>
  <si>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</si>
  <si>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</si>
  <si>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</si>
  <si>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</si>
  <si>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</si>
  <si>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</si>
  <si>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</si>
  <si>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</si>
  <si>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</si>
  <si>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</si>
  <si>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</si>
  <si>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</si>
  <si>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</si>
  <si>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</si>
  <si>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</si>
  <si>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</si>
  <si>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</si>
  <si>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</si>
  <si>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</si>
  <si>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</si>
  <si>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</si>
  <si>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</si>
  <si>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</si>
  <si>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</si>
  <si>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</si>
  <si>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</si>
  <si>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</si>
  <si>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</si>
  <si>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</si>
  <si>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</si>
  <si>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</si>
  <si>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</si>
  <si>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</si>
  <si>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</si>
  <si>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</si>
  <si>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</si>
  <si>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</si>
  <si>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</si>
  <si>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</si>
  <si>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</si>
  <si>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</si>
  <si>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</si>
  <si>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</si>
  <si>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</si>
  <si>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</si>
  <si>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</si>
  <si>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</si>
  <si>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</si>
  <si>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</si>
  <si>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</si>
  <si>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</si>
  <si>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</si>
  <si>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</si>
  <si>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</si>
  <si>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</si>
  <si>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</si>
  <si>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</si>
  <si>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</si>
  <si>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</si>
  <si>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</si>
  <si>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</si>
  <si>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</si>
  <si>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</si>
  <si>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</si>
  <si>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</si>
  <si>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</si>
  <si>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</si>
  <si>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</si>
  <si>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</si>
  <si>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</si>
  <si>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</si>
  <si>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</si>
  <si>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</si>
  <si>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</si>
  <si>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</si>
  <si>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</si>
  <si>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</si>
  <si>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</si>
  <si>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</si>
  <si>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</si>
  <si>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</si>
  <si>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</si>
  <si>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</si>
  <si>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</si>
  <si>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</si>
  <si>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</si>
  <si>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</si>
  <si>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</si>
  <si>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</si>
  <si>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</si>
  <si>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</si>
  <si>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</si>
  <si>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</si>
  <si>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</si>
  <si>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</si>
  <si>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</si>
  <si>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</si>
  <si>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</si>
  <si>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</si>
  <si>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</si>
  <si>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</si>
  <si>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</si>
  <si>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</si>
  <si>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</si>
  <si>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</si>
  <si>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</si>
  <si>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</si>
  <si>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</si>
  <si>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</si>
  <si>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</si>
  <si>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</si>
  <si>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</si>
  <si>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</si>
  <si>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</si>
  <si>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</si>
  <si>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</si>
  <si>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</si>
  <si>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</si>
  <si>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</si>
  <si>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</si>
  <si>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</si>
  <si>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</si>
  <si>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</si>
  <si>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</si>
  <si>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</si>
  <si>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</si>
  <si>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</si>
  <si>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</si>
  <si>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</si>
  <si>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</si>
  <si>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</si>
  <si>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</si>
  <si>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</si>
  <si>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</si>
  <si>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</si>
  <si>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</si>
  <si>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</si>
  <si>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</si>
  <si>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</si>
  <si>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</si>
  <si>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</si>
  <si>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</si>
  <si>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</si>
  <si>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</si>
  <si>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</si>
  <si>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</si>
  <si>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</si>
  <si>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</si>
  <si>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</si>
  <si>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</si>
  <si>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</si>
  <si>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</si>
  <si>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</si>
  <si>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</si>
  <si>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</si>
  <si>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</si>
  <si>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</si>
  <si>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</si>
  <si>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</si>
  <si>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</si>
  <si>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</si>
  <si>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</si>
  <si>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</si>
  <si>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</si>
  <si>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</si>
  <si>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</si>
  <si>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</si>
  <si>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</si>
  <si>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</si>
  <si>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</si>
  <si>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</si>
  <si>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</si>
  <si>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</si>
  <si>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</si>
  <si>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</si>
  <si>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</si>
  <si>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</si>
  <si>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</si>
  <si>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</si>
  <si>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</si>
  <si>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</si>
  <si>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</si>
  <si>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</si>
  <si>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</si>
  <si>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</si>
  <si>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</si>
  <si>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</si>
  <si>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</si>
  <si>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</si>
  <si>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</si>
  <si>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</si>
  <si>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</si>
  <si>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</si>
  <si>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</si>
  <si>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</si>
  <si>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</si>
  <si>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</si>
  <si>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</si>
  <si>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</si>
  <si>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</si>
  <si>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</si>
  <si>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</si>
  <si>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</si>
  <si>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</si>
  <si>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</si>
  <si>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</si>
  <si>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</si>
  <si>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</si>
  <si>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</si>
  <si>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</si>
  <si>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</si>
  <si>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</si>
  <si>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</si>
  <si>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</si>
  <si>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</si>
  <si>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</si>
  <si>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</si>
  <si>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</si>
  <si>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</si>
  <si>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</si>
  <si>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</si>
  <si>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</si>
  <si>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</si>
  <si>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</si>
  <si>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</si>
  <si>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</si>
  <si>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</si>
  <si>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</si>
  <si>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</si>
  <si>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</si>
  <si>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</si>
  <si>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</si>
  <si>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</si>
  <si>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</si>
  <si>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</si>
  <si>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</si>
  <si>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</si>
  <si>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</si>
  <si>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</si>
  <si>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</si>
  <si>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</si>
  <si>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</si>
  <si>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</si>
  <si>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</si>
  <si>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</si>
  <si>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</si>
  <si>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</si>
  <si>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</si>
  <si>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</si>
  <si>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</si>
  <si>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</si>
  <si>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</si>
  <si>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</si>
  <si>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</si>
  <si>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</si>
  <si>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</si>
  <si>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</si>
  <si>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</si>
  <si>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</si>
  <si>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</si>
  <si>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</si>
  <si>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</si>
  <si>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</si>
  <si>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</si>
  <si>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</si>
  <si>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</si>
  <si>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</si>
  <si>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</si>
  <si>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</si>
  <si>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</si>
  <si>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</si>
  <si>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</si>
  <si>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</si>
  <si>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</si>
  <si>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</si>
  <si>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</si>
  <si>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</si>
  <si>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</si>
  <si>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</si>
  <si>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</si>
  <si>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</si>
  <si>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</si>
  <si>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</si>
  <si>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</si>
  <si>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</si>
  <si>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</si>
  <si>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</si>
  <si>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</si>
  <si>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</si>
  <si>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</si>
  <si>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</si>
  <si>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</si>
  <si>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</si>
  <si>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</si>
  <si>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</si>
  <si>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</si>
  <si>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</si>
  <si>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</si>
  <si>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</si>
  <si>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</si>
  <si>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</si>
  <si>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</si>
  <si>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</si>
  <si>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</si>
  <si>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</si>
  <si>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</si>
  <si>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</si>
  <si>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</si>
  <si>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</si>
  <si>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</si>
  <si>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</si>
  <si>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</si>
  <si>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</si>
  <si>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</si>
  <si>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</si>
  <si>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</si>
  <si>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</si>
  <si>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</si>
  <si>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</si>
  <si>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</si>
  <si>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</si>
  <si>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</si>
  <si>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</si>
  <si>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</si>
  <si>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</si>
  <si>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</si>
  <si>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</si>
  <si>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</si>
  <si>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</si>
  <si>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</si>
  <si>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</si>
  <si>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</si>
  <si>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</si>
  <si>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</si>
  <si>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</si>
  <si>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</si>
  <si>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</si>
  <si>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</si>
  <si>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</si>
  <si>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</si>
  <si>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</si>
  <si>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</si>
  <si>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</si>
  <si>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</si>
  <si>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</si>
  <si>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</si>
  <si>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</si>
  <si>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</si>
  <si>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</si>
  <si>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</si>
  <si>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</si>
  <si>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</si>
  <si>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</si>
  <si>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</si>
  <si>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</si>
  <si>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</si>
  <si>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</si>
  <si>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</si>
  <si>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</si>
  <si>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</si>
  <si>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</si>
  <si>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</si>
  <si>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</si>
  <si>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</si>
  <si>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</si>
  <si>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</si>
  <si>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</si>
  <si>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</si>
  <si>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</si>
  <si>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</si>
  <si>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</si>
  <si>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</si>
  <si>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</si>
  <si>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</si>
  <si>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</si>
  <si>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</si>
  <si>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</si>
  <si>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</si>
  <si>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</si>
  <si>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</si>
  <si>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</si>
  <si>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</si>
  <si>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</si>
  <si>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</si>
  <si>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</si>
  <si>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</si>
  <si>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</si>
  <si>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</si>
  <si>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</si>
  <si>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</si>
  <si>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</si>
  <si>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</si>
  <si>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</si>
  <si>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</si>
  <si>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</si>
  <si>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</si>
  <si>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</si>
  <si>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</si>
  <si>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</si>
  <si>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</si>
  <si>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</si>
  <si>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</si>
  <si>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</si>
  <si>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</si>
  <si>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</si>
  <si>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</si>
  <si>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</si>
  <si>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</si>
  <si>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</si>
  <si>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</si>
  <si>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</si>
  <si>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</si>
  <si>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</si>
  <si>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</si>
  <si>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</si>
  <si>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</si>
  <si>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</si>
  <si>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</si>
  <si>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</si>
  <si>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</si>
  <si>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</si>
  <si>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</si>
  <si>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</si>
  <si>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</si>
  <si>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</si>
  <si>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</si>
  <si>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</si>
  <si>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</si>
  <si>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</si>
  <si>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</si>
  <si>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</si>
  <si>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</si>
  <si>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</si>
  <si>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</si>
  <si>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</si>
  <si>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</si>
  <si>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</si>
  <si>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</si>
  <si>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</si>
  <si>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</si>
  <si>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</si>
  <si>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</si>
  <si>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</si>
  <si>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</si>
  <si>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</si>
  <si>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</si>
  <si>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</si>
  <si>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</si>
  <si>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</si>
  <si>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</si>
  <si>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</si>
  <si>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</si>
  <si>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</si>
  <si>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</si>
  <si>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</si>
  <si>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</si>
  <si>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</si>
  <si>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</si>
  <si>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</si>
  <si>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</si>
  <si>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</si>
  <si>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</si>
  <si>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</si>
  <si>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</si>
  <si>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</si>
  <si>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</si>
  <si>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</si>
  <si>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</si>
  <si>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</si>
  <si>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</si>
  <si>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</si>
  <si>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</si>
  <si>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</si>
  <si>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</si>
  <si>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</si>
  <si>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</si>
  <si>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</si>
  <si>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</si>
  <si>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</si>
  <si>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</si>
  <si>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</si>
  <si>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</si>
  <si>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</si>
  <si>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</si>
  <si>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</si>
  <si>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</si>
  <si>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</si>
  <si>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</si>
  <si>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</si>
  <si>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</si>
  <si>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</si>
  <si>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</si>
  <si>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</si>
  <si>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</si>
  <si>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</si>
  <si>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</si>
  <si>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</si>
  <si>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</si>
  <si>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</si>
  <si>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</si>
  <si>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</si>
  <si>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</si>
  <si>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</si>
  <si>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</si>
  <si>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</si>
  <si>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</si>
  <si>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</si>
  <si>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</si>
  <si>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</si>
  <si>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</si>
  <si>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</si>
  <si>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</si>
  <si>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</si>
  <si>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</si>
  <si>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</si>
  <si>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</si>
  <si>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</si>
  <si>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</si>
  <si>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</si>
  <si>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</si>
  <si>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</si>
  <si>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</si>
  <si>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</si>
  <si>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</si>
  <si>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</si>
  <si>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</si>
  <si>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</si>
  <si>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</si>
  <si>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</si>
  <si>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</si>
  <si>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</si>
  <si>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</si>
  <si>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</si>
  <si>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</si>
  <si>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</si>
  <si>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</si>
  <si>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</si>
  <si>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</si>
  <si>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</si>
  <si>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</si>
  <si>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</si>
  <si>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</si>
  <si>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</si>
  <si>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</si>
  <si>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</si>
  <si>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</si>
  <si>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</si>
  <si>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</si>
  <si>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</si>
  <si>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</si>
  <si>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</si>
  <si>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</si>
  <si>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</si>
  <si>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</si>
  <si>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</si>
  <si>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</si>
  <si>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</si>
  <si>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</si>
  <si>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</si>
  <si>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</si>
  <si>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</si>
  <si>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</si>
  <si>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</si>
  <si>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</si>
  <si>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</si>
  <si>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</si>
  <si>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</si>
  <si>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</si>
  <si>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</si>
  <si>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</si>
  <si>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</si>
  <si>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</si>
  <si>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</si>
  <si>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</si>
  <si>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</si>
  <si>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</si>
  <si>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</si>
  <si>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</si>
  <si>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</si>
  <si>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</si>
  <si>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</si>
  <si>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</si>
  <si>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</si>
  <si>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</si>
  <si>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</si>
  <si>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</si>
  <si>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</si>
  <si>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</si>
  <si>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</si>
  <si>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</si>
  <si>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</si>
  <si>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</si>
  <si>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</si>
  <si>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</si>
  <si>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</si>
  <si>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</si>
  <si>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</si>
  <si>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</si>
  <si>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</si>
  <si>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</si>
  <si>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</si>
  <si>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</si>
  <si>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</si>
  <si>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</si>
  <si>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</si>
  <si>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</si>
  <si>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</si>
  <si>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</si>
  <si>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</si>
  <si>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</si>
  <si>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</si>
  <si>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</si>
  <si>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</si>
  <si>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</si>
  <si>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</si>
  <si>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</si>
  <si>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</si>
  <si>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</si>
  <si>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</si>
  <si>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</si>
  <si>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</si>
  <si>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</si>
  <si>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</si>
  <si>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</si>
  <si>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</si>
  <si>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</si>
  <si>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</si>
  <si>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</si>
  <si>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</si>
  <si>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</si>
  <si>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</si>
  <si>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</si>
  <si>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</si>
  <si>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</si>
  <si>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</si>
  <si>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</si>
  <si>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</si>
  <si>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</si>
  <si>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</si>
  <si>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</si>
  <si>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</si>
  <si>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</si>
  <si>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</si>
  <si>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</si>
  <si>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</si>
  <si>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</si>
  <si>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</si>
  <si>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</si>
  <si>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</si>
  <si>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</si>
  <si>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</si>
  <si>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</si>
  <si>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</si>
  <si>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</si>
  <si>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</si>
  <si>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</si>
  <si>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</si>
  <si>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</si>
  <si>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</si>
  <si>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</si>
  <si>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</si>
  <si>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</si>
  <si>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</si>
  <si>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</si>
  <si>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</si>
  <si>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</si>
  <si>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</si>
  <si>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</si>
  <si>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</si>
  <si>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</si>
  <si>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</si>
  <si>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</si>
  <si>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</si>
  <si>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</si>
  <si>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</si>
  <si>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</si>
  <si>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</si>
  <si>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</si>
  <si>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</si>
  <si>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</si>
  <si>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</si>
  <si>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</si>
  <si>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</si>
  <si>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</si>
  <si>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</si>
  <si>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</si>
  <si>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</si>
  <si>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</si>
  <si>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</si>
  <si>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</si>
  <si>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</si>
  <si>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</si>
  <si>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</si>
  <si>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</si>
  <si>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</si>
  <si>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</si>
  <si>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</si>
  <si>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</si>
  <si>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</si>
  <si>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</si>
  <si>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</si>
  <si>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</si>
  <si>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</si>
  <si>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</si>
  <si>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</si>
  <si>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</si>
  <si>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</si>
  <si>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</si>
  <si>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</si>
  <si>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</si>
  <si>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</si>
  <si>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</si>
  <si>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</si>
  <si>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</si>
  <si>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</si>
  <si>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</si>
  <si>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</si>
  <si>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</si>
  <si>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</si>
  <si>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</si>
  <si>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</si>
  <si>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</si>
  <si>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</si>
  <si>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</si>
  <si>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</si>
  <si>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</si>
  <si>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</si>
  <si>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</si>
  <si>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</si>
  <si>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</si>
  <si>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</si>
  <si>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</si>
  <si>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</si>
  <si>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</si>
  <si>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</si>
  <si>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</si>
  <si>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</si>
  <si>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</si>
  <si>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</si>
  <si>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</si>
  <si>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</si>
  <si>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</si>
  <si>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</si>
  <si>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</si>
  <si>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</si>
  <si>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</si>
  <si>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</si>
  <si>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</si>
  <si>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</si>
  <si>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</si>
  <si>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</si>
  <si>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</si>
  <si>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</si>
  <si>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</si>
  <si>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</si>
  <si>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</si>
  <si>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</si>
  <si>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</si>
  <si>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</si>
  <si>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</si>
  <si>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</si>
  <si>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</si>
  <si>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</si>
  <si>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</si>
  <si>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</si>
  <si>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</si>
  <si>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</si>
  <si>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</si>
  <si>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</si>
  <si>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</si>
  <si>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</si>
  <si>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</si>
  <si>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</si>
  <si>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</si>
  <si>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</si>
  <si>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</si>
  <si>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</si>
  <si>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</si>
  <si>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</si>
  <si>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</si>
  <si>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</si>
  <si>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</si>
  <si>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</si>
  <si>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</si>
  <si>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</si>
  <si>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</si>
  <si>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</si>
  <si>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</si>
  <si>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</si>
  <si>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</si>
  <si>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</si>
  <si>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</si>
  <si>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</si>
  <si>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</si>
  <si>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</si>
  <si>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</si>
  <si>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</si>
  <si>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</si>
  <si>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</si>
  <si>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</si>
  <si>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</si>
  <si>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</si>
  <si>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</si>
  <si>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</si>
  <si>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</si>
  <si>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</si>
  <si>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</si>
  <si>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</si>
  <si>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</si>
  <si>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</si>
  <si>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</si>
  <si>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</si>
  <si>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</si>
  <si>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</si>
  <si>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</si>
  <si>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</si>
  <si>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</si>
  <si>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</si>
  <si>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</si>
  <si>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</si>
  <si>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</si>
  <si>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</si>
  <si>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</si>
  <si>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</si>
  <si>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</si>
  <si>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</si>
  <si>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</si>
  <si>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</si>
  <si>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</si>
  <si>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</si>
  <si>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</si>
  <si>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</si>
  <si>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</si>
  <si>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</si>
  <si>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</si>
  <si>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</si>
  <si>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</si>
  <si>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</si>
  <si>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</si>
  <si>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</si>
  <si>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</si>
  <si>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</si>
  <si>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</si>
  <si>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</si>
  <si>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</si>
  <si>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</si>
  <si>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</si>
  <si>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</si>
  <si>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</si>
  <si>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</si>
  <si>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</si>
  <si>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</si>
  <si>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</si>
  <si>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</si>
  <si>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</si>
  <si>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</si>
  <si>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</si>
  <si>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</si>
  <si>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</si>
  <si>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</si>
  <si>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</si>
  <si>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</si>
  <si>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</si>
  <si>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</si>
  <si>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</si>
  <si>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</si>
  <si>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</si>
  <si>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</si>
  <si>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</si>
  <si>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</si>
  <si>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</si>
  <si>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</si>
  <si>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</si>
  <si>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</si>
  <si>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</si>
  <si>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</si>
  <si>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</si>
  <si>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</si>
  <si>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</si>
  <si>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</si>
  <si>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</si>
  <si>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</si>
  <si>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</si>
  <si>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</si>
  <si>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</si>
  <si>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</si>
  <si>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</si>
  <si>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</si>
  <si>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</si>
  <si>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</si>
  <si>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</si>
  <si>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</si>
  <si>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</si>
  <si>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</si>
  <si>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</si>
  <si>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</si>
  <si>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</si>
  <si>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</si>
  <si>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</si>
  <si>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</si>
  <si>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</si>
  <si>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</si>
  <si>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</si>
  <si>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</si>
  <si>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</si>
  <si>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</si>
  <si>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</si>
  <si>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</si>
  <si>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</si>
  <si>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</si>
  <si>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</si>
  <si>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</si>
  <si>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</si>
  <si>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</si>
  <si>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</si>
  <si>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</si>
  <si>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</si>
  <si>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</si>
  <si>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</si>
  <si>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</si>
  <si>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</si>
  <si>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</si>
  <si>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</si>
  <si>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</si>
  <si>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</si>
  <si>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</si>
  <si>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</si>
  <si>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</si>
  <si>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</si>
  <si>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</si>
  <si>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</si>
  <si>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</si>
  <si>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</si>
  <si>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</si>
  <si>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</si>
  <si>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</si>
  <si>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</si>
  <si>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</si>
  <si>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</si>
  <si>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</si>
  <si>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</si>
  <si>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</si>
  <si>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</si>
  <si>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</si>
  <si>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</si>
  <si>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</si>
  <si>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</si>
  <si>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</si>
  <si>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</si>
  <si>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</si>
  <si>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</si>
  <si>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</si>
  <si>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</si>
  <si>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</si>
  <si>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</si>
  <si>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</si>
  <si>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</si>
  <si>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</si>
  <si>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</si>
  <si>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</si>
  <si>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</si>
  <si>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</si>
  <si>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</si>
  <si>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</si>
  <si>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</si>
  <si>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</si>
  <si>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</si>
  <si>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</si>
  <si>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</si>
  <si>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</si>
  <si>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</si>
  <si>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</si>
  <si>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</si>
  <si>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</si>
  <si>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</si>
  <si>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</si>
  <si>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</si>
  <si>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</si>
  <si>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</si>
  <si>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</si>
  <si>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</si>
  <si>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</si>
  <si>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</si>
  <si>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</si>
  <si>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</si>
  <si>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</si>
  <si>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</si>
  <si>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</si>
  <si>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</si>
  <si>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</si>
  <si>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</si>
  <si>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</si>
  <si>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</si>
  <si>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</si>
  <si>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</si>
  <si>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</si>
  <si>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</si>
  <si>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</si>
  <si>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</si>
  <si>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</si>
  <si>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</si>
  <si>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</si>
  <si>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</si>
  <si>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</si>
  <si>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</si>
  <si>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</si>
  <si>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</si>
  <si>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</si>
  <si>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</si>
  <si>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</si>
  <si>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</si>
  <si>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</si>
  <si>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</si>
  <si>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</si>
  <si>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</si>
  <si>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</si>
  <si>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</si>
  <si>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</si>
  <si>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</si>
  <si>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</si>
  <si>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</si>
  <si>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</si>
  <si>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</si>
  <si>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</si>
  <si>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</si>
  <si>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</si>
  <si>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</si>
  <si>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</si>
  <si>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</si>
  <si>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</si>
  <si>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</si>
  <si>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</si>
  <si>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</si>
  <si>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</si>
  <si>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</si>
  <si>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</si>
  <si>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</si>
  <si>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</si>
  <si>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</si>
  <si>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</si>
  <si>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</si>
  <si>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</si>
  <si>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</si>
  <si>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</si>
  <si>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</si>
  <si>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</si>
  <si>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</si>
  <si>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</si>
  <si>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</si>
  <si>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</si>
  <si>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</si>
  <si>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</si>
  <si>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</si>
  <si>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</si>
  <si>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</si>
  <si>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</si>
  <si>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</si>
  <si>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</si>
  <si>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</si>
  <si>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</si>
  <si>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</si>
  <si>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</si>
  <si>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</si>
  <si>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</si>
  <si>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</si>
  <si>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</si>
  <si>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</si>
  <si>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</si>
  <si>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</si>
  <si>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</si>
  <si>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</si>
  <si>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</si>
  <si>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</si>
  <si>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</si>
  <si>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</si>
  <si>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</si>
  <si>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</si>
  <si>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</si>
  <si>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</si>
  <si>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</si>
  <si>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</si>
  <si>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</si>
  <si>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</si>
  <si>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</si>
  <si>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</si>
  <si>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</si>
  <si>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</si>
  <si>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</si>
  <si>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</si>
  <si>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</si>
  <si>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</si>
  <si>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</si>
  <si>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</si>
  <si>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</si>
  <si>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</si>
  <si>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</si>
  <si>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</si>
  <si>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</si>
  <si>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</si>
  <si>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</si>
  <si>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</si>
  <si>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</si>
  <si>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</si>
  <si>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</si>
  <si>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</si>
  <si>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</si>
  <si>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</si>
  <si>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</si>
  <si>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</si>
  <si>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</si>
  <si>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</si>
  <si>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</si>
  <si>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</si>
  <si>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</si>
  <si>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</si>
  <si>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</si>
  <si>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</si>
  <si>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</si>
  <si>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</si>
  <si>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</si>
  <si>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</si>
  <si>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</si>
  <si>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</si>
  <si>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</si>
  <si>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</si>
  <si>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</si>
  <si>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</si>
  <si>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</si>
  <si>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</si>
  <si>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</si>
  <si>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</si>
  <si>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</si>
  <si>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</si>
  <si>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</si>
  <si>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</si>
  <si>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</si>
  <si>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</si>
  <si>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</si>
  <si>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</si>
  <si>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</si>
  <si>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</si>
  <si>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</si>
  <si>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</si>
  <si>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</si>
  <si>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</si>
  <si>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</si>
  <si>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</si>
  <si>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</si>
  <si>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</si>
  <si>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</si>
  <si>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</si>
  <si>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</si>
  <si>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</si>
  <si>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</si>
  <si>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</si>
  <si>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</si>
  <si>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</si>
  <si>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</si>
  <si>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</si>
  <si>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</si>
  <si>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</si>
  <si>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</si>
  <si>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</si>
  <si>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</si>
  <si>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</si>
  <si>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</si>
  <si>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</si>
  <si>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</si>
  <si>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</si>
  <si>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</si>
  <si>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</si>
  <si>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</si>
  <si>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</si>
  <si>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</si>
  <si>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</si>
  <si>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</si>
  <si>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</si>
  <si>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</si>
  <si>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</si>
  <si>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</si>
  <si>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</si>
  <si>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</si>
  <si>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</si>
  <si>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</si>
  <si>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</si>
  <si>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</si>
  <si>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</si>
  <si>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</si>
  <si>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</si>
  <si>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</si>
  <si>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</si>
  <si>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</si>
  <si>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</si>
  <si>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</si>
  <si>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</si>
  <si>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</si>
  <si>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</si>
  <si>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</si>
  <si>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</si>
  <si>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</si>
  <si>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</si>
  <si>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</si>
  <si>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</si>
  <si>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</si>
  <si>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</si>
  <si>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</si>
  <si>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</si>
  <si>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</si>
  <si>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</si>
  <si>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</si>
  <si>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</si>
  <si>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</si>
  <si>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</si>
  <si>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</si>
  <si>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</si>
  <si>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</si>
  <si>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</si>
  <si>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</si>
  <si>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</si>
  <si>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</si>
  <si>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</si>
  <si>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</si>
  <si>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</si>
  <si>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</si>
  <si>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</si>
  <si>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</si>
  <si>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</si>
  <si>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</si>
  <si>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</si>
  <si>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</si>
  <si>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</si>
  <si>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</si>
  <si>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</si>
  <si>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</si>
  <si>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</si>
  <si>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</si>
  <si>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</si>
  <si>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</si>
  <si>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</si>
  <si>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</si>
  <si>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</si>
  <si>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</si>
  <si>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</si>
  <si>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</si>
  <si>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</si>
  <si>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</si>
  <si>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</si>
  <si>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</si>
  <si>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</si>
  <si>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</si>
  <si>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</si>
  <si>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</si>
  <si>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</si>
  <si>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</si>
  <si>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</si>
  <si>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</si>
  <si>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</si>
  <si>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</si>
  <si>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</si>
  <si>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</si>
  <si>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</si>
  <si>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</si>
  <si>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</si>
  <si>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</si>
  <si>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</si>
  <si>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</si>
  <si>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</si>
  <si>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</si>
  <si>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</si>
  <si>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</si>
  <si>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</si>
  <si>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</si>
  <si>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</si>
  <si>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</si>
  <si>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</si>
  <si>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</si>
  <si>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</si>
  <si>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</si>
  <si>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</si>
  <si>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</si>
  <si>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</si>
  <si>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</si>
  <si>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</si>
  <si>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</si>
  <si>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</si>
  <si>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</si>
  <si>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</si>
  <si>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</si>
  <si>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</si>
  <si>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</si>
  <si>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</si>
  <si>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</si>
  <si>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</si>
  <si>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</si>
  <si>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</si>
  <si>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</si>
  <si>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</si>
  <si>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</si>
  <si>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</si>
  <si>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</si>
  <si>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</si>
  <si>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</si>
  <si>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</si>
  <si>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</si>
  <si>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</si>
  <si>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</si>
  <si>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</si>
  <si>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</si>
  <si>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</si>
  <si>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</si>
  <si>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</si>
  <si>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</si>
  <si>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</si>
  <si>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</si>
  <si>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</si>
  <si>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</si>
  <si>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</si>
  <si>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</si>
  <si>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</si>
  <si>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</si>
  <si>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</si>
  <si>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</si>
  <si>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</si>
  <si>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</si>
  <si>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</si>
  <si>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</si>
  <si>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</si>
  <si>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</si>
  <si>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</si>
  <si>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</si>
  <si>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</si>
  <si>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</si>
  <si>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</si>
  <si>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</si>
  <si>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</si>
  <si>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</si>
  <si>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</si>
  <si>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</si>
  <si>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</si>
  <si>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</si>
  <si>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</si>
  <si>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</si>
  <si>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</si>
  <si>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</si>
  <si>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</si>
  <si>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</si>
  <si>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</si>
  <si>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</si>
  <si>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</si>
  <si>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</si>
  <si>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</si>
  <si>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</si>
  <si>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</si>
  <si>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</si>
  <si>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</si>
  <si>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</si>
  <si>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</si>
  <si>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</si>
  <si>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</si>
  <si>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</si>
  <si>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</si>
  <si>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</si>
  <si>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</si>
  <si>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</si>
  <si>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</si>
  <si>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</si>
  <si>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</si>
  <si>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</si>
  <si>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</si>
  <si>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</si>
  <si>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</si>
  <si>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</si>
  <si>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</si>
  <si>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</si>
  <si>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</si>
  <si>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</si>
  <si>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</si>
  <si>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</si>
  <si>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</si>
  <si>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</si>
  <si>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</si>
  <si>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</si>
  <si>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</si>
  <si>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</si>
  <si>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</si>
  <si>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</si>
  <si>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</si>
  <si>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</si>
  <si>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</si>
  <si>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</si>
  <si>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</si>
  <si>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</si>
  <si>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</si>
  <si>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</si>
  <si>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</si>
  <si>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</si>
  <si>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</si>
  <si>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</si>
  <si>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</si>
  <si>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</si>
  <si>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</si>
  <si>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</si>
  <si>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</si>
  <si>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</si>
  <si>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</si>
  <si>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</si>
  <si>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</si>
  <si>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</si>
  <si>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</si>
  <si>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</si>
  <si>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</si>
  <si>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</si>
  <si>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</si>
  <si>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</si>
  <si>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</si>
  <si>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</si>
  <si>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</si>
  <si>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</si>
  <si>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</si>
  <si>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</si>
  <si>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</si>
  <si>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</si>
  <si>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</si>
  <si>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</si>
  <si>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</si>
  <si>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</si>
  <si>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</si>
  <si>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</si>
  <si>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</si>
  <si>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</si>
  <si>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</si>
  <si>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</si>
  <si>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</si>
  <si>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</si>
  <si>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</si>
  <si>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</si>
  <si>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</si>
  <si>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</si>
  <si>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</si>
  <si>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</si>
  <si>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</si>
  <si>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</si>
  <si>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</si>
  <si>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</si>
  <si>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</si>
  <si>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</si>
  <si>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</si>
  <si>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</si>
  <si>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</si>
  <si>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</si>
  <si>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</si>
  <si>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</si>
  <si>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</si>
  <si>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</si>
  <si>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</si>
  <si>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</si>
  <si>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</si>
  <si>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</si>
  <si>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</si>
  <si>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</si>
  <si>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</si>
  <si>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</si>
  <si>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</si>
  <si>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</si>
  <si>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</si>
  <si>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</si>
  <si>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</si>
  <si>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</si>
  <si>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</si>
  <si>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</si>
  <si>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</si>
  <si>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</si>
  <si>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</si>
  <si>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</si>
  <si>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</si>
  <si>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</si>
  <si>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</si>
  <si>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</si>
  <si>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</si>
  <si>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</si>
  <si>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</si>
  <si>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</si>
  <si>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</si>
  <si>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</si>
  <si>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</si>
  <si>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</si>
  <si>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</si>
  <si>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</si>
  <si>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</si>
  <si>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</si>
  <si>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</si>
  <si>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</si>
  <si>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</si>
  <si>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</si>
  <si>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</si>
  <si>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</si>
  <si>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</si>
  <si>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</si>
  <si>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</si>
  <si>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</si>
  <si>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</si>
  <si>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</si>
  <si>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</si>
  <si>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</si>
  <si>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</si>
  <si>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</si>
  <si>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</si>
  <si>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</si>
  <si>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</si>
  <si>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</si>
  <si>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</si>
  <si>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</si>
  <si>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</si>
  <si>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</si>
  <si>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</si>
  <si>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</si>
  <si>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</si>
  <si>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</si>
  <si>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</si>
  <si>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</si>
  <si>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</si>
  <si>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</si>
  <si>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</si>
  <si>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</si>
  <si>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</si>
  <si>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</si>
  <si>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</si>
  <si>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</si>
  <si>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</si>
  <si>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</si>
  <si>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</si>
  <si>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</si>
  <si>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</si>
  <si>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</si>
  <si>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</si>
  <si>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</si>
  <si>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</si>
  <si>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</si>
  <si>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</si>
  <si>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</si>
  <si>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</si>
  <si>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</si>
  <si>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</si>
  <si>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</si>
  <si>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</si>
  <si>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</si>
  <si>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</si>
  <si>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</si>
  <si>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</si>
  <si>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</si>
  <si>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</si>
  <si>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</si>
  <si>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</si>
  <si>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</si>
  <si>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</si>
  <si>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</si>
  <si>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</si>
  <si>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</si>
  <si>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</si>
  <si>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</si>
  <si>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</si>
  <si>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</si>
  <si>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</si>
  <si>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</si>
  <si>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</si>
  <si>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</si>
  <si>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</si>
  <si>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</si>
  <si>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</si>
  <si>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</si>
  <si>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</si>
  <si>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</si>
  <si>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</si>
  <si>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</si>
  <si>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</si>
  <si>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</si>
  <si>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</si>
  <si>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</si>
  <si>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</si>
  <si>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</si>
  <si>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</si>
  <si>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</si>
  <si>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</si>
  <si>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</si>
  <si>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</si>
  <si>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</si>
  <si>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</si>
  <si>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</si>
  <si>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</si>
  <si>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</si>
  <si>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</si>
  <si>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</si>
  <si>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</si>
  <si>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</si>
  <si>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</si>
  <si>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</si>
  <si>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</si>
  <si>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</si>
  <si>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</si>
  <si>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</si>
  <si>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</si>
  <si>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</si>
  <si>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</si>
  <si>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</si>
  <si>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</si>
  <si>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</si>
  <si>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</si>
  <si>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</si>
  <si>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</si>
  <si>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</si>
  <si>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</si>
  <si>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</si>
  <si>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</si>
  <si>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</si>
  <si>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</si>
  <si>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</si>
  <si>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</si>
  <si>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</si>
  <si>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</si>
  <si>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</si>
  <si>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</si>
  <si>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</si>
  <si>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</si>
  <si>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</si>
  <si>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</si>
  <si>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</si>
  <si>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</si>
  <si>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</si>
  <si>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</si>
  <si>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</si>
  <si>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</si>
  <si>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</si>
  <si>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</si>
  <si>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</si>
  <si>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</si>
  <si>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</si>
  <si>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</si>
  <si>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</si>
  <si>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</si>
  <si>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</si>
  <si>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</si>
  <si>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</si>
  <si>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</si>
  <si>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</si>
  <si>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</si>
  <si>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</si>
  <si>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</si>
  <si>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</si>
  <si>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</si>
  <si>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</si>
  <si>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</si>
  <si>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</si>
  <si>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</si>
  <si>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</si>
  <si>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</si>
  <si>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</si>
  <si>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</si>
  <si>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</si>
  <si>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</si>
  <si>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</si>
  <si>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</si>
  <si>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</si>
  <si>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</si>
  <si>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</si>
  <si>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</si>
  <si>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</si>
  <si>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</si>
  <si>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</si>
  <si>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</si>
  <si>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</si>
  <si>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</si>
  <si>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</si>
  <si>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</si>
  <si>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</si>
  <si>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</si>
  <si>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</si>
  <si>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</si>
  <si>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</si>
  <si>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</si>
  <si>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</si>
  <si>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</si>
  <si>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</si>
  <si>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</si>
  <si>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</si>
  <si>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</si>
  <si>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</si>
  <si>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</si>
  <si>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</si>
  <si>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</si>
  <si>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</si>
  <si>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</si>
  <si>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</si>
  <si>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</si>
  <si>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</si>
  <si>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</si>
  <si>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</si>
  <si>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</si>
  <si>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</si>
  <si>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</si>
  <si>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</si>
  <si>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</si>
  <si>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</si>
  <si>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</si>
  <si>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</si>
  <si>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</si>
  <si>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</si>
  <si>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</si>
  <si>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</si>
  <si>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</si>
  <si>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</si>
  <si>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</si>
  <si>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</si>
  <si>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</si>
  <si>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</si>
  <si>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</si>
  <si>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</si>
  <si>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</si>
  <si>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</si>
  <si>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</si>
  <si>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</si>
  <si>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</si>
  <si>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</si>
  <si>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</si>
  <si>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</si>
  <si>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</si>
  <si>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</si>
  <si>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</si>
  <si>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</si>
  <si>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</si>
  <si>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</si>
  <si>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</si>
  <si>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</si>
  <si>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</si>
  <si>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</si>
  <si>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</si>
  <si>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</si>
  <si>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</si>
  <si>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</si>
  <si>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</si>
  <si>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</si>
  <si>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</si>
  <si>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</si>
  <si>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</si>
  <si>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</si>
  <si>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</si>
  <si>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</si>
  <si>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</si>
  <si>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</si>
  <si>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</si>
  <si>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</si>
  <si>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</si>
  <si>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</si>
  <si>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</si>
  <si>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</si>
  <si>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</si>
  <si>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</si>
  <si>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</si>
  <si>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</si>
  <si>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</si>
  <si>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</si>
  <si>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</si>
  <si>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</si>
  <si>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</si>
  <si>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</si>
  <si>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</si>
  <si>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</si>
  <si>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</si>
  <si>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</si>
  <si>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</si>
  <si>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</si>
  <si>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</si>
  <si>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</si>
  <si>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</si>
  <si>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</si>
  <si>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</si>
  <si>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</si>
  <si>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</si>
  <si>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</si>
  <si>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</si>
  <si>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</si>
  <si>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</si>
  <si>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</si>
  <si>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</si>
  <si>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</si>
  <si>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</si>
  <si>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</si>
  <si>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</si>
  <si>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</si>
  <si>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</si>
  <si>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</si>
  <si>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</si>
  <si>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</si>
  <si>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</si>
  <si>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</si>
  <si>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</si>
  <si>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</si>
  <si>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</si>
  <si>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</si>
  <si>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</si>
  <si>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</si>
  <si>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</si>
  <si>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</si>
  <si>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</si>
  <si>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</si>
  <si>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</si>
  <si>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</si>
  <si>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</si>
  <si>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</si>
  <si>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</si>
  <si>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</si>
  <si>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</si>
  <si>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</si>
  <si>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</si>
  <si>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</si>
  <si>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</si>
  <si>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</si>
  <si>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</si>
  <si>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</si>
  <si>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</si>
  <si>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</si>
  <si>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</si>
  <si>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</si>
  <si>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</si>
  <si>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</si>
  <si>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</si>
  <si>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</si>
  <si>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</si>
  <si>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</si>
  <si>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</si>
  <si>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</si>
  <si>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</si>
  <si>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</si>
  <si>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</si>
  <si>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</si>
  <si>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</si>
  <si>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</si>
  <si>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</si>
  <si>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</si>
  <si>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</si>
  <si>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</si>
  <si>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</si>
  <si>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</si>
  <si>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</si>
  <si>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</si>
  <si>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</si>
  <si>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</si>
  <si>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</si>
  <si>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</si>
  <si>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</si>
  <si>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</si>
  <si>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</si>
  <si>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</si>
  <si>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</si>
  <si>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</si>
  <si>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</si>
  <si>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</si>
  <si>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</si>
  <si>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</si>
  <si>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</si>
  <si>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</si>
  <si>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</si>
  <si>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</si>
  <si>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</si>
  <si>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</si>
  <si>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</si>
  <si>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</si>
  <si>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</si>
  <si>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</si>
  <si>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</si>
  <si>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</si>
  <si>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</si>
  <si>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</si>
  <si>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</si>
  <si>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</si>
  <si>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</si>
  <si>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</si>
  <si>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</si>
  <si>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</si>
  <si>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</si>
  <si>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</si>
  <si>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</si>
  <si>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</si>
  <si>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</si>
  <si>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</si>
  <si>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</si>
  <si>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</si>
  <si>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</si>
  <si>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</si>
  <si>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</si>
  <si>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</si>
  <si>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</si>
  <si>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</si>
  <si>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</si>
  <si>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</si>
  <si>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</si>
  <si>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</si>
  <si>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</si>
  <si>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</si>
  <si>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</si>
  <si>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</si>
  <si>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</si>
  <si>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</si>
  <si>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</si>
  <si>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</si>
  <si>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</si>
  <si>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</si>
  <si>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</si>
  <si>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</si>
  <si>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</si>
  <si>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</si>
  <si>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</si>
  <si>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</si>
  <si>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</si>
  <si>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</si>
  <si>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</si>
  <si>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</si>
  <si>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</si>
  <si>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</si>
  <si>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</si>
  <si>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</si>
  <si>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</si>
  <si>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</si>
  <si>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</si>
  <si>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</si>
  <si>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</si>
  <si>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</si>
  <si>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</si>
  <si>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</si>
  <si>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</si>
  <si>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</si>
  <si>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</si>
  <si>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</si>
  <si>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</si>
  <si>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</si>
  <si>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</si>
  <si>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</si>
  <si>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</si>
  <si>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</si>
  <si>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</si>
  <si>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</si>
  <si>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</si>
  <si>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</si>
  <si>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</si>
  <si>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</si>
  <si>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</si>
  <si>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</si>
  <si>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</si>
  <si>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</si>
  <si>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</si>
  <si>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</si>
  <si>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</si>
  <si>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</si>
  <si>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</si>
  <si>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</si>
  <si>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</si>
  <si>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</si>
  <si>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</si>
  <si>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</si>
  <si>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</si>
  <si>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</si>
  <si>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</si>
  <si>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</si>
  <si>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</si>
  <si>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</si>
  <si>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</si>
  <si>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</si>
  <si>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</si>
  <si>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</si>
  <si>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</si>
  <si>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</si>
  <si>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</si>
  <si>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</si>
  <si>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</si>
  <si>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</si>
  <si>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</si>
  <si>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</si>
  <si>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</si>
  <si>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</si>
  <si>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</si>
  <si>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</si>
  <si>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</si>
  <si>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</si>
  <si>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</si>
  <si>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</si>
  <si>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</si>
  <si>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</si>
  <si>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</si>
  <si>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</si>
  <si>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</si>
  <si>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</si>
  <si>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</si>
  <si>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</si>
  <si>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</si>
  <si>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</si>
  <si>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</si>
  <si>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</si>
  <si>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</si>
  <si>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</si>
  <si>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</si>
  <si>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</si>
  <si>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</si>
  <si>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</si>
  <si>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</si>
  <si>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</si>
  <si>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</si>
  <si>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</si>
  <si>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</si>
  <si>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</si>
  <si>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</si>
  <si>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</si>
  <si>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</si>
  <si>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</si>
  <si>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</si>
  <si>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</si>
  <si>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</si>
  <si>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</si>
  <si>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</si>
  <si>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</si>
  <si>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</si>
  <si>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</si>
  <si>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</si>
  <si>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</si>
  <si>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</si>
  <si>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</si>
  <si>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</si>
  <si>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</si>
  <si>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</si>
  <si>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</si>
  <si>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</si>
  <si>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</si>
  <si>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</si>
  <si>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</si>
  <si>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</si>
  <si>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</si>
  <si>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</si>
  <si>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</si>
  <si>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</si>
  <si>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</si>
  <si>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</si>
  <si>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</si>
  <si>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</si>
  <si>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</si>
  <si>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</si>
  <si>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</si>
  <si>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</si>
  <si>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</si>
  <si>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</si>
  <si>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</si>
  <si>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</si>
  <si>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</si>
  <si>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</si>
  <si>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</si>
  <si>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</si>
  <si>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</si>
  <si>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</si>
  <si>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</si>
  <si>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</si>
  <si>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</si>
  <si>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</si>
  <si>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</si>
  <si>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</si>
  <si>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</si>
  <si>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</si>
  <si>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</si>
  <si>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</si>
  <si>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</si>
  <si>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</si>
  <si>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</si>
  <si>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</si>
  <si>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</si>
  <si>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</si>
  <si>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</si>
  <si>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</si>
  <si>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</si>
  <si>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</si>
  <si>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</si>
  <si>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</si>
  <si>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</si>
  <si>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</si>
  <si>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</si>
  <si>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</si>
  <si>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</si>
  <si>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</si>
  <si>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</si>
  <si>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</si>
  <si>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</si>
  <si>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</si>
  <si>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</si>
  <si>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</si>
  <si>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</si>
  <si>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</si>
  <si>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</si>
  <si>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</si>
  <si>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</si>
  <si>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</si>
  <si>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</si>
  <si>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</si>
  <si>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</si>
  <si>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</si>
  <si>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</si>
  <si>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</si>
  <si>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</si>
  <si>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</si>
  <si>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</si>
  <si>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</si>
  <si>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</si>
  <si>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</si>
  <si>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</si>
  <si>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</si>
  <si>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</si>
  <si>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</si>
  <si>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</si>
  <si>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</si>
  <si>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</si>
  <si>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</si>
  <si>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</si>
  <si>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</si>
  <si>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</si>
  <si>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</si>
  <si>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</si>
  <si>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</si>
  <si>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</si>
  <si>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</si>
  <si>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</si>
  <si>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</si>
  <si>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</si>
  <si>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</si>
  <si>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</si>
  <si>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</si>
  <si>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</si>
  <si>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</si>
  <si>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</si>
  <si>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</si>
  <si>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</si>
  <si>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</si>
  <si>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</si>
  <si>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</si>
  <si>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</si>
  <si>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</si>
  <si>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</si>
  <si>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</si>
  <si>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</si>
  <si>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</si>
  <si>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</si>
  <si>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</si>
  <si>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</si>
  <si>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</si>
  <si>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</si>
  <si>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</si>
  <si>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</si>
  <si>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</si>
  <si>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</si>
  <si>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</si>
  <si>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</si>
  <si>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</si>
  <si>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</si>
  <si>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</si>
  <si>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</si>
  <si>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</si>
  <si>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</si>
  <si>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</si>
  <si>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</si>
  <si>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</si>
  <si>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</si>
  <si>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</si>
  <si>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</si>
  <si>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</si>
  <si>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</si>
  <si>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</si>
  <si>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</si>
  <si>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</si>
  <si>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</si>
  <si>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</si>
  <si>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</si>
  <si>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</si>
  <si>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</si>
  <si>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</si>
  <si>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</si>
  <si>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</si>
  <si>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</si>
  <si>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</si>
  <si>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</si>
  <si>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</si>
  <si>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</si>
  <si>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</si>
  <si>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</si>
  <si>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</si>
  <si>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</si>
  <si>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</si>
  <si>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</si>
  <si>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</si>
  <si>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</si>
  <si>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</si>
  <si>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</si>
  <si>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</si>
  <si>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</si>
  <si>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</si>
  <si>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</si>
  <si>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</si>
  <si>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</si>
  <si>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</si>
  <si>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</si>
  <si>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</si>
  <si>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</si>
  <si>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</si>
  <si>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</si>
  <si>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</si>
  <si>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</si>
  <si>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</si>
  <si>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</si>
  <si>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</si>
  <si>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</si>
  <si>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</si>
  <si>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</si>
  <si>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</si>
  <si>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</si>
  <si>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</si>
  <si>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</si>
  <si>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</si>
  <si>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</si>
  <si>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</si>
  <si>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</si>
  <si>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</si>
  <si>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</si>
  <si>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</si>
  <si>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</si>
  <si>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</si>
  <si>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</si>
  <si>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</si>
  <si>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</si>
  <si>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</si>
  <si>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</si>
  <si>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</si>
  <si>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</si>
  <si>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</si>
  <si>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</si>
  <si>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</si>
  <si>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</si>
  <si>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</si>
  <si>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</si>
  <si>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</si>
  <si>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</si>
  <si>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</si>
  <si>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</si>
  <si>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</si>
  <si>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</si>
  <si>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</si>
  <si>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</si>
  <si>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</si>
  <si>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</si>
  <si>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</si>
  <si>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</si>
  <si>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</si>
  <si>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</si>
  <si>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</si>
  <si>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</si>
  <si>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</si>
  <si>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</si>
  <si>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</si>
  <si>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</si>
  <si>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</si>
  <si>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</si>
  <si>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</si>
  <si>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</si>
  <si>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</si>
  <si>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</si>
  <si>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</si>
  <si>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</si>
  <si>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</si>
  <si>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</si>
  <si>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</si>
  <si>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</si>
  <si>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</si>
  <si>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</si>
  <si>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</si>
  <si>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</si>
  <si>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</si>
  <si>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</si>
  <si>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</si>
  <si>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</si>
  <si>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</si>
  <si>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</si>
  <si>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</si>
  <si>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</si>
  <si>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</si>
  <si>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</si>
  <si>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</si>
  <si>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</si>
  <si>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</si>
  <si>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</si>
  <si>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</si>
  <si>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</si>
  <si>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</si>
  <si>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</si>
  <si>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</si>
  <si>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</si>
  <si>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</si>
  <si>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</si>
  <si>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</si>
  <si>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</si>
  <si>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</si>
  <si>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</si>
  <si>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</si>
  <si>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</si>
  <si>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</si>
  <si>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</si>
  <si>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</si>
  <si>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</si>
  <si>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</si>
  <si>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</si>
  <si>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</si>
  <si>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</si>
  <si>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</si>
  <si>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</si>
  <si>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</si>
  <si>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</si>
  <si>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</si>
  <si>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</si>
  <si>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</si>
  <si>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</si>
  <si>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</si>
  <si>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</si>
  <si>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</si>
  <si>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</si>
  <si>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</si>
  <si>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</si>
  <si>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</si>
  <si>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</si>
  <si>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</si>
  <si>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</si>
  <si>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</si>
  <si>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</si>
  <si>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</si>
  <si>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</si>
  <si>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</si>
  <si>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</si>
  <si>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</si>
  <si>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</si>
  <si>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</si>
  <si>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</si>
  <si>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</si>
  <si>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</si>
  <si>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</si>
  <si>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</si>
  <si>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</si>
  <si>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</si>
  <si>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</si>
  <si>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</si>
  <si>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</si>
  <si>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</si>
  <si>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</si>
  <si>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</si>
  <si>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</si>
  <si>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</si>
  <si>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</si>
  <si>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</si>
  <si>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</si>
  <si>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</si>
  <si>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</si>
  <si>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</si>
  <si>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</si>
  <si>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</si>
  <si>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</si>
  <si>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</si>
  <si>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</si>
  <si>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</si>
  <si>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</si>
  <si>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</si>
  <si>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</si>
  <si>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</si>
  <si>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</si>
  <si>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</si>
  <si>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</si>
  <si>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</si>
  <si>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</si>
  <si>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</si>
  <si>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</si>
  <si>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</si>
  <si>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</si>
  <si>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</si>
  <si>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</si>
  <si>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</si>
  <si>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</si>
  <si>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</si>
  <si>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</si>
  <si>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</si>
  <si>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</si>
  <si>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</si>
  <si>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</si>
  <si>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</si>
  <si>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</si>
  <si>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</si>
  <si>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</si>
  <si>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</si>
  <si>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</si>
  <si>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</si>
  <si>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</si>
  <si>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</si>
  <si>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</si>
  <si>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</si>
  <si>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</si>
  <si>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</si>
  <si>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</si>
  <si>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</si>
  <si>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</si>
  <si>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</si>
  <si>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</si>
  <si>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</si>
  <si>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</si>
  <si>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</si>
  <si>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</si>
  <si>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</si>
  <si>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</si>
  <si>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</si>
  <si>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</si>
  <si>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</si>
  <si>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</si>
  <si>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</si>
  <si>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</si>
  <si>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</si>
  <si>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</si>
  <si>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</si>
  <si>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</si>
  <si>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</si>
  <si>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</si>
  <si>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</si>
  <si>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</si>
  <si>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</si>
  <si>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</si>
  <si>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</si>
  <si>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</si>
  <si>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</si>
  <si>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</si>
  <si>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</si>
  <si>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</si>
  <si>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</si>
  <si>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</si>
  <si>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</si>
  <si>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</si>
  <si>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</si>
  <si>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</si>
  <si>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</si>
  <si>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</si>
  <si>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</si>
  <si>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</si>
  <si>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</si>
  <si>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</si>
  <si>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</si>
  <si>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</si>
  <si>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</si>
  <si>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</si>
  <si>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</si>
  <si>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</si>
  <si>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</si>
  <si>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</si>
  <si>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</si>
  <si>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</si>
  <si>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</si>
  <si>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</si>
  <si>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</si>
  <si>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</si>
  <si>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</si>
  <si>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</si>
  <si>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</si>
  <si>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</si>
  <si>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</si>
  <si>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</si>
  <si>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</si>
  <si>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</si>
  <si>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</si>
  <si>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</si>
  <si>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</si>
  <si>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</si>
  <si>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</si>
  <si>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</si>
  <si>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</si>
  <si>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</si>
  <si>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</si>
  <si>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</si>
  <si>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</si>
  <si>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</si>
  <si>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</si>
  <si>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</si>
  <si>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</si>
  <si>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</si>
  <si>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</si>
  <si>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</si>
  <si>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</si>
  <si>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</si>
  <si>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</si>
  <si>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</si>
  <si>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</si>
  <si>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</si>
  <si>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</si>
  <si>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</si>
  <si>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</si>
  <si>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</si>
  <si>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</si>
  <si>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</si>
  <si>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</si>
  <si>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</si>
  <si>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</si>
  <si>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</si>
  <si>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</si>
  <si>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</si>
  <si>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</si>
  <si>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</si>
  <si>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</si>
  <si>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</si>
  <si>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</si>
  <si>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</si>
  <si>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</si>
  <si>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</si>
  <si>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</si>
  <si>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</si>
  <si>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</si>
  <si>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</si>
  <si>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</si>
  <si>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</si>
  <si>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</si>
  <si>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</si>
  <si>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</si>
  <si>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</si>
  <si>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</si>
  <si>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</si>
  <si>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</si>
  <si>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</si>
  <si>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</si>
  <si>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</si>
  <si>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</si>
  <si>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</si>
  <si>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</si>
  <si>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</si>
  <si>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</si>
  <si>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</si>
  <si>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</si>
  <si>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</si>
  <si>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</si>
  <si>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</si>
  <si>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</si>
  <si>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</si>
  <si>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</si>
  <si>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</si>
  <si>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</si>
  <si>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</si>
  <si>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</si>
  <si>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</si>
  <si>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</si>
  <si>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</si>
  <si>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</si>
  <si>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</si>
  <si>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</si>
  <si>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</si>
  <si>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</si>
  <si>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</si>
  <si>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</si>
  <si>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</si>
  <si>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</si>
  <si>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</si>
  <si>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</si>
  <si>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</si>
  <si>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</si>
  <si>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</si>
  <si>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</si>
  <si>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</si>
  <si>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</si>
  <si>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</si>
  <si>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</si>
  <si>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</si>
  <si>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</si>
  <si>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</si>
  <si>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</si>
  <si>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</si>
  <si>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</si>
  <si>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</si>
  <si>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</si>
  <si>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</si>
  <si>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</si>
  <si>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</si>
  <si>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</si>
  <si>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</si>
  <si>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</si>
  <si>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</si>
  <si>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</si>
  <si>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</si>
  <si>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</si>
  <si>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</si>
  <si>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</si>
  <si>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</si>
  <si>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</si>
  <si>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</si>
  <si>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</si>
  <si>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</si>
  <si>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</si>
  <si>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</si>
  <si>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</si>
  <si>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</si>
  <si>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</si>
  <si>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</si>
  <si>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</si>
  <si>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</si>
  <si>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</si>
  <si>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</si>
  <si>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</si>
  <si>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</si>
  <si>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</si>
  <si>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</si>
  <si>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</si>
  <si>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</si>
  <si>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</si>
  <si>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</si>
  <si>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</si>
  <si>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</si>
  <si>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</si>
  <si>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</si>
  <si>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</si>
  <si>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</si>
  <si>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</si>
  <si>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</si>
  <si>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</si>
  <si>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</si>
  <si>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</si>
  <si>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</si>
  <si>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</si>
  <si>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</si>
  <si>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</si>
  <si>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</si>
  <si>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</si>
  <si>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</si>
  <si>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</si>
  <si>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</si>
  <si>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</si>
  <si>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</si>
  <si>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</si>
  <si>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</si>
  <si>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</si>
  <si>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</si>
  <si>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</si>
  <si>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</si>
  <si>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</si>
  <si>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</si>
  <si>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</si>
  <si>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</si>
  <si>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</si>
  <si>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</si>
  <si>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</si>
  <si>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</si>
  <si>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</si>
  <si>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</si>
  <si>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</si>
  <si>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</si>
  <si>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</si>
  <si>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</si>
  <si>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</si>
  <si>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</si>
  <si>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</si>
  <si>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</si>
  <si>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</si>
  <si>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</si>
  <si>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</si>
  <si>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</si>
  <si>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</si>
  <si>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</si>
  <si>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</si>
  <si>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</si>
  <si>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</si>
  <si>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</si>
  <si>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</si>
  <si>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</si>
  <si>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</si>
  <si>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</si>
  <si>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</si>
  <si>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</si>
  <si>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</si>
  <si>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</si>
  <si>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</si>
  <si>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</si>
  <si>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</si>
  <si>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</si>
  <si>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</si>
  <si>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</si>
  <si>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</si>
  <si>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</si>
  <si>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</si>
  <si>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</si>
  <si>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</si>
  <si>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</si>
  <si>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</si>
  <si>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</si>
  <si>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</si>
  <si>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</si>
  <si>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</si>
  <si>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</si>
  <si>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</si>
  <si>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</si>
  <si>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</si>
  <si>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</si>
  <si>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</si>
  <si>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</si>
  <si>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</si>
  <si>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</si>
  <si>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</si>
  <si>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</si>
  <si>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</si>
  <si>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</si>
  <si>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</si>
  <si>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</si>
  <si>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</si>
  <si>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</si>
  <si>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</si>
  <si>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</si>
  <si>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</si>
  <si>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</si>
  <si>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</si>
  <si>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</si>
  <si>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</si>
  <si>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</si>
  <si>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</si>
  <si>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</si>
  <si>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</si>
  <si>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</si>
  <si>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</si>
  <si>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</si>
  <si>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</si>
  <si>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</si>
  <si>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</si>
  <si>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</si>
  <si>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</si>
  <si>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</si>
  <si>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</si>
  <si>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</si>
  <si>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</si>
  <si>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</si>
  <si>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</si>
  <si>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</si>
  <si>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</si>
  <si>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</si>
  <si>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</si>
  <si>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</si>
  <si>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</si>
  <si>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</si>
  <si>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</si>
  <si>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</si>
  <si>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</si>
  <si>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</si>
  <si>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</si>
  <si>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</si>
  <si>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</si>
  <si>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</si>
  <si>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</si>
  <si>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</si>
  <si>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</si>
  <si>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</si>
  <si>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</si>
  <si>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</si>
  <si>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</si>
  <si>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</si>
  <si>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</si>
  <si>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</si>
  <si>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</si>
  <si>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</si>
  <si>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</si>
  <si>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</si>
  <si>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</si>
  <si>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</si>
  <si>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</si>
  <si>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</si>
  <si>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</si>
  <si>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</si>
  <si>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</si>
  <si>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</si>
  <si>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</si>
  <si>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</si>
  <si>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</si>
  <si>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</si>
  <si>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</si>
  <si>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</si>
  <si>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</si>
  <si>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</si>
  <si>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</si>
  <si>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</si>
  <si>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</si>
  <si>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</si>
  <si>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</si>
  <si>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</si>
  <si>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</si>
  <si>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</si>
  <si>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</si>
  <si>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</si>
  <si>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</si>
  <si>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</si>
  <si>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</si>
  <si>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</si>
  <si>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</si>
  <si>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</si>
  <si>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</si>
  <si>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</si>
  <si>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</si>
  <si>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</si>
  <si>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</si>
  <si>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</si>
  <si>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</si>
  <si>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</si>
  <si>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</si>
  <si>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</si>
  <si>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</si>
  <si>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</si>
  <si>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</si>
  <si>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</si>
  <si>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</si>
  <si>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</si>
  <si>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</si>
  <si>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</si>
  <si>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</si>
  <si>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</si>
  <si>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</si>
  <si>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</si>
  <si>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</si>
  <si>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</si>
  <si>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</si>
  <si>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</si>
  <si>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</si>
  <si>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</si>
  <si>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</si>
  <si>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</si>
  <si>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</si>
  <si>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</si>
  <si>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</si>
  <si>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</si>
  <si>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</si>
  <si>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</si>
  <si>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</si>
  <si>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</si>
  <si>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</si>
  <si>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</si>
  <si>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</si>
  <si>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</si>
  <si>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</si>
  <si>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</si>
  <si>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</si>
  <si>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</si>
  <si>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</si>
  <si>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</si>
  <si>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</si>
  <si>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</si>
  <si>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</si>
  <si>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</si>
  <si>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</si>
  <si>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</si>
  <si>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</si>
  <si>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</si>
  <si>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</si>
  <si>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</si>
  <si>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</si>
  <si>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</si>
  <si>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</si>
  <si>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</si>
  <si>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</si>
  <si>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</si>
  <si>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</si>
  <si>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</si>
  <si>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</si>
  <si>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</si>
  <si>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</si>
  <si>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</si>
  <si>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</si>
  <si>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</si>
  <si>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</si>
  <si>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</si>
  <si>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</si>
  <si>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</si>
  <si>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</si>
  <si>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</si>
  <si>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</si>
  <si>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</si>
  <si>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</si>
  <si>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</si>
  <si>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</si>
  <si>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</si>
  <si>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</si>
  <si>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</si>
  <si>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</si>
  <si>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</si>
  <si>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</si>
  <si>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</si>
  <si>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</si>
  <si>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</si>
  <si>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</si>
  <si>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</si>
  <si>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</si>
  <si>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</si>
  <si>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</si>
  <si>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</si>
  <si>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</si>
  <si>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</si>
  <si>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</si>
  <si>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</si>
  <si>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</si>
  <si>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</si>
  <si>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</si>
  <si>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</si>
  <si>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</si>
  <si>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</si>
  <si>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</si>
  <si>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</si>
  <si>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</si>
  <si>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</si>
  <si>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</si>
  <si>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</si>
  <si>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</si>
  <si>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</si>
  <si>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</si>
  <si>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</si>
  <si>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</si>
  <si>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</si>
  <si>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</si>
  <si>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</si>
  <si>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</si>
  <si>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</si>
  <si>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</si>
  <si>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</si>
  <si>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</si>
  <si>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</si>
  <si>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</si>
  <si>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</si>
  <si>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</si>
  <si>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</si>
  <si>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</si>
  <si>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</si>
  <si>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</si>
  <si>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</si>
  <si>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</si>
  <si>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</si>
  <si>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</si>
  <si>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</si>
  <si>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</si>
  <si>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</si>
  <si>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</si>
  <si>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</si>
  <si>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</si>
  <si>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</si>
  <si>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</si>
  <si>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</si>
  <si>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</si>
  <si>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</si>
  <si>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</si>
  <si>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</si>
  <si>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</si>
  <si>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</si>
  <si>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</si>
  <si>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</si>
  <si>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</si>
  <si>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</si>
  <si>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</si>
  <si>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</si>
  <si>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</si>
  <si>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</si>
  <si>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</si>
  <si>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</si>
  <si>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</si>
  <si>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</si>
  <si>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</si>
  <si>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</si>
  <si>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</si>
  <si>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</si>
  <si>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</si>
  <si>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</si>
  <si>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</si>
  <si>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</si>
  <si>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</si>
  <si>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</si>
  <si>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</si>
  <si>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</si>
  <si>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</si>
  <si>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</si>
  <si>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</si>
  <si>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</si>
  <si>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</si>
  <si>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</si>
  <si>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</si>
  <si>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</si>
  <si>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</si>
  <si>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</si>
  <si>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</si>
  <si>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</si>
  <si>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</si>
  <si>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</si>
  <si>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</si>
  <si>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</si>
  <si>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</si>
  <si>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</si>
  <si>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</si>
  <si>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</si>
  <si>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</si>
  <si>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</si>
  <si>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</si>
  <si>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</si>
  <si>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</si>
  <si>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</si>
  <si>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</si>
  <si>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</si>
  <si>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</si>
  <si>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</si>
  <si>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</si>
  <si>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</si>
  <si>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</si>
  <si>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</si>
  <si>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</si>
  <si>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</si>
  <si>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</si>
  <si>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</si>
  <si>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</si>
  <si>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</si>
  <si>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</si>
  <si>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</si>
  <si>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</si>
  <si>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</si>
  <si>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</si>
  <si>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</si>
  <si>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</si>
  <si>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</si>
  <si>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</si>
  <si>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</si>
  <si>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</si>
  <si>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</si>
  <si>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</si>
  <si>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</si>
  <si>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</si>
  <si>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</si>
  <si>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</si>
  <si>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</si>
  <si>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</si>
  <si>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</si>
  <si>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</si>
  <si>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</si>
  <si>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</si>
  <si>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</si>
  <si>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</si>
  <si>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</si>
  <si>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</si>
  <si>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</si>
  <si>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</si>
  <si>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</si>
  <si>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</si>
  <si>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</si>
  <si>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</si>
  <si>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</si>
  <si>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</si>
  <si>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</si>
  <si>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</si>
  <si>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</si>
  <si>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</si>
  <si>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</si>
  <si>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</si>
  <si>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</si>
  <si>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</si>
  <si>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</si>
  <si>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</si>
  <si>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</si>
  <si>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</si>
  <si>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</si>
  <si>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</si>
  <si>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</si>
  <si>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</si>
  <si>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</si>
  <si>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</si>
  <si>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</si>
  <si>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</si>
  <si>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</si>
  <si>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</si>
  <si>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</si>
  <si>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</si>
  <si>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</si>
  <si>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</si>
  <si>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</si>
  <si>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</si>
  <si>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</si>
  <si>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</si>
  <si>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</si>
  <si>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</si>
  <si>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</si>
  <si>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</si>
  <si>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</si>
  <si>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</si>
  <si>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</si>
  <si>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</si>
  <si>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</si>
  <si>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</si>
  <si>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</si>
  <si>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</si>
  <si>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</si>
  <si>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</si>
  <si>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</si>
  <si>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</si>
  <si>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</si>
  <si>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</si>
  <si>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</si>
  <si>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</si>
  <si>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</si>
  <si>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</si>
  <si>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</si>
  <si>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</si>
  <si>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</si>
  <si>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</si>
  <si>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</si>
  <si>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</si>
  <si>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</si>
  <si>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</si>
  <si>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</si>
  <si>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</si>
  <si>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</si>
  <si>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</si>
  <si>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</si>
  <si>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</si>
  <si>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</si>
  <si>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</si>
  <si>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</si>
  <si>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</si>
  <si>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</si>
  <si>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</si>
  <si>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</si>
  <si>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</si>
  <si>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</si>
  <si>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</si>
  <si>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</si>
  <si>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</si>
  <si>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</si>
  <si>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</si>
  <si>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</si>
  <si>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</si>
  <si>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</si>
  <si>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</si>
  <si>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</si>
  <si>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</si>
  <si>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</si>
  <si>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</si>
  <si>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</si>
  <si>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</si>
  <si>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</si>
  <si>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</si>
  <si>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</si>
  <si>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</si>
  <si>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</si>
  <si>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</si>
  <si>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</si>
  <si>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</si>
  <si>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</si>
  <si>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</si>
  <si>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</si>
  <si>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</si>
  <si>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</si>
  <si>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</si>
  <si>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</si>
  <si>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</si>
  <si>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</si>
  <si>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</si>
  <si>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</si>
  <si>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</si>
  <si>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</si>
  <si>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</si>
  <si>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</si>
  <si>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</si>
  <si>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</si>
  <si>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</si>
  <si>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</si>
  <si>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</si>
  <si>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</si>
  <si>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</si>
  <si>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</si>
  <si>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</si>
  <si>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</si>
  <si>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</si>
  <si>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</si>
  <si>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</si>
  <si>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</si>
  <si>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</si>
  <si>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</si>
  <si>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</si>
  <si>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</si>
  <si>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</si>
  <si>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</si>
  <si>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</si>
  <si>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</si>
  <si>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</si>
  <si>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</si>
  <si>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</si>
  <si>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</si>
  <si>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</si>
  <si>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</si>
  <si>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</si>
  <si>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</si>
  <si>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</si>
  <si>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</si>
  <si>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</si>
  <si>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</si>
  <si>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</si>
  <si>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</si>
  <si>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</si>
  <si>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</si>
  <si>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</si>
  <si>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</si>
  <si>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</si>
  <si>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</si>
  <si>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</si>
  <si>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</si>
  <si>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</si>
  <si>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</si>
  <si>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</si>
  <si>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</si>
  <si>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</si>
  <si>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</si>
  <si>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</si>
  <si>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</si>
  <si>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</si>
  <si>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</si>
  <si>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</si>
  <si>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</si>
  <si>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</si>
  <si>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</si>
  <si>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</si>
  <si>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</si>
  <si>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</si>
  <si>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</si>
  <si>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</si>
  <si>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</si>
  <si>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</si>
  <si>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</si>
  <si>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</si>
  <si>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</si>
  <si>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</si>
  <si>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</si>
  <si>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</si>
  <si>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</si>
  <si>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</si>
  <si>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</si>
  <si>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</si>
  <si>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</si>
  <si>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</si>
  <si>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</si>
  <si>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</si>
  <si>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</si>
  <si>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</si>
  <si>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</si>
  <si>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</si>
  <si>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</si>
  <si>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</si>
  <si>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</si>
  <si>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</si>
  <si>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</si>
  <si>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</si>
  <si>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</si>
  <si>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</si>
  <si>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</si>
  <si>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</si>
  <si>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</si>
  <si>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</si>
  <si>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</si>
  <si>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</si>
  <si>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</si>
  <si>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</si>
  <si>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</si>
  <si>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</si>
  <si>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</si>
  <si>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</si>
  <si>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</si>
  <si>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</si>
  <si>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</si>
  <si>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</si>
  <si>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</si>
  <si>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</si>
  <si>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</si>
  <si>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</si>
  <si>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</si>
  <si>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</si>
  <si>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</si>
  <si>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</si>
  <si>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</si>
  <si>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</si>
  <si>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</si>
  <si>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</si>
  <si>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</si>
  <si>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</si>
  <si>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</si>
  <si>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</si>
  <si>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</si>
  <si>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</si>
  <si>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</si>
  <si>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</si>
  <si>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</si>
  <si>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</si>
  <si>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</si>
  <si>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</si>
  <si>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</si>
  <si>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</si>
  <si>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</si>
  <si>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</si>
  <si>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</si>
  <si>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</si>
  <si>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</si>
  <si>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</si>
  <si>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</si>
  <si>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</si>
  <si>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</si>
  <si>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</si>
  <si>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</si>
  <si>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</si>
  <si>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</si>
  <si>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</si>
  <si>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</si>
  <si>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</si>
  <si>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</si>
  <si>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</si>
  <si>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</si>
  <si>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</si>
  <si>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</si>
  <si>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</si>
  <si>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</si>
  <si>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</si>
  <si>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</si>
  <si>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</si>
  <si>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</si>
  <si>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</si>
  <si>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</si>
  <si>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</si>
  <si>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</si>
  <si>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</si>
  <si>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</si>
  <si>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</si>
  <si>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</si>
  <si>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</si>
  <si>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</si>
  <si>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</si>
  <si>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</si>
  <si>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</si>
  <si>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</si>
  <si>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</si>
  <si>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</si>
  <si>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</si>
  <si>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</si>
  <si>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</si>
  <si>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</si>
  <si>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</si>
  <si>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</si>
  <si>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</si>
  <si>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</si>
  <si>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</si>
  <si>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</si>
  <si>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</si>
  <si>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</si>
  <si>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</si>
  <si>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</si>
  <si>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</si>
  <si>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</si>
  <si>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</si>
  <si>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</si>
  <si>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</si>
  <si>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</si>
  <si>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</si>
  <si>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</si>
  <si>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</si>
  <si>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</si>
  <si>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</si>
  <si>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</si>
  <si>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</si>
  <si>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</si>
  <si>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</si>
  <si>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</si>
  <si>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</si>
  <si>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</si>
  <si>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</si>
  <si>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</si>
  <si>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</si>
  <si>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</si>
  <si>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</si>
  <si>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</si>
  <si>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</si>
  <si>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</si>
  <si>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</si>
  <si>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</si>
  <si>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</si>
  <si>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</si>
  <si>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</si>
  <si>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</si>
  <si>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</si>
  <si>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</si>
  <si>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</si>
  <si>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</si>
  <si>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</si>
  <si>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</si>
  <si>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</si>
  <si>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</si>
  <si>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</si>
  <si>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</si>
  <si>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</si>
  <si>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</si>
  <si>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</si>
  <si>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</si>
  <si>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</si>
  <si>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</si>
  <si>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</si>
  <si>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</si>
  <si>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</si>
  <si>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</si>
  <si>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</si>
  <si>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</si>
  <si>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</si>
  <si>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</si>
  <si>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</si>
  <si>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</si>
  <si>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</si>
  <si>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</si>
  <si>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</si>
  <si>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</si>
  <si>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</si>
  <si>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</si>
  <si>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</si>
  <si>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</si>
  <si>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</si>
  <si>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</si>
  <si>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</si>
  <si>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</si>
  <si>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</si>
  <si>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</si>
  <si>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</si>
  <si>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</si>
  <si>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</si>
  <si>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</si>
  <si>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</si>
  <si>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</si>
  <si>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</si>
  <si>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</si>
  <si>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</si>
  <si>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</si>
  <si>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</si>
  <si>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</si>
  <si>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</si>
  <si>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</si>
  <si>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</si>
  <si>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</si>
  <si>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</si>
  <si>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</si>
  <si>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</si>
  <si>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</si>
  <si>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</si>
  <si>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</si>
  <si>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</si>
  <si>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</si>
  <si>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</si>
  <si>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</si>
  <si>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</si>
  <si>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</si>
  <si>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</si>
  <si>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</si>
  <si>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</si>
  <si>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</si>
  <si>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</si>
  <si>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</si>
  <si>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</si>
  <si>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</si>
  <si>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</si>
  <si>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</si>
  <si>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</si>
  <si>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</si>
  <si>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</si>
  <si>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</si>
  <si>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</si>
  <si>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</si>
  <si>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</si>
  <si>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</si>
  <si>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</si>
  <si>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</si>
  <si>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</si>
  <si>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</si>
  <si>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</si>
  <si>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</si>
  <si>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</si>
  <si>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</si>
  <si>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</si>
  <si>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</si>
  <si>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</si>
  <si>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</si>
  <si>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</si>
  <si>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</si>
  <si>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</si>
  <si>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</si>
  <si>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</si>
  <si>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</si>
  <si>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</si>
  <si>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</si>
  <si>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</si>
  <si>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</si>
  <si>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</si>
  <si>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</si>
  <si>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</si>
  <si>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</si>
  <si>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</si>
  <si>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</si>
  <si>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</si>
  <si>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</si>
  <si>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</si>
  <si>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</si>
  <si>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</si>
  <si>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</si>
  <si>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</si>
  <si>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</si>
  <si>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</si>
  <si>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</si>
  <si>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</si>
  <si>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</si>
  <si>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</si>
  <si>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</si>
  <si>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</si>
  <si>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</si>
  <si>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</si>
  <si>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</si>
  <si>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</si>
  <si>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</si>
  <si>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</si>
  <si>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</si>
  <si>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</si>
  <si>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</si>
  <si>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</si>
  <si>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</si>
  <si>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</si>
  <si>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</si>
  <si>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</si>
  <si>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</si>
  <si>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</si>
  <si>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</si>
  <si>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</si>
  <si>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</si>
  <si>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</si>
  <si>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</si>
  <si>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</si>
  <si>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</si>
  <si>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</si>
  <si>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</si>
  <si>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</si>
  <si>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</si>
  <si>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</si>
  <si>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</si>
  <si>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</si>
  <si>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</si>
  <si>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</si>
  <si>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</si>
  <si>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</si>
  <si>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</si>
  <si>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</si>
  <si>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</si>
  <si>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</si>
  <si>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</si>
  <si>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</si>
  <si>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</si>
  <si>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</si>
  <si>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</si>
  <si>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</si>
  <si>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</si>
  <si>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</si>
  <si>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</si>
  <si>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</si>
  <si>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</si>
  <si>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</si>
  <si>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</si>
  <si>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</si>
  <si>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</si>
  <si>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</si>
  <si>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</si>
  <si>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</si>
  <si>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</si>
  <si>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</si>
  <si>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</si>
  <si>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</si>
  <si>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</si>
  <si>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</si>
  <si>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</si>
  <si>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</si>
  <si>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</si>
  <si>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</si>
  <si>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</si>
  <si>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</si>
  <si>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</si>
  <si>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</si>
  <si>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</si>
  <si>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</si>
  <si>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</si>
  <si>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</si>
  <si>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</si>
  <si>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</si>
  <si>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</si>
  <si>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</si>
  <si>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</si>
  <si>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</si>
  <si>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</si>
  <si>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</si>
  <si>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</si>
  <si>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</si>
  <si>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</si>
  <si>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</si>
  <si>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</si>
  <si>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</si>
  <si>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</si>
  <si>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</si>
  <si>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</si>
  <si>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</si>
  <si>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</si>
  <si>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</si>
  <si>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</si>
  <si>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</si>
  <si>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</si>
  <si>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</si>
  <si>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</si>
  <si>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</si>
  <si>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</si>
  <si>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</si>
  <si>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</si>
  <si>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</si>
  <si>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</si>
  <si>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</si>
  <si>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</si>
  <si>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</si>
  <si>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</si>
  <si>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</si>
  <si>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</si>
  <si>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</si>
  <si>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</si>
  <si>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</si>
  <si>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</si>
  <si>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</si>
  <si>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</si>
  <si>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</si>
  <si>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</si>
  <si>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</si>
  <si>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</si>
  <si>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</si>
  <si>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</si>
  <si>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</si>
  <si>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</si>
  <si>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</si>
  <si>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</si>
  <si>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</si>
  <si>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</si>
  <si>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</si>
  <si>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</si>
  <si>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</si>
  <si>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</si>
  <si>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</si>
  <si>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</si>
  <si>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</si>
  <si>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</si>
  <si>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</si>
  <si>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</si>
  <si>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</si>
  <si>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</si>
  <si>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</si>
  <si>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</si>
  <si>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</si>
  <si>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</si>
  <si>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</si>
  <si>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</si>
  <si>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</si>
  <si>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</si>
  <si>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</si>
  <si>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</si>
  <si>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</si>
  <si>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</si>
  <si>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</si>
  <si>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</si>
  <si>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</si>
  <si>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</si>
  <si>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</si>
  <si>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</si>
  <si>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</si>
  <si>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</si>
  <si>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</si>
  <si>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</si>
  <si>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</si>
  <si>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</si>
  <si>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</si>
  <si>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</si>
  <si>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</si>
  <si>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</si>
  <si>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</si>
  <si>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</si>
  <si>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</si>
  <si>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</si>
  <si>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</si>
  <si>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</si>
  <si>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</si>
  <si>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</si>
  <si>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</si>
  <si>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</si>
  <si>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</si>
  <si>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</si>
  <si>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</si>
  <si>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</si>
  <si>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</si>
  <si>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</si>
  <si>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</si>
  <si>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</si>
  <si>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</si>
  <si>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</si>
  <si>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</si>
  <si>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</si>
  <si>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</si>
  <si>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</si>
  <si>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</si>
  <si>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</si>
  <si>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</si>
  <si>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</si>
  <si>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</si>
  <si>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</si>
  <si>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</si>
  <si>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</si>
  <si>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</si>
  <si>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</si>
  <si>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</si>
  <si>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</si>
  <si>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</si>
  <si>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</si>
  <si>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</si>
  <si>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</si>
  <si>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</si>
  <si>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</si>
  <si>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</si>
  <si>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</si>
  <si>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</si>
  <si>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</si>
  <si>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</si>
  <si>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</si>
  <si>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</si>
  <si>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</si>
  <si>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</si>
  <si>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</si>
  <si>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</si>
  <si>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</si>
  <si>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</si>
  <si>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</si>
  <si>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</si>
  <si>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</si>
  <si>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</si>
  <si>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</si>
  <si>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</si>
  <si>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</si>
  <si>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</si>
  <si>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</si>
  <si>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</si>
  <si>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</si>
  <si>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</si>
  <si>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</si>
  <si>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</si>
  <si>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</si>
  <si>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</si>
  <si>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</si>
  <si>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</si>
  <si>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</si>
  <si>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</si>
  <si>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</si>
  <si>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</si>
  <si>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</si>
  <si>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</si>
  <si>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</si>
  <si>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</si>
  <si>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</si>
  <si>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</si>
  <si>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</si>
  <si>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</si>
  <si>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</si>
  <si>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</si>
  <si>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</si>
  <si>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</si>
  <si>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</si>
  <si>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</si>
  <si>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</si>
  <si>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</si>
  <si>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</si>
  <si>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</si>
  <si>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</si>
  <si>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</si>
  <si>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</si>
  <si>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</si>
  <si>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</si>
  <si>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</si>
  <si>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</si>
  <si>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</si>
  <si>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</si>
  <si>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</si>
  <si>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</si>
  <si>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</si>
  <si>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</si>
  <si>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</si>
  <si>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</si>
  <si>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</si>
  <si>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</si>
  <si>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</si>
  <si>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</si>
  <si>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</si>
  <si>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</si>
  <si>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</si>
  <si>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</si>
  <si>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</si>
  <si>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</si>
  <si>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</si>
  <si>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</si>
  <si>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</si>
  <si>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</si>
  <si>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</si>
  <si>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</si>
  <si>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</si>
  <si>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</si>
  <si>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</si>
  <si>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</si>
  <si>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</si>
  <si>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</si>
  <si>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</si>
  <si>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</si>
  <si>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</si>
  <si>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</si>
  <si>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</si>
  <si>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</si>
  <si>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</si>
  <si>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</si>
  <si>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</si>
  <si>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</si>
  <si>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</si>
  <si>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</si>
  <si>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</si>
  <si>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</si>
  <si>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</si>
  <si>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</si>
  <si>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</si>
  <si>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</si>
  <si>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</si>
  <si>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</si>
  <si>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</si>
  <si>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</si>
  <si>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</si>
  <si>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</si>
  <si>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</si>
  <si>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</si>
  <si>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</si>
  <si>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</si>
  <si>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</si>
  <si>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</si>
  <si>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</si>
  <si>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</si>
  <si>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</si>
  <si>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</si>
  <si>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</si>
  <si>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</si>
  <si>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</si>
  <si>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</si>
  <si>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</si>
  <si>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</si>
  <si>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</si>
  <si>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</si>
  <si>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</si>
  <si>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</si>
  <si>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</si>
  <si>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</si>
  <si>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</si>
  <si>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</si>
  <si>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</si>
  <si>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</si>
  <si>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</si>
  <si>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</si>
  <si>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</si>
  <si>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</si>
  <si>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</si>
  <si>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</si>
  <si>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</si>
  <si>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</si>
  <si>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</si>
  <si>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</si>
  <si>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</si>
  <si>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</si>
  <si>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</si>
  <si>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</si>
  <si>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</si>
  <si>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</si>
  <si>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</si>
  <si>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</si>
  <si>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</si>
  <si>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</si>
  <si>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</si>
  <si>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</si>
  <si>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</si>
  <si>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</si>
  <si>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</si>
  <si>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</si>
  <si>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</si>
  <si>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</si>
  <si>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</si>
  <si>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</si>
  <si>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</si>
  <si>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</si>
  <si>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</si>
  <si>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</si>
  <si>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</si>
  <si>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</si>
  <si>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</si>
  <si>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</si>
  <si>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</si>
  <si>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</si>
  <si>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</si>
  <si>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</si>
  <si>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</si>
  <si>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</si>
  <si>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</si>
  <si>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</si>
  <si>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</si>
  <si>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</si>
  <si>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</si>
  <si>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</si>
  <si>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</si>
  <si>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</si>
  <si>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</si>
  <si>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</si>
  <si>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</si>
  <si>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</si>
  <si>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</si>
  <si>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</si>
  <si>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</si>
  <si>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</si>
  <si>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</si>
  <si>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</si>
  <si>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</si>
  <si>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</si>
  <si>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</si>
  <si>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</si>
  <si>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</si>
  <si>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</si>
  <si>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</si>
  <si>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</si>
  <si>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</si>
  <si>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</si>
  <si>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</si>
  <si>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</si>
  <si>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</si>
  <si>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</si>
  <si>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</si>
  <si>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</si>
  <si>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</si>
  <si>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</si>
  <si>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</si>
  <si>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</si>
  <si>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</si>
  <si>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</si>
  <si>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</si>
  <si>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</si>
  <si>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</si>
  <si>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</si>
  <si>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</si>
  <si>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</si>
  <si>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</si>
  <si>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</si>
  <si>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</si>
  <si>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</si>
  <si>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</si>
  <si>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</si>
  <si>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</si>
  <si>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</si>
  <si>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</si>
  <si>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</si>
  <si>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</si>
  <si>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</si>
  <si>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</si>
  <si>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</si>
  <si>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</si>
  <si>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</si>
  <si>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</si>
  <si>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</si>
  <si>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</si>
  <si>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</si>
  <si>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</si>
  <si>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</si>
  <si>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</si>
  <si>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</si>
  <si>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</si>
  <si>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</si>
  <si>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</si>
  <si>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</si>
  <si>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</si>
  <si>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</si>
  <si>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</si>
  <si>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</si>
  <si>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</si>
  <si>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</si>
  <si>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</si>
  <si>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</si>
  <si>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</si>
  <si>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</si>
  <si>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</si>
  <si>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</si>
  <si>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</si>
  <si>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</si>
  <si>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</si>
  <si>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</si>
  <si>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</si>
  <si>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</si>
  <si>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</si>
  <si>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</si>
  <si>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</si>
  <si>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</si>
  <si>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</si>
  <si>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</si>
  <si>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</si>
  <si>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</si>
  <si>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</si>
  <si>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</si>
  <si>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</si>
  <si>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</si>
  <si>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</si>
  <si>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</si>
  <si>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</si>
  <si>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</si>
  <si>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</si>
  <si>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</si>
  <si>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</si>
  <si>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</si>
  <si>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</si>
  <si>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</si>
  <si>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</si>
  <si>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</si>
  <si>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</si>
  <si>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</si>
  <si>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</si>
  <si>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</si>
  <si>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</si>
  <si>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</si>
  <si>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</si>
  <si>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</si>
  <si>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</si>
  <si>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</si>
  <si>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</si>
  <si>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</si>
  <si>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</si>
  <si>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</si>
  <si>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</si>
  <si>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</si>
  <si>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</si>
  <si>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</si>
  <si>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</si>
  <si>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</si>
  <si>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</si>
  <si>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</si>
  <si>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</si>
  <si>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</si>
  <si>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</si>
  <si>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</si>
  <si>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</si>
  <si>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</si>
  <si>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</si>
  <si>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</si>
  <si>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</si>
  <si>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</si>
  <si>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</si>
  <si>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</si>
  <si>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</si>
  <si>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</si>
  <si>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</si>
  <si>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</si>
  <si>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</si>
  <si>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</si>
  <si>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</si>
  <si>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</si>
  <si>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</si>
  <si>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</si>
  <si>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</si>
  <si>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</si>
  <si>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</si>
  <si>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</si>
  <si>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</si>
  <si>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</si>
  <si>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</si>
  <si>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</si>
  <si>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</si>
  <si>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</si>
  <si>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</si>
  <si>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</si>
  <si>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</si>
  <si>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</si>
  <si>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</si>
  <si>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</si>
  <si>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</si>
  <si>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</si>
  <si>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</si>
  <si>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</si>
  <si>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</si>
  <si>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</si>
  <si>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</si>
  <si>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</si>
  <si>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</si>
  <si>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</si>
  <si>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</si>
  <si>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</si>
  <si>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</si>
  <si>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</si>
  <si>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</si>
  <si>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</si>
  <si>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</si>
  <si>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</si>
  <si>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</si>
  <si>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</si>
  <si>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</si>
  <si>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</si>
  <si>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</si>
  <si>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Grand Total</t>
  </si>
  <si>
    <t>(All)</t>
  </si>
  <si>
    <t>Row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</si>
  <si>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</si>
  <si>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</si>
  <si>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</si>
  <si>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</si>
  <si>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</si>
  <si>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</si>
  <si>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</si>
  <si>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</si>
  <si>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</si>
  <si>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</si>
  <si>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</si>
  <si>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</si>
  <si>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</si>
  <si>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</si>
  <si>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</si>
  <si>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</si>
  <si>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</si>
  <si>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</si>
  <si>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</si>
  <si>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</si>
  <si>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</si>
  <si>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Canceled</t>
  </si>
  <si>
    <t>Percentage Failed</t>
  </si>
  <si>
    <t>Less than 1000</t>
  </si>
  <si>
    <t>1000 to 4999</t>
  </si>
  <si>
    <t>5000 to 9999</t>
  </si>
  <si>
    <t>10000 to 14999</t>
  </si>
  <si>
    <t>15000 19999</t>
  </si>
  <si>
    <t>20000 to 24999</t>
  </si>
  <si>
    <t>25000 to 29999</t>
  </si>
  <si>
    <t>30000 to 34999</t>
  </si>
  <si>
    <t>40000 to 44999</t>
  </si>
  <si>
    <t>45000 to 49999</t>
  </si>
  <si>
    <t>&gt; = 50000</t>
  </si>
  <si>
    <t>35000 to 39999</t>
  </si>
  <si>
    <t>Successful Campaign Backers</t>
  </si>
  <si>
    <t>Failed Campaign Backers</t>
  </si>
  <si>
    <t>Successful Backers - Median</t>
  </si>
  <si>
    <t>Successful Backers - Maximum</t>
  </si>
  <si>
    <t>Successful Backers - Variance</t>
  </si>
  <si>
    <t>Successful Backers - Standard Deviation</t>
  </si>
  <si>
    <t>Successful Backers - Mean</t>
  </si>
  <si>
    <t>Failed Backers - Mean</t>
  </si>
  <si>
    <t>Failed Backers - Median</t>
  </si>
  <si>
    <t>Failed Backers - Minimum</t>
  </si>
  <si>
    <t>Failed Backers - Maximum</t>
  </si>
  <si>
    <t>Failed Backers - Variance</t>
  </si>
  <si>
    <t>Successful Backers - Minimum</t>
  </si>
  <si>
    <t>Failed Backers - Standard Deviation</t>
  </si>
  <si>
    <t>Total Sucessful Backers</t>
  </si>
  <si>
    <t>Total Failed Backers</t>
  </si>
  <si>
    <t>Total Failed Campaigns</t>
  </si>
  <si>
    <t>Evaluation</t>
  </si>
  <si>
    <t>Name</t>
  </si>
  <si>
    <t>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</si>
</sst>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mmmm\ d\,\ yyyy;@"/>
  </numFmts>
  <fonts count="4" x14ac:knownFonts="1">
    <font>
      <sz val="11"/>
      <color theme="1"/>
      <name val="Calibri"/>
      <family val="2"/>
      <scheme val="minor"/>
    </font>
    <font>
      <b/>
      <sz val="11"/>
      <color theme="1"/>
      <name val="Calibri"/>
      <family val="2"/>
      <scheme val="minor"/>
    </font>
    <font>
      <sz val="11"/>
      <color rgb="FF000000"/>
      <name val="Calibri"/>
      <family val="2"/>
      <scheme val="minor"/>
    </font>
    <font>
      <sz val="11"/>
      <color theme="1"/>
      <name val="Calibri"/>
      <family val="2"/>
      <scheme val="minor"/>
    </font>
  </fonts>
  <fills count="4">
    <fill>
      <patternFill patternType="none"/>
    </fill>
    <fill>
      <patternFill patternType="gray125"/>
    </fill>
    <fill>
      <patternFill patternType="solid">
        <fgColor theme="4"/>
        <bgColor indexed="64"/>
      </patternFill>
    </fill>
    <fill>
      <patternFill patternType="solid">
        <fgColor theme="6"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2">
    <xf numFmtId="0" fontId="0" fillId="0" borderId="0"/>
    <xf numFmtId="10" fontId="3"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0" applyNumberFormat="1" applyFont="1" applyAlignment="1">
      <alignment horizontal="center"/>
    </xf>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1" fillId="0" borderId="2" xfId="0" applyFont="1" applyBorder="1" applyAlignment="1">
      <alignment horizontal="center"/>
    </xf>
    <xf numFmtId="165" fontId="0" fillId="0" borderId="0" xfId="0" applyNumberFormat="1" applyBorder="1"/>
    <xf numFmtId="165" fontId="2" fillId="0" borderId="0" xfId="0" applyNumberFormat="1" applyFont="1"/>
    <xf numFmtId="165" fontId="0" fillId="0" borderId="1" xfId="0" applyNumberFormat="1" applyBorder="1" applyAlignment="1">
      <alignment horizontal="left"/>
    </xf>
    <xf numFmtId="10" fontId="1" fillId="0" borderId="0" xfId="1" applyFont="1" applyAlignment="1">
      <alignment horizontal="center"/>
    </xf>
    <xf numFmtId="10" fontId="0" fillId="0" borderId="0" xfId="1" applyFont="1"/>
    <xf numFmtId="10" fontId="0" fillId="0" borderId="0" xfId="1" applyNumberFormat="1" applyFont="1"/>
    <xf numFmtId="1" fontId="0" fillId="0" borderId="0" xfId="0" applyNumberFormat="1"/>
    <xf numFmtId="0" fontId="0" fillId="2" borderId="1" xfId="0" applyFill="1" applyBorder="1"/>
    <xf numFmtId="1" fontId="0" fillId="2" borderId="1" xfId="0" applyNumberFormat="1" applyFill="1" applyBorder="1"/>
    <xf numFmtId="2" fontId="0" fillId="2" borderId="1" xfId="0" applyNumberFormat="1" applyFill="1" applyBorder="1"/>
    <xf numFmtId="0" fontId="0" fillId="3" borderId="0" xfId="0" applyFill="1" applyBorder="1"/>
    <xf numFmtId="0" fontId="0" fillId="0" borderId="0" xfId="0" applyFont="1" applyAlignment="1">
      <alignment horizontal="center" wrapText="1"/>
    </xf>
    <xf numFmtId="0" fontId="0" fillId="0" borderId="0" xfId="0" applyAlignment="1">
      <alignment horizontal="center"/>
    </xf>
  </cellXfs>
  <cellStyles count="2">
    <cellStyle name="Normal" xfId="0" builtinId="0"/>
    <cellStyle name="Percent" xfId="1" builtinId="5" customBuiltin="1"/>
  </cellStyles>
  <dxfs count="7">
    <dxf>
      <fill>
        <patternFill>
          <bgColor rgb="FF92D050"/>
        </patternFill>
      </fill>
    </dxf>
    <dxf>
      <fill>
        <patternFill>
          <bgColor rgb="FFFFC7CE"/>
        </patternFill>
      </fill>
    </dxf>
    <dxf>
      <fill>
        <patternFill>
          <bgColor rgb="FFFFC000"/>
        </patternFill>
      </fill>
    </dxf>
    <dxf>
      <fill>
        <patternFill>
          <bgColor theme="8"/>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[kickstarter_campaigns.xlsx]Data by Category!Data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Organized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w="19050">
            <a:solidFill>
              <a:schemeClr val="tx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by Category'!$B$4:$B$5</c:f>
              <c:strCache>
                <c:ptCount val="1"/>
                <c:pt idx="0">
                  <c:v>canceled</c:v>
                </c:pt>
              </c:strCache>
            </c:strRef>
          </c:tx>
          <c:spPr>
            <a:solidFill>
              <a:srgbClr val="FFC00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835-DA42-A1C8-E6BF8C342D32}"/>
            </c:ext>
          </c:extLst>
        </c:ser>
        <c:ser>
          <c:idx val="1"/>
          <c:order val="1"/>
          <c:tx>
            <c:strRef>
              <c:f>'Data by Category'!$C$4:$C$5</c:f>
              <c:strCache>
                <c:ptCount val="1"/>
                <c:pt idx="0">
                  <c:v>failed</c:v>
                </c:pt>
              </c:strCache>
            </c:strRef>
          </c:tx>
          <c:spPr>
            <a:solidFill>
              <a:srgbClr val="FF000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4835-DA42-A1C8-E6BF8C342D32}"/>
            </c:ext>
          </c:extLst>
        </c:ser>
        <c:ser>
          <c:idx val="2"/>
          <c:order val="2"/>
          <c:tx>
            <c:strRef>
              <c:f>'Data by Category'!$D$4:$D$5</c:f>
              <c:strCache>
                <c:ptCount val="1"/>
                <c:pt idx="0">
                  <c:v>live</c:v>
                </c:pt>
              </c:strCache>
            </c:strRef>
          </c:tx>
          <c:spPr>
            <a:solidFill>
              <a:srgbClr val="00B0F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6-4835-DA42-A1C8-E6BF8C342D32}"/>
            </c:ext>
          </c:extLst>
        </c:ser>
        <c:ser>
          <c:idx val="3"/>
          <c:order val="3"/>
          <c:tx>
            <c:strRef>
              <c:f>'Data by Category'!$E$4:$E$5</c:f>
              <c:strCache>
                <c:ptCount val="1"/>
                <c:pt idx="0">
                  <c:v>successful</c:v>
                </c:pt>
              </c:strCache>
            </c:strRef>
          </c:tx>
          <c:spPr>
            <a:solidFill>
              <a:srgbClr val="92D050"/>
            </a:solidFill>
            <a:ln w="19050">
              <a:solidFill>
                <a:schemeClr val="tx1"/>
              </a:solidFill>
            </a:ln>
            <a:effectLst>
              <a:outerShdw blurRad="50800" dist="38100" dir="2700000" algn="tl" rotWithShape="0">
                <a:prstClr val="black">
                  <a:alpha val="40000"/>
                </a:prstClr>
              </a:outerShdw>
            </a:effectLst>
          </c:spPr>
          <c:invertIfNegative val="0"/>
          <c:cat>
            <c:strRef>
              <c:f>'Data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'Data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4835-DA42-A1C8-E6BF8C342D32}"/>
            </c:ext>
          </c:extLst>
        </c:ser>
        <c:dLbls>
          <c:showLegendKey val="0"/>
          <c:showVal val="0"/>
          <c:showCatName val="0"/>
          <c:showSerName val="0"/>
          <c:showPercent val="0"/>
          <c:showBubbleSize val="0"/>
        </c:dLbls>
        <c:gapWidth val="219"/>
        <c:overlap val="100"/>
        <c:axId val="520789663"/>
        <c:axId val="520791311"/>
      </c:barChart>
      <c:catAx>
        <c:axId val="520789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20791311"/>
        <c:crosses val="autoZero"/>
        <c:auto val="1"/>
        <c:lblAlgn val="ctr"/>
        <c:lblOffset val="100"/>
        <c:noMultiLvlLbl val="0"/>
      </c:catAx>
      <c:valAx>
        <c:axId val="520791311"/>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89663"/>
        <c:crosses val="autoZero"/>
        <c:crossBetween val="between"/>
      </c:valAx>
      <c:spPr>
        <a:noFill/>
        <a:ln>
          <a:noFill/>
        </a:ln>
        <a:effectLst>
          <a:outerShdw blurRad="50800" dist="38100" dir="2700000" algn="tl" rotWithShape="0">
            <a:prstClr val="black">
              <a:alpha val="40000"/>
            </a:prstClr>
          </a:outerShdw>
        </a:effectLst>
      </c:spPr>
    </c:plotArea>
    <c:legend>
      <c:legendPos val="r"/>
      <c:layout>
        <c:manualLayout>
          <c:xMode val="edge"/>
          <c:yMode val="edge"/>
          <c:x val="0.91066493911895063"/>
          <c:y val="0.41066681782578224"/>
          <c:w val="8.1711172698076026E-2"/>
          <c:h val="0.2388755823061384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[kickstarter_campaigns.xlsx]Data by Sub-Category!Data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a:t>
            </a:r>
            <a:r>
              <a:rPr lang="en-US" baseline="0"/>
              <a:t> Organized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50569343663805E-2"/>
          <c:y val="1.7346283322348284E-2"/>
          <c:w val="0.94835564173612952"/>
          <c:h val="0.82340876187995415"/>
        </c:manualLayout>
      </c:layout>
      <c:barChart>
        <c:barDir val="col"/>
        <c:grouping val="clustered"/>
        <c:varyColors val="0"/>
        <c:ser>
          <c:idx val="0"/>
          <c:order val="0"/>
          <c:tx>
            <c:strRef>
              <c:f>'Data by Sub-Category'!$B$4:$B$5</c:f>
              <c:strCache>
                <c:ptCount val="1"/>
                <c:pt idx="0">
                  <c:v>canceled</c:v>
                </c:pt>
              </c:strCache>
            </c:strRef>
          </c:tx>
          <c:spPr>
            <a:solidFill>
              <a:srgbClr val="FFC00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21B-864F-823E-8788C5EC10E8}"/>
            </c:ext>
          </c:extLst>
        </c:ser>
        <c:ser>
          <c:idx val="1"/>
          <c:order val="1"/>
          <c:tx>
            <c:strRef>
              <c:f>'Data by Sub-Category'!$C$4:$C$5</c:f>
              <c:strCache>
                <c:ptCount val="1"/>
                <c:pt idx="0">
                  <c:v>failed</c:v>
                </c:pt>
              </c:strCache>
            </c:strRef>
          </c:tx>
          <c:spPr>
            <a:solidFill>
              <a:srgbClr val="FF000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C4AD-004C-9AEC-569D9FDAB9AF}"/>
            </c:ext>
          </c:extLst>
        </c:ser>
        <c:ser>
          <c:idx val="2"/>
          <c:order val="2"/>
          <c:tx>
            <c:strRef>
              <c:f>'Data by Sub-Category'!$D$4:$D$5</c:f>
              <c:strCache>
                <c:ptCount val="1"/>
                <c:pt idx="0">
                  <c:v>live</c:v>
                </c:pt>
              </c:strCache>
            </c:strRef>
          </c:tx>
          <c:spPr>
            <a:solidFill>
              <a:srgbClr val="00B0F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C4AD-004C-9AEC-569D9FDAB9AF}"/>
            </c:ext>
          </c:extLst>
        </c:ser>
        <c:ser>
          <c:idx val="3"/>
          <c:order val="3"/>
          <c:tx>
            <c:strRef>
              <c:f>'Data by Sub-Category'!$E$4:$E$5</c:f>
              <c:strCache>
                <c:ptCount val="1"/>
                <c:pt idx="0">
                  <c:v>successful</c:v>
                </c:pt>
              </c:strCache>
            </c:strRef>
          </c:tx>
          <c:spPr>
            <a:solidFill>
              <a:srgbClr val="92D050"/>
            </a:solidFill>
            <a:ln>
              <a:noFill/>
            </a:ln>
            <a:effectLst>
              <a:outerShdw blurRad="50800" dist="38100" dir="2700000" algn="tl" rotWithShape="0">
                <a:prstClr val="black">
                  <a:alpha val="40000"/>
                </a:prstClr>
              </a:outerShdw>
            </a:effectLst>
          </c:spPr>
          <c:invertIfNegative val="0"/>
          <c:cat>
            <c:strRef>
              <c:f>'Data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'Data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C-C4AD-004C-9AEC-569D9FDAB9AF}"/>
            </c:ext>
          </c:extLst>
        </c:ser>
        <c:dLbls>
          <c:showLegendKey val="0"/>
          <c:showVal val="0"/>
          <c:showCatName val="0"/>
          <c:showSerName val="0"/>
          <c:showPercent val="0"/>
          <c:showBubbleSize val="0"/>
        </c:dLbls>
        <c:gapWidth val="219"/>
        <c:overlap val="-27"/>
        <c:axId val="392550831"/>
        <c:axId val="392552479"/>
      </c:barChart>
      <c:catAx>
        <c:axId val="39255083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Sub-Category</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92552479"/>
        <c:crosses val="autoZero"/>
        <c:auto val="1"/>
        <c:lblAlgn val="ctr"/>
        <c:lblOffset val="100"/>
        <c:noMultiLvlLbl val="0"/>
      </c:catAx>
      <c:valAx>
        <c:axId val="392552479"/>
        <c:scaling>
          <c:orientation val="minMax"/>
          <c:max val="7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Totals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92550831"/>
        <c:crosses val="autoZero"/>
        <c:crossBetween val="between"/>
      </c:valAx>
      <c:spPr>
        <a:noFill/>
        <a:ln>
          <a:noFill/>
        </a:ln>
        <a:effectLst>
          <a:outerShdw blurRad="50800" dist="38100" dir="2700000" algn="tl" rotWithShape="0">
            <a:prstClr val="black">
              <a:alpha val="40000"/>
            </a:prstClr>
          </a:outerShdw>
        </a:effectLst>
      </c:spPr>
    </c:plotArea>
    <c:legend>
      <c:legendPos val="r"/>
      <c:layout>
        <c:manualLayout>
          <c:xMode val="edge"/>
          <c:yMode val="edge"/>
          <c:x val="0.89499655273972401"/>
          <c:y val="7.8655190501830424E-2"/>
          <c:w val="8.5227759294253636E-2"/>
          <c:h val="0.151668502562553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[kickstarter_campaigns.xlsx]Data by Month!Data by Month</c:name>
    <c:fmtId val="0"/>
  </c:pivotSource>
  <c:chart>
    <c:autoTitleDeleted val="0"/>
    <c:pivotFmts>
      <c:pivotFmt>
        <c:idx val="0"/>
        <c:spPr>
          <a:ln w="41275" cap="flat">
            <a:solidFill>
              <a:srgbClr val="FFC000"/>
            </a:solidFill>
            <a:round/>
          </a:ln>
          <a:effectLst>
            <a:outerShdw blurRad="50800" dist="38100" dir="2700000" algn="tl" rotWithShape="0">
              <a:prstClr val="black">
                <a:alpha val="40000"/>
              </a:prstClr>
            </a:outerShdw>
          </a:effectLst>
        </c:spPr>
        <c:marker>
          <c:symbol val="circle"/>
          <c:size val="5"/>
          <c:spPr>
            <a:solidFill>
              <a:schemeClr val="accent1"/>
            </a:solidFill>
            <a:ln w="9525">
              <a:solidFill>
                <a:schemeClr val="accent1"/>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41275" cap="rnd">
            <a:solidFill>
              <a:srgbClr val="FF0000"/>
            </a:solidFill>
            <a:round/>
          </a:ln>
          <a:effectLst>
            <a:outerShdw blurRad="50800" dist="38100" dir="2700000" algn="tl" rotWithShape="0">
              <a:prstClr val="black">
                <a:alpha val="40000"/>
              </a:prstClr>
            </a:outerShdw>
          </a:effectLst>
        </c:spPr>
        <c:marker>
          <c:symbol val="circle"/>
          <c:size val="5"/>
          <c:spPr>
            <a:solidFill>
              <a:schemeClr val="accent2"/>
            </a:solidFill>
            <a:ln w="9525">
              <a:solidFill>
                <a:schemeClr val="accent2"/>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70C0"/>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1275" cap="rnd">
            <a:solidFill>
              <a:srgbClr val="92D050"/>
            </a:solidFill>
            <a:round/>
          </a:ln>
          <a:effectLst>
            <a:outerShdw blurRad="50800" dist="38100" dir="2700000" algn="tl" rotWithShape="0">
              <a:prstClr val="black">
                <a:alpha val="40000"/>
              </a:prstClr>
            </a:outerShdw>
          </a:effectLst>
        </c:spPr>
        <c:marker>
          <c:symbol val="circle"/>
          <c:size val="5"/>
          <c:spPr>
            <a:solidFill>
              <a:schemeClr val="accent3"/>
            </a:solidFill>
            <a:ln w="9525">
              <a:solidFill>
                <a:schemeClr val="accent3"/>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'Data by Month'!$B$4:$B$5</c:f>
              <c:strCache>
                <c:ptCount val="1"/>
                <c:pt idx="0">
                  <c:v>canceled</c:v>
                </c:pt>
              </c:strCache>
            </c:strRef>
          </c:tx>
          <c:spPr>
            <a:ln w="41275" cap="flat">
              <a:solidFill>
                <a:srgbClr val="FFC000"/>
              </a:solidFill>
              <a:round/>
            </a:ln>
            <a:effectLst>
              <a:outerShdw blurRad="50800" dist="38100" dir="2700000" algn="tl" rotWithShape="0">
                <a:prstClr val="black">
                  <a:alpha val="40000"/>
                </a:prstClr>
              </a:outerShdw>
            </a:effectLst>
          </c:spPr>
          <c:marker>
            <c:symbol val="circle"/>
            <c:size val="5"/>
            <c:spPr>
              <a:solidFill>
                <a:schemeClr val="accent1"/>
              </a:solidFill>
              <a:ln w="9525">
                <a:solidFill>
                  <a:schemeClr val="accent1"/>
                </a:solidFill>
              </a:ln>
              <a:effectLst>
                <a:outerShdw blurRad="50800" dist="38100" dir="2700000" algn="tl" rotWithShape="0">
                  <a:prstClr val="black">
                    <a:alpha val="40000"/>
                  </a:prstClr>
                </a:outerShdw>
              </a:effectLst>
            </c:spPr>
          </c:marker>
          <c:cat>
            <c:strRef>
              <c:f>'Data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AFF-5449-9F3B-B9A74491AADD}"/>
            </c:ext>
          </c:extLst>
        </c:ser>
        <c:ser>
          <c:idx val="1"/>
          <c:order val="1"/>
          <c:tx>
            <c:strRef>
              <c:f>'Data by Month'!$C$4:$C$5</c:f>
              <c:strCache>
                <c:ptCount val="1"/>
                <c:pt idx="0">
                  <c:v>failed</c:v>
                </c:pt>
              </c:strCache>
            </c:strRef>
          </c:tx>
          <c:spPr>
            <a:ln w="41275" cap="rnd">
              <a:solidFill>
                <a:srgbClr val="FF0000"/>
              </a:solidFill>
              <a:round/>
            </a:ln>
            <a:effectLst>
              <a:outerShdw blurRad="50800" dist="38100" dir="2700000" algn="tl" rotWithShape="0">
                <a:prstClr val="black">
                  <a:alpha val="40000"/>
                </a:prstClr>
              </a:outerShdw>
            </a:effectLst>
          </c:spPr>
          <c:marker>
            <c:symbol val="circle"/>
            <c:size val="5"/>
            <c:spPr>
              <a:solidFill>
                <a:schemeClr val="accent2"/>
              </a:solidFill>
              <a:ln w="9525">
                <a:solidFill>
                  <a:schemeClr val="accent2"/>
                </a:solidFill>
              </a:ln>
              <a:effectLst>
                <a:outerShdw blurRad="50800" dist="38100" dir="2700000" algn="tl" rotWithShape="0">
                  <a:prstClr val="black">
                    <a:alpha val="40000"/>
                  </a:prstClr>
                </a:outerShdw>
              </a:effectLst>
            </c:spPr>
          </c:marker>
          <c:cat>
            <c:strRef>
              <c:f>'Data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F-B4FE-8544-9A94-38A9A6F03965}"/>
            </c:ext>
          </c:extLst>
        </c:ser>
        <c:ser>
          <c:idx val="2"/>
          <c:order val="2"/>
          <c:tx>
            <c:strRef>
              <c:f>'Data by Month'!$D$4:$D$5</c:f>
              <c:strCache>
                <c:ptCount val="1"/>
                <c:pt idx="0">
                  <c:v>successful</c:v>
                </c:pt>
              </c:strCache>
            </c:strRef>
          </c:tx>
          <c:spPr>
            <a:ln w="41275" cap="rnd">
              <a:solidFill>
                <a:srgbClr val="92D050"/>
              </a:solidFill>
              <a:round/>
            </a:ln>
            <a:effectLst>
              <a:outerShdw blurRad="50800" dist="38100" dir="2700000" algn="tl" rotWithShape="0">
                <a:prstClr val="black">
                  <a:alpha val="40000"/>
                </a:prstClr>
              </a:outerShdw>
            </a:effectLst>
          </c:spPr>
          <c:marker>
            <c:symbol val="circle"/>
            <c:size val="5"/>
            <c:spPr>
              <a:solidFill>
                <a:schemeClr val="accent3"/>
              </a:solidFill>
              <a:ln w="9525">
                <a:solidFill>
                  <a:schemeClr val="accent3"/>
                </a:solidFill>
              </a:ln>
              <a:effectLst>
                <a:outerShdw blurRad="50800" dist="38100" dir="2700000" algn="tl" rotWithShape="0">
                  <a:prstClr val="black">
                    <a:alpha val="40000"/>
                  </a:prstClr>
                </a:outerShdw>
              </a:effectLst>
            </c:spPr>
          </c:marker>
          <c:cat>
            <c:strRef>
              <c:f>'Data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by Month'!$D$6:$D$18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0-B4FE-8544-9A94-38A9A6F03965}"/>
            </c:ext>
          </c:extLst>
        </c:ser>
        <c:dLbls>
          <c:showLegendKey val="0"/>
          <c:showVal val="0"/>
          <c:showCatName val="0"/>
          <c:showSerName val="0"/>
          <c:showPercent val="0"/>
          <c:showBubbleSize val="0"/>
        </c:dLbls>
        <c:marker val="1"/>
        <c:smooth val="0"/>
        <c:axId val="680830895"/>
        <c:axId val="380184831"/>
      </c:lineChart>
      <c:catAx>
        <c:axId val="68083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0184831"/>
        <c:crosses val="autoZero"/>
        <c:auto val="1"/>
        <c:lblAlgn val="ctr"/>
        <c:lblOffset val="100"/>
        <c:noMultiLvlLbl val="0"/>
      </c:catAx>
      <c:valAx>
        <c:axId val="380184831"/>
        <c:scaling>
          <c:orientation val="minMax"/>
          <c:max val="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80830895"/>
        <c:crosses val="autoZero"/>
        <c:crossBetween val="between"/>
      </c:valAx>
      <c:spPr>
        <a:noFill/>
        <a:ln>
          <a:noFill/>
        </a:ln>
        <a:effectLst>
          <a:outerShdw blurRad="50800" dist="38100" dir="2700000" algn="tl" rotWithShape="0">
            <a:prstClr val="black">
              <a:alpha val="40000"/>
            </a:prstClr>
          </a:outerShdw>
        </a:effectLst>
      </c:spPr>
    </c:plotArea>
    <c:legend>
      <c:legendPos val="r"/>
      <c:layout>
        <c:manualLayout>
          <c:xMode val="edge"/>
          <c:yMode val="edge"/>
          <c:x val="0.91397760279965001"/>
          <c:y val="0.44323156566755123"/>
          <c:w val="8.5127909011373584E-2"/>
          <c:h val="0.1295845477878801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BY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'Goal Success Counts'!$F$1</c:f>
              <c:strCache>
                <c:ptCount val="1"/>
                <c:pt idx="0">
                  <c:v>Percentage Successful</c:v>
                </c:pt>
              </c:strCache>
            </c:strRef>
          </c:tx>
          <c:spPr>
            <a:ln w="28575" cap="rnd">
              <a:solidFill>
                <a:schemeClr val="accent5"/>
              </a:solidFill>
              <a:round/>
            </a:ln>
            <a:effectLst/>
          </c:spPr>
          <c:marker>
            <c:symbol val="none"/>
          </c:marker>
          <c:cat>
            <c:strRef>
              <c:f>'Goal Success Counts'!$A$2:$A$13</c:f>
              <c:strCache>
                <c:ptCount val="12"/>
                <c:pt idx="0">
                  <c:v>Less than 1000</c:v>
                </c:pt>
                <c:pt idx="1">
                  <c:v>1000 to 4999</c:v>
                </c:pt>
                <c:pt idx="2">
                  <c:v>5000 to 9999</c:v>
                </c:pt>
                <c:pt idx="3">
                  <c:v>10000 to 14999</c:v>
                </c:pt>
                <c:pt idx="4">
                  <c:v>15000 19999</c:v>
                </c:pt>
                <c:pt idx="5">
                  <c:v>20000 to 24999</c:v>
                </c:pt>
                <c:pt idx="6">
                  <c:v>25000 to 29999</c:v>
                </c:pt>
                <c:pt idx="7">
                  <c:v>30000 to 34999</c:v>
                </c:pt>
                <c:pt idx="8">
                  <c:v>35000 to 39999</c:v>
                </c:pt>
                <c:pt idx="9">
                  <c:v>40000 to 44999</c:v>
                </c:pt>
                <c:pt idx="10">
                  <c:v>45000 to 49999</c:v>
                </c:pt>
                <c:pt idx="11">
                  <c:v>&gt; = 50000</c:v>
                </c:pt>
              </c:strCache>
            </c:strRef>
          </c:cat>
          <c:val>
            <c:numRef>
              <c:f>'Goal Success Counts'!$F$2:$F$13</c:f>
              <c:numCache>
                <c:formatCode>0.00%</c:formatCode>
                <c:ptCount val="12"/>
                <c:pt idx="0">
                  <c:v>0.71081677704194257</c:v>
                </c:pt>
                <c:pt idx="1">
                  <c:v>0.6203208556149733</c:v>
                </c:pt>
                <c:pt idx="2">
                  <c:v>0.5067567567567568</c:v>
                </c:pt>
                <c:pt idx="3">
                  <c:v>0.47685185185185186</c:v>
                </c:pt>
                <c:pt idx="4">
                  <c:v>0.44094488188976377</c:v>
                </c:pt>
                <c:pt idx="5">
                  <c:v>0.38938053097345132</c:v>
                </c:pt>
                <c:pt idx="6">
                  <c:v>0.41592920353982299</c:v>
                </c:pt>
                <c:pt idx="7">
                  <c:v>0.37681159420289856</c:v>
                </c:pt>
                <c:pt idx="8">
                  <c:v>0.53658536585365857</c:v>
                </c:pt>
                <c:pt idx="9">
                  <c:v>0.45714285714285713</c:v>
                </c:pt>
                <c:pt idx="10">
                  <c:v>0.27272727272727271</c:v>
                </c:pt>
                <c:pt idx="11">
                  <c:v>0.72226532195500392</c:v>
                </c:pt>
              </c:numCache>
            </c:numRef>
          </c:val>
          <c:smooth val="0"/>
          <c:extLst>
            <c:ext xmlns:c16="http://schemas.microsoft.com/office/drawing/2014/chart" uri="{C3380CC4-5D6E-409C-BE32-E72D297353CC}">
              <c16:uniqueId val="{00000004-0E04-D44A-842B-503E14A0AAC8}"/>
            </c:ext>
          </c:extLst>
        </c:ser>
        <c:ser>
          <c:idx val="5"/>
          <c:order val="1"/>
          <c:tx>
            <c:strRef>
              <c:f>'Goal Success Counts'!$G$1</c:f>
              <c:strCache>
                <c:ptCount val="1"/>
                <c:pt idx="0">
                  <c:v>Percentage Failed</c:v>
                </c:pt>
              </c:strCache>
            </c:strRef>
          </c:tx>
          <c:spPr>
            <a:ln w="28575" cap="rnd">
              <a:solidFill>
                <a:schemeClr val="accent6"/>
              </a:solidFill>
              <a:round/>
            </a:ln>
            <a:effectLst/>
          </c:spPr>
          <c:marker>
            <c:symbol val="none"/>
          </c:marker>
          <c:cat>
            <c:strRef>
              <c:f>'Goal Success Counts'!$A$2:$A$13</c:f>
              <c:strCache>
                <c:ptCount val="12"/>
                <c:pt idx="0">
                  <c:v>Less than 1000</c:v>
                </c:pt>
                <c:pt idx="1">
                  <c:v>1000 to 4999</c:v>
                </c:pt>
                <c:pt idx="2">
                  <c:v>5000 to 9999</c:v>
                </c:pt>
                <c:pt idx="3">
                  <c:v>10000 to 14999</c:v>
                </c:pt>
                <c:pt idx="4">
                  <c:v>15000 19999</c:v>
                </c:pt>
                <c:pt idx="5">
                  <c:v>20000 to 24999</c:v>
                </c:pt>
                <c:pt idx="6">
                  <c:v>25000 to 29999</c:v>
                </c:pt>
                <c:pt idx="7">
                  <c:v>30000 to 34999</c:v>
                </c:pt>
                <c:pt idx="8">
                  <c:v>35000 to 39999</c:v>
                </c:pt>
                <c:pt idx="9">
                  <c:v>40000 to 44999</c:v>
                </c:pt>
                <c:pt idx="10">
                  <c:v>45000 to 49999</c:v>
                </c:pt>
                <c:pt idx="11">
                  <c:v>&gt; = 50000</c:v>
                </c:pt>
              </c:strCache>
            </c:strRef>
          </c:cat>
          <c:val>
            <c:numRef>
              <c:f>'Goal Success Counts'!$G$2:$G$13</c:f>
              <c:numCache>
                <c:formatCode>0.00%</c:formatCode>
                <c:ptCount val="12"/>
                <c:pt idx="0">
                  <c:v>0.24944812362030905</c:v>
                </c:pt>
                <c:pt idx="1">
                  <c:v>0.33689839572192515</c:v>
                </c:pt>
                <c:pt idx="2">
                  <c:v>0.41216216216216217</c:v>
                </c:pt>
                <c:pt idx="3">
                  <c:v>0.39351851851851855</c:v>
                </c:pt>
                <c:pt idx="4">
                  <c:v>0.45669291338582679</c:v>
                </c:pt>
                <c:pt idx="5">
                  <c:v>0.49557522123893805</c:v>
                </c:pt>
                <c:pt idx="6">
                  <c:v>0.4336283185840708</c:v>
                </c:pt>
                <c:pt idx="7">
                  <c:v>0.44927536231884058</c:v>
                </c:pt>
                <c:pt idx="8">
                  <c:v>0.34146341463414637</c:v>
                </c:pt>
                <c:pt idx="9">
                  <c:v>0.37142857142857144</c:v>
                </c:pt>
                <c:pt idx="10">
                  <c:v>0.54545454545454541</c:v>
                </c:pt>
                <c:pt idx="11">
                  <c:v>0.20015515903801395</c:v>
                </c:pt>
              </c:numCache>
            </c:numRef>
          </c:val>
          <c:smooth val="0"/>
          <c:extLst>
            <c:ext xmlns:c16="http://schemas.microsoft.com/office/drawing/2014/chart" uri="{C3380CC4-5D6E-409C-BE32-E72D297353CC}">
              <c16:uniqueId val="{00000005-0E04-D44A-842B-503E14A0AAC8}"/>
            </c:ext>
          </c:extLst>
        </c:ser>
        <c:ser>
          <c:idx val="6"/>
          <c:order val="2"/>
          <c:tx>
            <c:strRef>
              <c:f>'Goal Success Counts'!$H$1</c:f>
              <c:strCache>
                <c:ptCount val="1"/>
                <c:pt idx="0">
                  <c:v>Percentage Canceled</c:v>
                </c:pt>
              </c:strCache>
            </c:strRef>
          </c:tx>
          <c:spPr>
            <a:ln w="28575" cap="rnd">
              <a:solidFill>
                <a:schemeClr val="accent1">
                  <a:lumMod val="60000"/>
                </a:schemeClr>
              </a:solidFill>
              <a:round/>
            </a:ln>
            <a:effectLst/>
          </c:spPr>
          <c:marker>
            <c:symbol val="none"/>
          </c:marker>
          <c:cat>
            <c:strRef>
              <c:f>'Goal Success Counts'!$A$2:$A$13</c:f>
              <c:strCache>
                <c:ptCount val="12"/>
                <c:pt idx="0">
                  <c:v>Less than 1000</c:v>
                </c:pt>
                <c:pt idx="1">
                  <c:v>1000 to 4999</c:v>
                </c:pt>
                <c:pt idx="2">
                  <c:v>5000 to 9999</c:v>
                </c:pt>
                <c:pt idx="3">
                  <c:v>10000 to 14999</c:v>
                </c:pt>
                <c:pt idx="4">
                  <c:v>15000 19999</c:v>
                </c:pt>
                <c:pt idx="5">
                  <c:v>20000 to 24999</c:v>
                </c:pt>
                <c:pt idx="6">
                  <c:v>25000 to 29999</c:v>
                </c:pt>
                <c:pt idx="7">
                  <c:v>30000 to 34999</c:v>
                </c:pt>
                <c:pt idx="8">
                  <c:v>35000 to 39999</c:v>
                </c:pt>
                <c:pt idx="9">
                  <c:v>40000 to 44999</c:v>
                </c:pt>
                <c:pt idx="10">
                  <c:v>45000 to 49999</c:v>
                </c:pt>
                <c:pt idx="11">
                  <c:v>&gt; = 50000</c:v>
                </c:pt>
              </c:strCache>
            </c:strRef>
          </c:cat>
          <c:val>
            <c:numRef>
              <c:f>'Goal Success Counts'!$H$2:$H$13</c:f>
              <c:numCache>
                <c:formatCode>0.00%</c:formatCode>
                <c:ptCount val="12"/>
                <c:pt idx="0">
                  <c:v>3.9735099337748346E-2</c:v>
                </c:pt>
                <c:pt idx="1">
                  <c:v>4.2780748663101602E-2</c:v>
                </c:pt>
                <c:pt idx="2">
                  <c:v>8.1081081081081086E-2</c:v>
                </c:pt>
                <c:pt idx="3">
                  <c:v>0.12962962962962962</c:v>
                </c:pt>
                <c:pt idx="4">
                  <c:v>0.10236220472440945</c:v>
                </c:pt>
                <c:pt idx="5">
                  <c:v>0.11504424778761062</c:v>
                </c:pt>
                <c:pt idx="6">
                  <c:v>0.15044247787610621</c:v>
                </c:pt>
                <c:pt idx="7">
                  <c:v>0.17391304347826086</c:v>
                </c:pt>
                <c:pt idx="8">
                  <c:v>0.12195121951219512</c:v>
                </c:pt>
                <c:pt idx="9">
                  <c:v>0.17142857142857143</c:v>
                </c:pt>
                <c:pt idx="10">
                  <c:v>0.18181818181818182</c:v>
                </c:pt>
                <c:pt idx="11">
                  <c:v>7.7579519006982151E-2</c:v>
                </c:pt>
              </c:numCache>
            </c:numRef>
          </c:val>
          <c:smooth val="0"/>
          <c:extLst>
            <c:ext xmlns:c16="http://schemas.microsoft.com/office/drawing/2014/chart" uri="{C3380CC4-5D6E-409C-BE32-E72D297353CC}">
              <c16:uniqueId val="{00000006-0E04-D44A-842B-503E14A0AAC8}"/>
            </c:ext>
          </c:extLst>
        </c:ser>
        <c:dLbls>
          <c:showLegendKey val="0"/>
          <c:showVal val="0"/>
          <c:showCatName val="0"/>
          <c:showSerName val="0"/>
          <c:showPercent val="0"/>
          <c:showBubbleSize val="0"/>
        </c:dLbls>
        <c:smooth val="0"/>
        <c:axId val="570291071"/>
        <c:axId val="570308143"/>
      </c:lineChart>
      <c:catAx>
        <c:axId val="570291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08143"/>
        <c:crosses val="autoZero"/>
        <c:auto val="1"/>
        <c:lblAlgn val="ctr"/>
        <c:lblOffset val="100"/>
        <c:noMultiLvlLbl val="0"/>
      </c:catAx>
      <c:valAx>
        <c:axId val="570308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291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254000</xdr:colOff>
      <xdr:row>4</xdr:row>
      <xdr:rowOff>114300</xdr:rowOff>
    </xdr:from>
    <xdr:to>
      <xdr:col>18</xdr:col>
      <xdr:colOff>622300</xdr:colOff>
      <xdr:row>30</xdr:row>
      <xdr:rowOff>76200</xdr:rowOff>
    </xdr:to>
    <xdr:graphicFrame macro="">
      <xdr:nvGraphicFramePr>
        <xdr:cNvPr id="2" name="Chart 1">
          <a:extLst>
            <a:ext uri="{FF2B5EF4-FFF2-40B4-BE49-F238E27FC236}">
              <a16:creationId xmlns:a16="http://schemas.microsoft.com/office/drawing/2014/main" id="{5AA0F8F0-60BD-604A-A957-488CA35C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101600</xdr:colOff>
      <xdr:row>3</xdr:row>
      <xdr:rowOff>0</xdr:rowOff>
    </xdr:from>
    <xdr:to>
      <xdr:col>22</xdr:col>
      <xdr:colOff>228600</xdr:colOff>
      <xdr:row>37</xdr:row>
      <xdr:rowOff>12700</xdr:rowOff>
    </xdr:to>
    <xdr:graphicFrame macro="">
      <xdr:nvGraphicFramePr>
        <xdr:cNvPr id="2" name="Chart 1">
          <a:extLst>
            <a:ext uri="{FF2B5EF4-FFF2-40B4-BE49-F238E27FC236}">
              <a16:creationId xmlns:a16="http://schemas.microsoft.com/office/drawing/2014/main" id="{F7AA9D02-EC6A-6F4A-8124-DD33F06BE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5</xdr:row>
      <xdr:rowOff>6350</xdr:rowOff>
    </xdr:from>
    <xdr:to>
      <xdr:col>19</xdr:col>
      <xdr:colOff>711200</xdr:colOff>
      <xdr:row>35</xdr:row>
      <xdr:rowOff>38100</xdr:rowOff>
    </xdr:to>
    <xdr:graphicFrame macro="">
      <xdr:nvGraphicFramePr>
        <xdr:cNvPr id="2" name="Chart 1">
          <a:extLst>
            <a:ext uri="{FF2B5EF4-FFF2-40B4-BE49-F238E27FC236}">
              <a16:creationId xmlns:a16="http://schemas.microsoft.com/office/drawing/2014/main" id="{9E94E1C0-96D2-1443-8B4E-B90DC96FD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14</xdr:row>
      <xdr:rowOff>12700</xdr:rowOff>
    </xdr:from>
    <xdr:to>
      <xdr:col>10</xdr:col>
      <xdr:colOff>0</xdr:colOff>
      <xdr:row>37</xdr:row>
      <xdr:rowOff>0</xdr:rowOff>
    </xdr:to>
    <xdr:graphicFrame macro="">
      <xdr:nvGraphicFramePr>
        <xdr:cNvPr id="2" name="Chart 1">
          <a:extLst>
            <a:ext uri="{FF2B5EF4-FFF2-40B4-BE49-F238E27FC236}">
              <a16:creationId xmlns:a16="http://schemas.microsoft.com/office/drawing/2014/main" id="{3F22205B-D75C-554F-8B59-FA6FB6B60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25400</xdr:colOff>
      <xdr:row>11</xdr:row>
      <xdr:rowOff>12700</xdr:rowOff>
    </xdr:from>
    <xdr:to>
      <xdr:col>8</xdr:col>
      <xdr:colOff>774700</xdr:colOff>
      <xdr:row>20</xdr:row>
      <xdr:rowOff>25400</xdr:rowOff>
    </xdr:to>
    <xdr:sp macro="" textlink="">
      <xdr:nvSpPr>
        <xdr:cNvPr id="2" name="TextBox 1">
          <a:extLst>
            <a:ext uri="{FF2B5EF4-FFF2-40B4-BE49-F238E27FC236}">
              <a16:creationId xmlns:a16="http://schemas.microsoft.com/office/drawing/2014/main" id="{172A9CE6-6B34-7E45-8F7B-C71A2C9954FB}"/>
            </a:ext>
          </a:extLst>
        </xdr:cNvPr>
        <xdr:cNvSpPr txBox="1"/>
      </xdr:nvSpPr>
      <xdr:spPr>
        <a:xfrm>
          <a:off x="13258800" y="2857500"/>
          <a:ext cx="4102100" cy="2044700"/>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Data is summarized</a:t>
          </a:r>
          <a:r>
            <a:rPr lang="en-US" sz="1100" baseline="0"/>
            <a:t> more meaningfully by the mean count of backers versus the median, because the mean takes into account all of the backer counts, instead of just determining what number happened to land in the middle based on the number of campaigns.</a:t>
          </a:r>
        </a:p>
        <a:p>
          <a:endParaRPr lang="en-US" sz="1100" baseline="0"/>
        </a:p>
        <a:p>
          <a:r>
            <a:rPr lang="en-US" sz="1100"/>
            <a:t>There is more variability with the successful</a:t>
          </a:r>
          <a:r>
            <a:rPr lang="en-US" sz="1100" baseline="0"/>
            <a:t> campaigns. I believe this makes sense because taking into account the number of total campaigns - successful versus failed - and utilizing the PivotCharts on the various sheets, you can find that successfull campaigns also have a wider range of categories.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sea Knox" refreshedDate="44174.066389467589" createdVersion="6" refreshedVersion="6" minRefreshableVersion="3" recordCount="4114" xr:uid="{380290DF-58AB-F74F-8AC0-3862F35C5EF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1" maxValue="22602"/>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sea Knox" refreshedDate="44174.420710185186" createdVersion="6" refreshedVersion="6" minRefreshableVersion="3" recordCount="4114" xr:uid="{090D873A-0EC8-0244-9A2A-73BC8486CDE0}">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1" maxValue="22602"/>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n v="0.36858823529411766"/>
    <n v="63.917582417582416"/>
    <x v="0"/>
    <x v="0"/>
  </r>
  <r>
    <n v="1"/>
    <s v="FannibalFest Fan Convention"/>
    <s v="A Hannibal TV Show Fan Convention and Art Collective"/>
    <n v="10275"/>
    <n v="14653"/>
    <x v="0"/>
    <x v="0"/>
    <s v="USD"/>
    <n v="1488464683"/>
    <n v="1485872683"/>
    <b v="0"/>
    <x v="1"/>
    <b v="1"/>
    <s v="film &amp; video/television"/>
    <n v="0.42608272506082723"/>
    <n v="185.48101265822785"/>
    <x v="0"/>
    <x v="0"/>
  </r>
  <r>
    <n v="2"/>
    <s v="Charlie teaser completion"/>
    <s v="Completion fund for post-production for teaser of British crime/drama tv series about a girl who sells morals for money"/>
    <n v="500"/>
    <n v="525"/>
    <x v="0"/>
    <x v="1"/>
    <s v="GBP"/>
    <n v="1455555083"/>
    <n v="1454691083"/>
    <b v="0"/>
    <x v="2"/>
    <b v="1"/>
    <s v="film &amp; video/television"/>
    <n v="0.05"/>
    <n v="15"/>
    <x v="0"/>
    <x v="0"/>
  </r>
  <r>
    <n v="3"/>
    <s v="Unsure/Positive: A Dramedy Series About Life with HIV"/>
    <s v="We already produced the *very* beginning of this story. Help us to see it through?"/>
    <n v="10000"/>
    <n v="10390"/>
    <x v="0"/>
    <x v="0"/>
    <s v="USD"/>
    <n v="1407414107"/>
    <n v="1404822107"/>
    <b v="0"/>
    <x v="3"/>
    <b v="1"/>
    <s v="film &amp; video/television"/>
    <n v="3.9E-2"/>
    <n v="69.266666666666666"/>
    <x v="0"/>
    <x v="0"/>
  </r>
  <r>
    <n v="4"/>
    <s v="Party Monsters"/>
    <s v="19th centuryâ€™s most notorious literary characters, out of step with the times, find comradery as roommates in modern day Los Angeles."/>
    <n v="44000"/>
    <n v="54116.28"/>
    <x v="0"/>
    <x v="0"/>
    <s v="USD"/>
    <n v="1450555279"/>
    <n v="1447963279"/>
    <b v="0"/>
    <x v="4"/>
    <b v="1"/>
    <s v="film &amp; video/television"/>
    <n v="0.22991545454545451"/>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n v="9.777444361090272E-2"/>
    <n v="93.40425531914893"/>
    <x v="0"/>
    <x v="0"/>
  </r>
  <r>
    <n v="6"/>
    <s v="POINT HOPE"/>
    <s v="The story of &quot;Point Hope&quot; will honor, respect, and share the beauty and traditions of the Alaska Natives in Point Hope, AK: the Inupiat"/>
    <n v="8000"/>
    <n v="8519"/>
    <x v="0"/>
    <x v="0"/>
    <s v="USD"/>
    <n v="1402710250"/>
    <n v="1401846250"/>
    <b v="0"/>
    <x v="6"/>
    <b v="1"/>
    <s v="film &amp; video/television"/>
    <n v="6.4875000000000002E-2"/>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n v="1.2222222222222223E-2"/>
    <n v="159.82456140350877"/>
    <x v="0"/>
    <x v="0"/>
  </r>
  <r>
    <n v="8"/>
    <s v="Sizzling in the Kitchen Flynn Style"/>
    <s v="Help us raise the funds to film our pilot episode!"/>
    <n v="3500"/>
    <n v="3501.52"/>
    <x v="0"/>
    <x v="0"/>
    <s v="USD"/>
    <n v="1460754000"/>
    <n v="1460155212"/>
    <b v="0"/>
    <x v="8"/>
    <b v="1"/>
    <s v="film &amp; video/television"/>
    <n v="4.3428571428570911E-4"/>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n v="0.25998000000000004"/>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n v="5.0000000000000001E-3"/>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n v="0.20499999999999999"/>
    <n v="80.333333333333329"/>
    <x v="0"/>
    <x v="0"/>
  </r>
  <r>
    <n v="12"/>
    <s v="Spinward Traveller (T.V. Pilot)"/>
    <s v="Spinward Traveller is based on the award winning role-playing game. Launch your imagination into the Traveller universe at Jump 6."/>
    <n v="30000"/>
    <n v="49588"/>
    <x v="0"/>
    <x v="0"/>
    <s v="USD"/>
    <n v="1405479600"/>
    <n v="1401642425"/>
    <b v="0"/>
    <x v="12"/>
    <b v="1"/>
    <s v="film &amp; video/television"/>
    <n v="0.65293333333333337"/>
    <n v="59.961305925030231"/>
    <x v="0"/>
    <x v="0"/>
  </r>
  <r>
    <n v="13"/>
    <s v="Can't Go Home"/>
    <s v="A travel series hosted by touring musicians that profiles a different American city in each episode."/>
    <n v="3500"/>
    <n v="5599"/>
    <x v="0"/>
    <x v="0"/>
    <s v="USD"/>
    <n v="1466713620"/>
    <n v="1463588109"/>
    <b v="0"/>
    <x v="13"/>
    <b v="1"/>
    <s v="film &amp; video/television"/>
    <n v="0.59971428571428576"/>
    <n v="109.78431372549019"/>
    <x v="0"/>
    <x v="0"/>
  </r>
  <r>
    <n v="14"/>
    <s v="3010 | Sci-fi Series"/>
    <s v="A highly charged post apocalyptic sci fi series that pulls no punches!"/>
    <n v="6000"/>
    <n v="6056"/>
    <x v="0"/>
    <x v="2"/>
    <s v="AUD"/>
    <n v="1405259940"/>
    <n v="1403051888"/>
    <b v="0"/>
    <x v="14"/>
    <b v="1"/>
    <s v="film &amp; video/television"/>
    <n v="9.3333333333333341E-3"/>
    <n v="147.70731707317074"/>
    <x v="0"/>
    <x v="0"/>
  </r>
  <r>
    <n v="15"/>
    <s v="Cien&amp;Cia"/>
    <s v="Cien&amp;Cia es un proyecto transmedia para televisiÃ³n; la finalidad de la venta de camisetas es financiar el reality (Factual)."/>
    <n v="2000"/>
    <n v="2132"/>
    <x v="0"/>
    <x v="3"/>
    <s v="EUR"/>
    <n v="1443384840"/>
    <n v="1441790658"/>
    <b v="0"/>
    <x v="15"/>
    <b v="1"/>
    <s v="film &amp; video/television"/>
    <n v="6.6000000000000003E-2"/>
    <n v="21.755102040816325"/>
    <x v="0"/>
    <x v="0"/>
  </r>
  <r>
    <n v="16"/>
    <s v="ArtMoose TV Series"/>
    <s v="We want to create a Sizzle Reel to pitch a Reality TV Series to TV Executive starring artists Art Moose will use new artists each week."/>
    <n v="12000"/>
    <n v="12029"/>
    <x v="0"/>
    <x v="0"/>
    <s v="USD"/>
    <n v="1402896600"/>
    <n v="1398971211"/>
    <b v="0"/>
    <x v="16"/>
    <b v="1"/>
    <s v="film &amp; video/television"/>
    <n v="2.4166666666666668E-3"/>
    <n v="171.84285714285716"/>
    <x v="0"/>
    <x v="0"/>
  </r>
  <r>
    <n v="17"/>
    <s v="Humble Pie"/>
    <s v="Uplifting English sitcom, a love letter to youthful exuberance that proves once and for all that none of us are ready for real life."/>
    <n v="1500"/>
    <n v="1510"/>
    <x v="0"/>
    <x v="1"/>
    <s v="GBP"/>
    <n v="1415126022"/>
    <n v="1412530422"/>
    <b v="0"/>
    <x v="17"/>
    <b v="1"/>
    <s v="film &amp; video/television"/>
    <n v="6.6666666666666671E-3"/>
    <n v="41.944444444444443"/>
    <x v="0"/>
    <x v="0"/>
  </r>
  <r>
    <n v="18"/>
    <s v="Indian As Apple Pie TV"/>
    <s v="The Indian cooking show you crave: complete with cooking, travel to India, and loads of spicy inspiration with Anupy."/>
    <n v="30000"/>
    <n v="31896.33"/>
    <x v="0"/>
    <x v="0"/>
    <s v="USD"/>
    <n v="1410958856"/>
    <n v="1408366856"/>
    <b v="0"/>
    <x v="18"/>
    <b v="1"/>
    <s v="film &amp; video/television"/>
    <n v="6.3211000000000059E-2"/>
    <n v="93.264122807017543"/>
    <x v="0"/>
    <x v="0"/>
  </r>
  <r>
    <n v="19"/>
    <s v="Brouhaha (an Original Sitcom)"/>
    <s v="Brouhaha chronicles the adventures of aspiring comedian and prolific hedonist Jenny Carmichael as she works at a clickbait website."/>
    <n v="850"/>
    <n v="1235"/>
    <x v="0"/>
    <x v="0"/>
    <s v="USD"/>
    <n v="1437420934"/>
    <n v="1434828934"/>
    <b v="0"/>
    <x v="19"/>
    <b v="1"/>
    <s v="film &amp; video/television"/>
    <n v="0.45294117647058824"/>
    <n v="56.136363636363633"/>
    <x v="0"/>
    <x v="0"/>
  </r>
  <r>
    <n v="20"/>
    <s v="Finding Kylie Hard Read Fund"/>
    <s v="Help us reach our goal &amp; pay the drama dept that is performing the hard read, which is set for October 2015."/>
    <n v="2000"/>
    <n v="2004"/>
    <x v="0"/>
    <x v="0"/>
    <s v="USD"/>
    <n v="1442167912"/>
    <n v="1436983912"/>
    <b v="0"/>
    <x v="20"/>
    <b v="1"/>
    <s v="film &amp; video/television"/>
    <n v="2E-3"/>
    <n v="80.16"/>
    <x v="0"/>
    <x v="0"/>
  </r>
  <r>
    <n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n v="9.1351351351351348E-2"/>
    <n v="199.9009900990099"/>
    <x v="0"/>
    <x v="0"/>
  </r>
  <r>
    <n v="22"/>
    <s v="CREATURES OF HABIT!"/>
    <s v="Meet Gary, and Troy: Two unlikely friends that investigate &quot;strange phenomenon&quot;."/>
    <n v="350"/>
    <n v="410"/>
    <x v="0"/>
    <x v="0"/>
    <s v="USD"/>
    <n v="1420099140"/>
    <n v="1418766740"/>
    <b v="0"/>
    <x v="22"/>
    <b v="1"/>
    <s v="film &amp; video/television"/>
    <n v="0.17142857142857143"/>
    <n v="51.25"/>
    <x v="0"/>
    <x v="0"/>
  </r>
  <r>
    <n v="23"/>
    <s v="Bad Boy of Beauty and Bride Crashers!"/>
    <s v="Lois and Berlin are the Lucy and Ricky of reality. You will go on  journey to reinvent beauty from the inside out. Be the star !"/>
    <n v="2000"/>
    <n v="2370"/>
    <x v="0"/>
    <x v="0"/>
    <s v="USD"/>
    <n v="1430407200"/>
    <n v="1428086501"/>
    <b v="0"/>
    <x v="23"/>
    <b v="1"/>
    <s v="film &amp; video/television"/>
    <n v="0.185"/>
    <n v="103.04347826086956"/>
    <x v="0"/>
    <x v="0"/>
  </r>
  <r>
    <n v="24"/>
    <s v="Bring STL Up Late to TV"/>
    <s v="STL Up Late is a weekly late night comedy talk show for St. Louis television."/>
    <n v="35000"/>
    <n v="38082.69"/>
    <x v="0"/>
    <x v="0"/>
    <s v="USD"/>
    <n v="1442345940"/>
    <n v="1439494863"/>
    <b v="0"/>
    <x v="24"/>
    <b v="1"/>
    <s v="film &amp; video/television"/>
    <n v="8.8076857142857207E-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n v="0.33333333333333331"/>
    <n v="57.142857142857146"/>
    <x v="0"/>
    <x v="0"/>
  </r>
  <r>
    <n v="26"/>
    <s v="You, Me &amp; Sicily:  Part I Editing"/>
    <s v="Highlighting Sicily's points of light: its extraordinary people. Editing phase is now underway!!!"/>
    <n v="1250"/>
    <n v="1940"/>
    <x v="0"/>
    <x v="0"/>
    <s v="USD"/>
    <n v="1408278144"/>
    <n v="1404822144"/>
    <b v="0"/>
    <x v="10"/>
    <b v="1"/>
    <s v="film &amp; video/television"/>
    <n v="0.55200000000000005"/>
    <n v="102.10526315789474"/>
    <x v="0"/>
    <x v="0"/>
  </r>
  <r>
    <n v="27"/>
    <s v="B-Rabbit TV Comedy Pilot"/>
    <s v="B-Rabbit is a hilarious depiction of immigrating to New Zealand and the life you desperately tried to leave behind."/>
    <n v="20000"/>
    <n v="22345"/>
    <x v="0"/>
    <x v="4"/>
    <s v="NZD"/>
    <n v="1416113833"/>
    <n v="1413518233"/>
    <b v="0"/>
    <x v="3"/>
    <b v="1"/>
    <s v="film &amp; video/television"/>
    <n v="0.11724999999999999"/>
    <n v="148.96666666666667"/>
    <x v="0"/>
    <x v="0"/>
  </r>
  <r>
    <n v="28"/>
    <s v="John Earle Dog Training Concept Development Reel"/>
    <s v="John and Brian are on a quest to change people's lives and rehabilitate dogs."/>
    <n v="12000"/>
    <n v="12042"/>
    <x v="0"/>
    <x v="0"/>
    <s v="USD"/>
    <n v="1450307284"/>
    <n v="1447715284"/>
    <b v="0"/>
    <x v="26"/>
    <b v="1"/>
    <s v="film &amp; video/television"/>
    <n v="3.5000000000000001E-3"/>
    <n v="169.6056338028169"/>
    <x v="0"/>
    <x v="0"/>
  </r>
  <r>
    <n v="29"/>
    <s v="The JOB Prelude."/>
    <s v="Genuine, no cliche Cop dramedy. Stories based on Adam's time as a Constable. What really goes on? Think you know the Police? Find out."/>
    <n v="3000"/>
    <n v="3700"/>
    <x v="0"/>
    <x v="1"/>
    <s v="GBP"/>
    <n v="1406045368"/>
    <n v="1403453368"/>
    <b v="0"/>
    <x v="27"/>
    <b v="1"/>
    <s v="film &amp; video/television"/>
    <n v="0.23333333333333334"/>
    <n v="31.623931623931625"/>
    <x v="0"/>
    <x v="0"/>
  </r>
  <r>
    <n v="30"/>
    <s v="Introverts Web Series"/>
    <s v="Comedy series about three introverted roommates coping with single life, secret resentments, and loudmouthed extroverts."/>
    <n v="4000"/>
    <n v="4051.99"/>
    <x v="0"/>
    <x v="0"/>
    <s v="USD"/>
    <n v="1408604515"/>
    <n v="1406012515"/>
    <b v="0"/>
    <x v="28"/>
    <b v="1"/>
    <s v="film &amp; video/television"/>
    <n v="1.2997499999999945E-2"/>
    <n v="76.45264150943396"/>
    <x v="0"/>
    <x v="0"/>
  </r>
  <r>
    <n v="31"/>
    <s v="The Alan Katz Show"/>
    <s v="After a two-year hiatus, The Alan Katz Show is coming back! But it can't unless we can get a 16gb flash drive valued at $12.71!"/>
    <n v="13"/>
    <n v="13"/>
    <x v="0"/>
    <x v="0"/>
    <s v="USD"/>
    <n v="1453748434"/>
    <n v="1452193234"/>
    <b v="0"/>
    <x v="29"/>
    <b v="1"/>
    <s v="film &amp; video/television"/>
    <n v="0"/>
    <n v="13"/>
    <x v="0"/>
    <x v="0"/>
  </r>
  <r>
    <n v="32"/>
    <s v="Over &amp; Out"/>
    <s v="Approaching a milestone birthday, Gail abandons her group of yuppie stay-at-home mom friends for the vibrant and rowdy gay community."/>
    <n v="28450"/>
    <n v="28520"/>
    <x v="0"/>
    <x v="0"/>
    <s v="USD"/>
    <n v="1463111940"/>
    <n v="1459523017"/>
    <b v="0"/>
    <x v="30"/>
    <b v="1"/>
    <s v="film &amp; video/television"/>
    <n v="2.4604569420035149E-3"/>
    <n v="320.44943820224717"/>
    <x v="0"/>
    <x v="0"/>
  </r>
  <r>
    <n v="33"/>
    <s v="Imaginary Problems"/>
    <s v="3 best friends balance their work, personal and private lives while finding time for their imaginary friends (who are 3 puppets)."/>
    <n v="5250"/>
    <n v="5360"/>
    <x v="0"/>
    <x v="0"/>
    <s v="USD"/>
    <n v="1447001501"/>
    <n v="1444405901"/>
    <b v="0"/>
    <x v="31"/>
    <b v="1"/>
    <s v="film &amp; video/television"/>
    <n v="2.0952380952380951E-2"/>
    <n v="83.75"/>
    <x v="0"/>
    <x v="0"/>
  </r>
  <r>
    <n v="34"/>
    <s v="#Josh: T.V. Show Sizzle Reel"/>
    <s v="A digitally dependent Josh, is forced to coexist with his promiscuous problematic cousin Wes, and face his fears of a human connection"/>
    <n v="2600"/>
    <n v="3392"/>
    <x v="0"/>
    <x v="0"/>
    <s v="USD"/>
    <n v="1407224601"/>
    <n v="1405928601"/>
    <b v="0"/>
    <x v="32"/>
    <b v="1"/>
    <s v="film &amp; video/television"/>
    <n v="0.30461538461538462"/>
    <n v="49.882352941176471"/>
    <x v="0"/>
    <x v="0"/>
  </r>
  <r>
    <n v="35"/>
    <s v="Why Adam? A TV show about the science behind everyday life!"/>
    <s v="Why Adam? is an independent TV show that explores concepts of basic science in everyday life."/>
    <n v="1000"/>
    <n v="1665"/>
    <x v="0"/>
    <x v="0"/>
    <s v="USD"/>
    <n v="1430179200"/>
    <n v="1428130814"/>
    <b v="0"/>
    <x v="33"/>
    <b v="1"/>
    <s v="film &amp; video/television"/>
    <n v="0.66500000000000004"/>
    <n v="59.464285714285715"/>
    <x v="0"/>
    <x v="0"/>
  </r>
  <r>
    <n v="36"/>
    <s v="THE LISTENING BOX"/>
    <s v="A modern day priest makes an unusual discovery, setting off a chain of events."/>
    <n v="6000"/>
    <n v="8529"/>
    <x v="0"/>
    <x v="0"/>
    <s v="USD"/>
    <n v="1428128525"/>
    <n v="1425540125"/>
    <b v="0"/>
    <x v="34"/>
    <b v="1"/>
    <s v="film &amp; video/television"/>
    <n v="0.42149999999999999"/>
    <n v="193.84090909090909"/>
    <x v="0"/>
    <x v="0"/>
  </r>
  <r>
    <n v="37"/>
    <s v="The Journey"/>
    <s v="Take an unscripted, real-time journey with Greg Aiello to the planet's wildest and most iconic places on this adventure travel TV show."/>
    <n v="22000"/>
    <n v="40357"/>
    <x v="0"/>
    <x v="0"/>
    <s v="USD"/>
    <n v="1425055079"/>
    <n v="1422463079"/>
    <b v="0"/>
    <x v="35"/>
    <b v="1"/>
    <s v="film &amp; video/television"/>
    <n v="0.83440909090909088"/>
    <n v="159.51383399209487"/>
    <x v="0"/>
    <x v="0"/>
  </r>
  <r>
    <n v="38"/>
    <s v="Brewz Brothers TV"/>
    <s v="A television show about three brothers from Chicago on a mission to discover and highlight the best breweries in America."/>
    <n v="2500"/>
    <n v="2751"/>
    <x v="0"/>
    <x v="0"/>
    <s v="USD"/>
    <n v="1368235344"/>
    <n v="1365643344"/>
    <b v="0"/>
    <x v="36"/>
    <b v="1"/>
    <s v="film &amp; video/television"/>
    <n v="0.1004"/>
    <n v="41.68181818181818"/>
    <x v="0"/>
    <x v="0"/>
  </r>
  <r>
    <n v="39"/>
    <s v="Deep Cuts - Series"/>
    <s v="Mystery-Drama Series. Following a shocking event, residents of a remote woodland community learn that some wounds never heal..."/>
    <n v="25000"/>
    <n v="32745"/>
    <x v="0"/>
    <x v="1"/>
    <s v="GBP"/>
    <n v="1401058740"/>
    <n v="1398388068"/>
    <b v="0"/>
    <x v="37"/>
    <b v="1"/>
    <s v="film &amp; video/television"/>
    <n v="0.30980000000000002"/>
    <n v="150.89861751152074"/>
    <x v="0"/>
    <x v="0"/>
  </r>
  <r>
    <n v="40"/>
    <s v="Regal Fare Season One"/>
    <s v="There is a cooking show in production that needs your help, a show about using local ingredients to create simple and elegant meals."/>
    <n v="2000"/>
    <n v="2027"/>
    <x v="0"/>
    <x v="0"/>
    <s v="USD"/>
    <n v="1403150400"/>
    <n v="1401426488"/>
    <b v="0"/>
    <x v="38"/>
    <b v="1"/>
    <s v="film &amp; video/television"/>
    <n v="1.35E-2"/>
    <n v="126.6875"/>
    <x v="0"/>
    <x v="0"/>
  </r>
  <r>
    <n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n v="0"/>
    <n v="105.26315789473684"/>
    <x v="0"/>
    <x v="0"/>
  </r>
  <r>
    <n v="42"/>
    <s v="BROS TV Pilot (Iraq)"/>
    <s v="A show that explores the universal hospitality and shenanigans of BRO cultures in the most forbidden and unfamiliar places on earth!"/>
    <n v="14000"/>
    <n v="19860"/>
    <x v="0"/>
    <x v="0"/>
    <s v="USD"/>
    <n v="1419780026"/>
    <n v="1417188026"/>
    <b v="0"/>
    <x v="39"/>
    <b v="1"/>
    <s v="film &amp; video/television"/>
    <n v="0.41857142857142859"/>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n v="2.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x v="41"/>
    <b v="1"/>
    <s v="film &amp; video/television"/>
    <n v="0"/>
    <n v="133.33333333333334"/>
    <x v="0"/>
    <x v="0"/>
  </r>
  <r>
    <n v="45"/>
    <s v="The Art of the Lift"/>
    <s v="The Art of the Lift is a crime drama that follows an expert crew of pick-pockets and their attempt at breaking in a new recruit."/>
    <n v="5000"/>
    <n v="6000"/>
    <x v="0"/>
    <x v="0"/>
    <s v="USD"/>
    <n v="1461769107"/>
    <n v="1459177107"/>
    <b v="0"/>
    <x v="42"/>
    <b v="1"/>
    <s v="film &amp; video/television"/>
    <n v="0.2"/>
    <n v="98.360655737704917"/>
    <x v="0"/>
    <x v="0"/>
  </r>
  <r>
    <n v="46"/>
    <s v="New equipment for Joy's World!"/>
    <s v="The legendary community TV programme Joy's World is in dire need of new equipment! We are hoping you can help."/>
    <n v="8400"/>
    <n v="8750"/>
    <x v="0"/>
    <x v="2"/>
    <s v="AUD"/>
    <n v="1450220974"/>
    <n v="1447628974"/>
    <b v="0"/>
    <x v="43"/>
    <b v="1"/>
    <s v="film &amp; video/television"/>
    <n v="4.1666666666666664E-2"/>
    <n v="194.44444444444446"/>
    <x v="0"/>
    <x v="0"/>
  </r>
  <r>
    <n v="47"/>
    <s v="Jane Don't Date - TV pilot (sitcom)"/>
    <s v="Cursed with attracting odd men, an independent woman takes on the Chicago dating scene again with the help of her offbeat friends."/>
    <n v="5000"/>
    <n v="5380.55"/>
    <x v="0"/>
    <x v="0"/>
    <s v="USD"/>
    <n v="1419021607"/>
    <n v="1413834007"/>
    <b v="0"/>
    <x v="16"/>
    <b v="1"/>
    <s v="film &amp; video/television"/>
    <n v="7.6110000000000039E-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n v="7.9500000000000001E-2"/>
    <n v="56.815789473684212"/>
    <x v="0"/>
    <x v="0"/>
  </r>
  <r>
    <n v="49"/>
    <s v="Driving Jersey - Season Five"/>
    <s v="Driving Jersey is real people telling real stories."/>
    <n v="12000"/>
    <n v="12000"/>
    <x v="0"/>
    <x v="0"/>
    <s v="USD"/>
    <n v="1445660045"/>
    <n v="1443068045"/>
    <b v="0"/>
    <x v="45"/>
    <b v="1"/>
    <s v="film &amp; video/television"/>
    <n v="0"/>
    <n v="137.93103448275863"/>
    <x v="0"/>
    <x v="0"/>
  </r>
  <r>
    <n v="50"/>
    <s v="The Love Lounge"/>
    <s v="A brand new dating show which helps one lucky lady find her Mr Right with difficult decisions to make along the way."/>
    <n v="600"/>
    <n v="600"/>
    <x v="0"/>
    <x v="1"/>
    <s v="GBP"/>
    <n v="1422637200"/>
    <n v="1419271458"/>
    <b v="0"/>
    <x v="19"/>
    <b v="1"/>
    <s v="film &amp; video/television"/>
    <n v="0"/>
    <n v="27.272727272727273"/>
    <x v="0"/>
    <x v="0"/>
  </r>
  <r>
    <n v="51"/>
    <s v="SKY CITY HAYA"/>
    <s v="Please help us reach stretch goals of 16k, 26k, 41k for the soundtrack, extended scenes &amp; story development for our sci-fi TV series!"/>
    <n v="11000"/>
    <n v="14082"/>
    <x v="0"/>
    <x v="0"/>
    <s v="USD"/>
    <n v="1439245037"/>
    <n v="1436653037"/>
    <b v="0"/>
    <x v="46"/>
    <b v="1"/>
    <s v="film &amp; video/television"/>
    <n v="0.2801818181818182"/>
    <n v="118.33613445378151"/>
    <x v="0"/>
    <x v="0"/>
  </r>
  <r>
    <n v="52"/>
    <s v="Kode Orange - New TV Series"/>
    <s v="Kode Orange is an original television series that follows the lives of two police officers who join a special unit in high-crime LA"/>
    <n v="10000"/>
    <n v="11621"/>
    <x v="0"/>
    <x v="0"/>
    <s v="USD"/>
    <n v="1405615846"/>
    <n v="1403023846"/>
    <b v="0"/>
    <x v="47"/>
    <b v="1"/>
    <s v="film &amp; video/television"/>
    <n v="0.16209999999999999"/>
    <n v="223.48076923076923"/>
    <x v="0"/>
    <x v="0"/>
  </r>
  <r>
    <n v="53"/>
    <s v="Rolling out Vegan Mashup's Season 2"/>
    <s v="Delicious TV's Vegan Mashup launching season two on public television"/>
    <n v="3000"/>
    <n v="3289"/>
    <x v="0"/>
    <x v="0"/>
    <s v="USD"/>
    <n v="1396648800"/>
    <n v="1395407445"/>
    <b v="0"/>
    <x v="27"/>
    <b v="1"/>
    <s v="film &amp; video/television"/>
    <n v="9.633333333333334E-2"/>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n v="0.01"/>
    <n v="194.23076923076923"/>
    <x v="0"/>
    <x v="0"/>
  </r>
  <r>
    <n v="55"/>
    <s v="Di FAMILY"/>
    <s v="A story of an Italian family who tried it the right way but realized things work better if they do it &quot;their&quot; way. Weekly Series PILOT"/>
    <n v="8600"/>
    <n v="11090"/>
    <x v="0"/>
    <x v="0"/>
    <s v="USD"/>
    <n v="1464390916"/>
    <n v="1462576516"/>
    <b v="0"/>
    <x v="48"/>
    <b v="1"/>
    <s v="film &amp; video/television"/>
    <n v="0.28953488372093023"/>
    <n v="128.95348837209303"/>
    <x v="0"/>
    <x v="0"/>
  </r>
  <r>
    <n v="56"/>
    <s v="Voxwomen Cycling Show"/>
    <s v="We want to see more women's cycling on TV - and we need your help to make it happen!"/>
    <n v="8000"/>
    <n v="8581"/>
    <x v="0"/>
    <x v="1"/>
    <s v="GBP"/>
    <n v="1433779200"/>
    <n v="1432559424"/>
    <b v="0"/>
    <x v="49"/>
    <b v="1"/>
    <s v="film &amp; video/television"/>
    <n v="7.2624999999999995E-2"/>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n v="1.9E-2"/>
    <n v="221.52173913043478"/>
    <x v="0"/>
    <x v="0"/>
  </r>
  <r>
    <n v="58"/>
    <s v="Gloaming"/>
    <s v="Alex thought he knew how the world worked. You live, you die and it's over. He was very, very wrong."/>
    <n v="10000"/>
    <n v="10291"/>
    <x v="0"/>
    <x v="0"/>
    <s v="USD"/>
    <n v="1416423172"/>
    <n v="1413827572"/>
    <b v="0"/>
    <x v="11"/>
    <b v="1"/>
    <s v="film &amp; video/television"/>
    <n v="2.9100000000000001E-2"/>
    <n v="137.21333333333334"/>
    <x v="0"/>
    <x v="0"/>
  </r>
  <r>
    <n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n v="1.2569999999999708E-3"/>
    <n v="606.82242424242418"/>
    <x v="0"/>
    <x v="0"/>
  </r>
  <r>
    <n v="60"/>
    <s v="Ever Since - Short Film"/>
    <s v="Set in a beautiful but desolate world, we see how loneliness can lead to friendship in unconventional ways."/>
    <n v="4500"/>
    <n v="4648.33"/>
    <x v="0"/>
    <x v="1"/>
    <s v="GBP"/>
    <n v="1395532800"/>
    <n v="1393882717"/>
    <b v="0"/>
    <x v="52"/>
    <b v="1"/>
    <s v="film &amp; video/shorts"/>
    <n v="3.2962222222222205E-2"/>
    <n v="43.040092592592593"/>
    <x v="0"/>
    <x v="1"/>
  </r>
  <r>
    <n v="61"/>
    <s v="SPLITTING THE SYNAPSE"/>
    <s v="An exploration of the shadows that follow us from our past, the darkness that lives inside us and the ability to find our own freedom"/>
    <n v="5000"/>
    <n v="7415"/>
    <x v="0"/>
    <x v="0"/>
    <s v="USD"/>
    <n v="1370547157"/>
    <n v="1368646357"/>
    <b v="0"/>
    <x v="23"/>
    <b v="1"/>
    <s v="film &amp; video/shorts"/>
    <n v="0.48299999999999998"/>
    <n v="322.39130434782606"/>
    <x v="0"/>
    <x v="1"/>
  </r>
  <r>
    <n v="62"/>
    <s v="SPECIMEN 0625c - Sci-Fi Thriller"/>
    <s v="A man is forced to repeatedly crawl through a mysterious maze not knowing who captured him or why, but he is determined to find out."/>
    <n v="3000"/>
    <n v="4642"/>
    <x v="0"/>
    <x v="0"/>
    <s v="USD"/>
    <n v="1362337878"/>
    <n v="1360177878"/>
    <b v="0"/>
    <x v="53"/>
    <b v="1"/>
    <s v="film &amp; video/shorts"/>
    <n v="0.54733333333333334"/>
    <n v="96.708333333333329"/>
    <x v="0"/>
    <x v="1"/>
  </r>
  <r>
    <n v="63"/>
    <s v="The Attic"/>
    <s v="The Attic is my first short film.  Please help me with post production and distribution so that I can let it out into the world"/>
    <n v="2000"/>
    <n v="2270.37"/>
    <x v="0"/>
    <x v="0"/>
    <s v="USD"/>
    <n v="1388206740"/>
    <n v="1386194013"/>
    <b v="0"/>
    <x v="31"/>
    <b v="1"/>
    <s v="film &amp; video/shorts"/>
    <n v="0.13518499999999994"/>
    <n v="35.474531249999998"/>
    <x v="0"/>
    <x v="1"/>
  </r>
  <r>
    <n v="64"/>
    <s v="Millennial, The Movie"/>
    <s v="At the dawn of the New Millennium, a group of teenagers battle the Y2K bug to save humanity from boredom. The 2nd film by and/or."/>
    <n v="1200"/>
    <n v="2080"/>
    <x v="0"/>
    <x v="0"/>
    <s v="USD"/>
    <n v="1373243181"/>
    <n v="1370651181"/>
    <b v="0"/>
    <x v="54"/>
    <b v="1"/>
    <s v="film &amp; video/shorts"/>
    <n v="0.73333333333333328"/>
    <n v="86.666666666666671"/>
    <x v="0"/>
    <x v="1"/>
  </r>
  <r>
    <n v="65"/>
    <s v="Hello World - Post Production Funds"/>
    <s v="Help finish the short film Hello World. The story of an android in the broken home of a father &amp; son."/>
    <n v="7000"/>
    <n v="7527"/>
    <x v="0"/>
    <x v="5"/>
    <s v="CAD"/>
    <n v="1407736740"/>
    <n v="1405453354"/>
    <b v="0"/>
    <x v="7"/>
    <b v="1"/>
    <s v="film &amp; video/shorts"/>
    <n v="7.5285714285714289E-2"/>
    <n v="132.05263157894737"/>
    <x v="0"/>
    <x v="1"/>
  </r>
  <r>
    <n v="66"/>
    <s v="A Stagnant Fever: Short Film"/>
    <s v="A dark comedy set in the '60s about clinical depression and one night stands."/>
    <n v="2000"/>
    <n v="2372"/>
    <x v="0"/>
    <x v="0"/>
    <s v="USD"/>
    <n v="1468873420"/>
    <n v="1466281420"/>
    <b v="0"/>
    <x v="55"/>
    <b v="1"/>
    <s v="film &amp; video/shorts"/>
    <n v="0.186"/>
    <n v="91.230769230769226"/>
    <x v="0"/>
    <x v="1"/>
  </r>
  <r>
    <n v="67"/>
    <s v="You are a Priest Forever"/>
    <s v="The Ordination Mass of five Dominicans friars to the priesthood at the historic Saint Dominicâ€™s Church in Washington DC."/>
    <n v="2000"/>
    <n v="2325"/>
    <x v="0"/>
    <x v="0"/>
    <s v="USD"/>
    <n v="1342360804"/>
    <n v="1339768804"/>
    <b v="0"/>
    <x v="9"/>
    <b v="1"/>
    <s v="film &amp; video/shorts"/>
    <n v="0.16250000000000001"/>
    <n v="116.25"/>
    <x v="0"/>
    <x v="1"/>
  </r>
  <r>
    <n v="68"/>
    <s v="King Eider: Short Film"/>
    <s v="Black Comedy by final year students at Leeds University. _x000a_'Bird watching, tea, seaside and murder. Just your average British holiday.'"/>
    <n v="600"/>
    <n v="763"/>
    <x v="0"/>
    <x v="1"/>
    <s v="GBP"/>
    <n v="1393162791"/>
    <n v="1390570791"/>
    <b v="0"/>
    <x v="17"/>
    <b v="1"/>
    <s v="film &amp; video/shorts"/>
    <n v="0.2716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x v="56"/>
    <b v="1"/>
    <s v="film &amp; video/shorts"/>
    <n v="0.10942299999999995"/>
    <n v="62.327134831460668"/>
    <x v="0"/>
    <x v="1"/>
  </r>
  <r>
    <n v="70"/>
    <s v="Scraps"/>
    <s v="Maggie barely survives a deranged baptism by her mother only to be born again to a string of foster parents. Things can always be worse"/>
    <n v="500"/>
    <n v="636"/>
    <x v="0"/>
    <x v="0"/>
    <s v="USD"/>
    <n v="1315171845"/>
    <n v="1309987845"/>
    <b v="0"/>
    <x v="57"/>
    <b v="1"/>
    <s v="film &amp; video/shorts"/>
    <n v="0.2720000000000000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n v="0.23944444444444443"/>
    <n v="69.71875"/>
    <x v="0"/>
    <x v="1"/>
  </r>
  <r>
    <n v="72"/>
    <s v="Trickle"/>
    <s v="A young man forced to live back home after an automobile accident leaves him to rediscover what it means to be a part of his family."/>
    <n v="2200"/>
    <n v="2385"/>
    <x v="0"/>
    <x v="0"/>
    <s v="USD"/>
    <n v="1352937600"/>
    <n v="1351210481"/>
    <b v="0"/>
    <x v="14"/>
    <b v="1"/>
    <s v="film &amp; video/shorts"/>
    <n v="8.4090909090909091E-2"/>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n v="0"/>
    <n v="50"/>
    <x v="0"/>
    <x v="1"/>
  </r>
  <r>
    <n v="74"/>
    <s v="L'oiseau la nuit - Court-mÃ©trage"/>
    <s v="La nuit est devenue le lieu de la terreur. Alors qu'un couvre-feu est imposÃ©, une petite fille est enlevÃ©e par un rapace nocturne."/>
    <n v="500"/>
    <n v="564.66"/>
    <x v="0"/>
    <x v="6"/>
    <s v="EUR"/>
    <n v="1453376495"/>
    <n v="1450784495"/>
    <b v="0"/>
    <x v="60"/>
    <b v="1"/>
    <s v="film &amp; video/shorts"/>
    <n v="0.12931999999999994"/>
    <n v="19.471034482758618"/>
    <x v="0"/>
    <x v="1"/>
  </r>
  <r>
    <n v="75"/>
    <s v="&quot;DAD&quot; - A USC Short Film"/>
    <s v="A teenager named Charlie discovers something new about himself while coping with the loss of his father."/>
    <n v="3500"/>
    <n v="4040"/>
    <x v="0"/>
    <x v="0"/>
    <s v="USD"/>
    <n v="1366693272"/>
    <n v="1364101272"/>
    <b v="0"/>
    <x v="5"/>
    <b v="1"/>
    <s v="film &amp; video/shorts"/>
    <n v="0.15428571428571428"/>
    <n v="85.957446808510639"/>
    <x v="0"/>
    <x v="1"/>
  </r>
  <r>
    <n v="76"/>
    <s v="Star Wars: Insidious"/>
    <s v="Karn A'Mor has awoken bloodied on a distant battlefield with no memory of his past! JOIN THE RESISTANCE and find out more..."/>
    <n v="300"/>
    <n v="460"/>
    <x v="0"/>
    <x v="0"/>
    <s v="USD"/>
    <n v="1325007358"/>
    <n v="1319819758"/>
    <b v="0"/>
    <x v="41"/>
    <b v="1"/>
    <s v="film &amp; video/shorts"/>
    <n v="0.53333333333333333"/>
    <n v="30.666666666666668"/>
    <x v="0"/>
    <x v="1"/>
  </r>
  <r>
    <n v="77"/>
    <s v="Jonah and the Crab"/>
    <s v="A short film about a boy searching for companionship in a hermit crab he finds on the beach."/>
    <n v="400"/>
    <n v="1570"/>
    <x v="0"/>
    <x v="0"/>
    <s v="USD"/>
    <n v="1337569140"/>
    <n v="1332991717"/>
    <b v="0"/>
    <x v="55"/>
    <b v="1"/>
    <s v="film &amp; video/shorts"/>
    <n v="2.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n v="26.02"/>
    <n v="38.6"/>
    <x v="0"/>
    <x v="1"/>
  </r>
  <r>
    <n v="79"/>
    <s v="Japanese/International Short Film &quot;Mtn.&quot;"/>
    <s v="A short film about life, achieving your dreams, and overcoming hardship. We all have our mountain to climb."/>
    <n v="1300"/>
    <n v="1651"/>
    <x v="0"/>
    <x v="1"/>
    <s v="GBP"/>
    <n v="1398451093"/>
    <n v="1395859093"/>
    <b v="0"/>
    <x v="14"/>
    <b v="1"/>
    <s v="film &amp; video/shorts"/>
    <n v="0.27"/>
    <n v="40.268292682926827"/>
    <x v="0"/>
    <x v="1"/>
  </r>
  <r>
    <n v="80"/>
    <s v="Swingers Anonymous"/>
    <s v="What would you do if you ended up at a swingers party with two dead bodies and $20,000 in drug money?"/>
    <n v="12000"/>
    <n v="12870"/>
    <x v="0"/>
    <x v="0"/>
    <s v="USD"/>
    <n v="1386640856"/>
    <n v="1383616856"/>
    <b v="0"/>
    <x v="5"/>
    <b v="1"/>
    <s v="film &amp; video/shorts"/>
    <n v="7.2499999999999995E-2"/>
    <n v="273.82978723404256"/>
    <x v="0"/>
    <x v="1"/>
  </r>
  <r>
    <n v="81"/>
    <s v="Carrying Place: A film of Maine hauntings"/>
    <s v="An elderly woman in rural Maine is haunted by figures seeking a sacrifice, but there are more forces at work than mere ghosts."/>
    <n v="750"/>
    <n v="1485"/>
    <x v="0"/>
    <x v="0"/>
    <s v="USD"/>
    <n v="1342234920"/>
    <n v="1341892127"/>
    <b v="0"/>
    <x v="33"/>
    <b v="1"/>
    <s v="film &amp; video/shorts"/>
    <n v="0.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n v="1.25E-4"/>
    <n v="40.005000000000003"/>
    <x v="0"/>
    <x v="1"/>
  </r>
  <r>
    <n v="83"/>
    <s v="Sleep Lovers - By Daniel Modeste"/>
    <s v="Isaac, creator of the DreamMaker3000, finds love in his dreams with Mei his boss's wife who lives on the other side of the planet."/>
    <n v="200"/>
    <n v="205"/>
    <x v="0"/>
    <x v="1"/>
    <s v="GBP"/>
    <n v="1424604600"/>
    <n v="1423320389"/>
    <b v="0"/>
    <x v="62"/>
    <b v="1"/>
    <s v="film &amp; video/shorts"/>
    <n v="2.5000000000000001E-2"/>
    <n v="15.76923076923077"/>
    <x v="0"/>
    <x v="1"/>
  </r>
  <r>
    <n v="84"/>
    <s v="Redemption - Short Film"/>
    <s v="&quot;A sociopath crosses paths with the person he must confront about his wife's murder, it might be himself&quot;"/>
    <n v="500"/>
    <n v="500"/>
    <x v="0"/>
    <x v="0"/>
    <s v="USD"/>
    <n v="1305483086"/>
    <n v="1302891086"/>
    <b v="0"/>
    <x v="63"/>
    <b v="1"/>
    <s v="film &amp; video/shorts"/>
    <n v="0"/>
    <n v="71.428571428571431"/>
    <x v="0"/>
    <x v="1"/>
  </r>
  <r>
    <n v="85"/>
    <s v="In Her Voice: short film"/>
    <s v="A short film by Melissa Woodrow &amp; Mark Janiak about seeking forgiveness, embracing the past and memories with a loved one."/>
    <n v="1200"/>
    <n v="1506"/>
    <x v="0"/>
    <x v="0"/>
    <s v="USD"/>
    <n v="1316746837"/>
    <n v="1314154837"/>
    <b v="0"/>
    <x v="64"/>
    <b v="1"/>
    <s v="film &amp; video/shorts"/>
    <n v="0.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n v="6.4666666666666664E-2"/>
    <n v="375.76470588235293"/>
    <x v="0"/>
    <x v="1"/>
  </r>
  <r>
    <n v="87"/>
    <s v="Village Films Summer Project Fund (TK 2)"/>
    <s v="A father without work uses his daughter to con sympathy from strangers... sound familiar?  Help us make this film!"/>
    <n v="2500"/>
    <n v="2615"/>
    <x v="0"/>
    <x v="0"/>
    <s v="USD"/>
    <n v="1275529260"/>
    <n v="1274705803"/>
    <b v="0"/>
    <x v="20"/>
    <b v="1"/>
    <s v="film &amp; video/shorts"/>
    <n v="4.5999999999999999E-2"/>
    <n v="104.6"/>
    <x v="0"/>
    <x v="1"/>
  </r>
  <r>
    <n v="88"/>
    <s v="The Recursion Theorem (Short Film)"/>
    <s v="Imprisoned in an unfamiliar reality with strange new rules, Dan Everett struggles to find meaning and reason in this sci-fi noir short."/>
    <n v="3500"/>
    <n v="3600"/>
    <x v="0"/>
    <x v="0"/>
    <s v="USD"/>
    <n v="1403452131"/>
    <n v="1401205731"/>
    <b v="0"/>
    <x v="65"/>
    <b v="1"/>
    <s v="film &amp; video/shorts"/>
    <n v="2.8571428571428571E-2"/>
    <n v="60"/>
    <x v="0"/>
    <x v="1"/>
  </r>
  <r>
    <n v="89"/>
    <s v="The Southwest Chronicles"/>
    <s v="A chronicle of four very different stories concerning racism to the power of love, all set in the beauty of the Southwest."/>
    <n v="6000"/>
    <n v="6904"/>
    <x v="0"/>
    <x v="0"/>
    <s v="USD"/>
    <n v="1370196192"/>
    <n v="1368036192"/>
    <b v="0"/>
    <x v="66"/>
    <b v="1"/>
    <s v="film &amp; video/shorts"/>
    <n v="0.15066666666666667"/>
    <n v="123.28571428571429"/>
    <x v="0"/>
    <x v="1"/>
  </r>
  <r>
    <n v="90"/>
    <s v="Help Get the Short Film Interior Design into Film Festivals!"/>
    <s v="We're looking for funding to help submit a short film to film festivals."/>
    <n v="500"/>
    <n v="502"/>
    <x v="0"/>
    <x v="0"/>
    <s v="USD"/>
    <n v="1310454499"/>
    <n v="1307862499"/>
    <b v="0"/>
    <x v="38"/>
    <b v="1"/>
    <s v="film &amp; video/shorts"/>
    <n v="4.0000000000000001E-3"/>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n v="0.2"/>
    <n v="78.260869565217391"/>
    <x v="0"/>
    <x v="1"/>
  </r>
  <r>
    <n v="92"/>
    <s v="Euphoria"/>
    <s v="Euphoria is an adventure film that follows adrenaline filled athletes on their hunt for the sublime while balancing family and careers."/>
    <n v="5000"/>
    <n v="5260"/>
    <x v="0"/>
    <x v="5"/>
    <s v="CAD"/>
    <n v="1485936000"/>
    <n v="1481949983"/>
    <b v="0"/>
    <x v="68"/>
    <b v="1"/>
    <s v="film &amp; video/shorts"/>
    <n v="5.1999999999999998E-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n v="0.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n v="0.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n v="0.31428571428571428"/>
    <n v="21.904761904761905"/>
    <x v="0"/>
    <x v="1"/>
  </r>
  <r>
    <n v="96"/>
    <s v="Ice Hockey"/>
    <s v="Danny is a defenseman for his high school hockey team. This is a day in his life: school, hockey, girls and his next-door neighbor, Ken Daneyko."/>
    <n v="1500"/>
    <n v="1720"/>
    <x v="0"/>
    <x v="0"/>
    <s v="USD"/>
    <n v="1280631600"/>
    <n v="1274889241"/>
    <b v="0"/>
    <x v="69"/>
    <b v="1"/>
    <s v="film &amp; video/shorts"/>
    <n v="0.146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n v="6.25E-2"/>
    <n v="53.125"/>
    <x v="0"/>
    <x v="1"/>
  </r>
  <r>
    <n v="98"/>
    <s v="CUT OUT"/>
    <s v="&quot;Cut Out&quot; tells the story of a young woman who befriends a neighborhood teen and finds herself involved with gang violence."/>
    <n v="3200"/>
    <n v="3400"/>
    <x v="0"/>
    <x v="0"/>
    <s v="USD"/>
    <n v="1354923000"/>
    <n v="1351796674"/>
    <b v="0"/>
    <x v="65"/>
    <b v="1"/>
    <s v="film &amp; video/shorts"/>
    <n v="6.25E-2"/>
    <n v="56.666666666666664"/>
    <x v="0"/>
    <x v="1"/>
  </r>
  <r>
    <n v="99"/>
    <s v="BEAT: An Original Short Film"/>
    <s v="A feminist tale of two girls finally giving a &quot;Nice Guy&quot; what he truly deserves. Also, dancing!"/>
    <n v="1500"/>
    <n v="1590.29"/>
    <x v="0"/>
    <x v="0"/>
    <s v="USD"/>
    <n v="1390426799"/>
    <n v="1387834799"/>
    <b v="0"/>
    <x v="70"/>
    <b v="1"/>
    <s v="film &amp; video/shorts"/>
    <n v="6.0193333333333307E-2"/>
    <n v="40.776666666666664"/>
    <x v="0"/>
    <x v="1"/>
  </r>
  <r>
    <n v="100"/>
    <s v="Two Sisters"/>
    <s v="Two sisters share a fragile relationship. When their mother dies and they inherit the family house, old problems rise to the surface."/>
    <n v="5000"/>
    <n v="5000"/>
    <x v="0"/>
    <x v="0"/>
    <s v="USD"/>
    <n v="1352055886"/>
    <n v="1350324286"/>
    <b v="0"/>
    <x v="55"/>
    <b v="1"/>
    <s v="film &amp; video/shorts"/>
    <n v="0"/>
    <n v="192.30769230769232"/>
    <x v="0"/>
    <x v="1"/>
  </r>
  <r>
    <n v="101"/>
    <s v="In Their Turn : A MFA Thesis Film"/>
    <s v="The spatiotemporal boundaries between a manâ€™s life, and that of his father dissolve. A reflection on experience, image, and memory."/>
    <n v="3500"/>
    <n v="3500"/>
    <x v="0"/>
    <x v="0"/>
    <s v="USD"/>
    <n v="1359052710"/>
    <n v="1356979110"/>
    <b v="0"/>
    <x v="2"/>
    <b v="1"/>
    <s v="film &amp; video/shorts"/>
    <n v="0"/>
    <n v="100"/>
    <x v="0"/>
    <x v="1"/>
  </r>
  <r>
    <n v="102"/>
    <s v="Dear God No!"/>
    <s v="A gang of outlaw bikers pull a home invasion on a disgraced Anthropologist hiding a secret locked in his cabin basement."/>
    <n v="6000"/>
    <n v="7665"/>
    <x v="0"/>
    <x v="0"/>
    <s v="USD"/>
    <n v="1293073733"/>
    <n v="1290481733"/>
    <b v="0"/>
    <x v="71"/>
    <b v="1"/>
    <s v="film &amp; video/shorts"/>
    <n v="0.27750000000000002"/>
    <n v="117.92307692307692"/>
    <x v="0"/>
    <x v="1"/>
  </r>
  <r>
    <n v="103"/>
    <s v="I'M TWENTY SOMETHING"/>
    <s v="Three friends in their twenties are trying to do the impossible - have fun on a casual Friday night."/>
    <n v="1300"/>
    <n v="1367"/>
    <x v="0"/>
    <x v="1"/>
    <s v="GBP"/>
    <n v="1394220030"/>
    <n v="1392232830"/>
    <b v="0"/>
    <x v="72"/>
    <b v="1"/>
    <s v="film &amp; video/shorts"/>
    <n v="5.153846153846154E-2"/>
    <n v="27.897959183673468"/>
    <x v="0"/>
    <x v="1"/>
  </r>
  <r>
    <n v="104"/>
    <s v="Good 'Ol Trumpet"/>
    <s v="UCF short film about an old man, his love for music, and his misplaced trumpet.  "/>
    <n v="500"/>
    <n v="600"/>
    <x v="0"/>
    <x v="0"/>
    <s v="USD"/>
    <n v="1301792400"/>
    <n v="1299775266"/>
    <b v="0"/>
    <x v="73"/>
    <b v="1"/>
    <s v="film &amp; video/shorts"/>
    <n v="0.2"/>
    <n v="60"/>
    <x v="0"/>
    <x v="1"/>
  </r>
  <r>
    <n v="105"/>
    <s v="Single Parent Date Night-A Comedic Short Film"/>
    <s v="Single Parent Date Night is a comedic short film about two single parents trying to reentering the dating pool."/>
    <n v="2200"/>
    <n v="2363"/>
    <x v="0"/>
    <x v="0"/>
    <s v="USD"/>
    <n v="1463184000"/>
    <n v="1461605020"/>
    <b v="0"/>
    <x v="65"/>
    <b v="1"/>
    <s v="film &amp; video/shorts"/>
    <n v="7.4090909090909096E-2"/>
    <n v="39.383333333333333"/>
    <x v="0"/>
    <x v="1"/>
  </r>
  <r>
    <n v="106"/>
    <s v="LOST WEEKEND"/>
    <s v="A Boy. A Girl. A Car. A Serial Killer."/>
    <n v="5000"/>
    <n v="5025"/>
    <x v="0"/>
    <x v="0"/>
    <s v="USD"/>
    <n v="1333391901"/>
    <n v="1332182301"/>
    <b v="0"/>
    <x v="74"/>
    <b v="1"/>
    <s v="film &amp; video/shorts"/>
    <n v="5.0000000000000001E-3"/>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n v="2.4666666666666667E-2"/>
    <n v="111.37681159420291"/>
    <x v="0"/>
    <x v="1"/>
  </r>
  <r>
    <n v="108"/>
    <s v="GLASS: A Love Story"/>
    <s v="When a man can't find love, his Google GLASS does the searching for him. A short film shot with Google Glass."/>
    <n v="1500"/>
    <n v="3700"/>
    <x v="0"/>
    <x v="0"/>
    <s v="USD"/>
    <n v="1370011370"/>
    <n v="1364827370"/>
    <b v="0"/>
    <x v="5"/>
    <b v="1"/>
    <s v="film &amp; video/shorts"/>
    <n v="1.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x v="5"/>
    <b v="1"/>
    <s v="film &amp; video/shorts"/>
    <n v="1.1950000000000001"/>
    <n v="46.702127659574465"/>
    <x v="0"/>
    <x v="1"/>
  </r>
  <r>
    <n v="110"/>
    <s v="Earlids"/>
    <s v="Lee, an awkward teenager with sound-blocking earlids, must confront his self-isolation after a girl moves in next door."/>
    <n v="1300"/>
    <n v="1700"/>
    <x v="0"/>
    <x v="0"/>
    <s v="USD"/>
    <n v="1384408740"/>
    <n v="1381445253"/>
    <b v="0"/>
    <x v="55"/>
    <b v="1"/>
    <s v="film &amp; video/shorts"/>
    <n v="0.30769230769230771"/>
    <n v="65.384615384615387"/>
    <x v="0"/>
    <x v="1"/>
  </r>
  <r>
    <n v="111"/>
    <s v="Judi Dench is Cool in Person"/>
    <s v="Two actors, one bookie and a very bad day.  Judi Dench is Cool in Person is fast, funny and only a little bit nasty."/>
    <n v="3500"/>
    <n v="5410"/>
    <x v="0"/>
    <x v="2"/>
    <s v="AUD"/>
    <n v="1433059187"/>
    <n v="1430467187"/>
    <b v="0"/>
    <x v="28"/>
    <b v="1"/>
    <s v="film &amp; video/shorts"/>
    <n v="0.54571428571428571"/>
    <n v="102.0754716981132"/>
    <x v="0"/>
    <x v="1"/>
  </r>
  <r>
    <n v="112"/>
    <s v="MITOSIS | a short film"/>
    <s v="Only one choice can stop Anthony Oswald from fulfilling his destiny and saving millions of lives, and itâ€™s not his decision to make."/>
    <n v="5000"/>
    <n v="5200"/>
    <x v="0"/>
    <x v="0"/>
    <s v="USD"/>
    <n v="1397354400"/>
    <n v="1395277318"/>
    <b v="0"/>
    <x v="75"/>
    <b v="1"/>
    <s v="film &amp; video/shorts"/>
    <n v="0.04"/>
    <n v="64.197530864197532"/>
    <x v="0"/>
    <x v="1"/>
  </r>
  <r>
    <n v="113"/>
    <s v="&quot;The First Day&quot; by Julia Othmer- Music Video"/>
    <s v="A living memorial for all those dealing with trauma, grief and loss."/>
    <n v="5000"/>
    <n v="7050"/>
    <x v="0"/>
    <x v="0"/>
    <s v="USD"/>
    <n v="1312642800"/>
    <n v="1311963128"/>
    <b v="0"/>
    <x v="76"/>
    <b v="1"/>
    <s v="film &amp; video/shorts"/>
    <n v="0.41"/>
    <n v="90.384615384615387"/>
    <x v="0"/>
    <x v="1"/>
  </r>
  <r>
    <n v="114"/>
    <s v="l'esprit d'escalier-a senior film"/>
    <s v="This film explores the complicated nature that exists in all human relationships. A mother and a daughter seek to find happiness."/>
    <n v="3000"/>
    <n v="3100"/>
    <x v="0"/>
    <x v="0"/>
    <s v="USD"/>
    <n v="1326436488"/>
    <n v="1321252488"/>
    <b v="0"/>
    <x v="2"/>
    <b v="1"/>
    <s v="film &amp; video/shorts"/>
    <n v="3.3333333333333333E-2"/>
    <n v="88.571428571428569"/>
    <x v="0"/>
    <x v="1"/>
  </r>
  <r>
    <n v="115"/>
    <s v="The World's Greatest Lover"/>
    <s v="Never judge a book (or a lover) by their cover."/>
    <n v="450"/>
    <n v="632"/>
    <x v="0"/>
    <x v="0"/>
    <s v="USD"/>
    <n v="1328377444"/>
    <n v="1326217444"/>
    <b v="0"/>
    <x v="19"/>
    <b v="1"/>
    <s v="film &amp; video/shorts"/>
    <n v="0.40444444444444444"/>
    <n v="28.727272727272727"/>
    <x v="0"/>
    <x v="1"/>
  </r>
  <r>
    <n v="116"/>
    <s v="Villanelle"/>
    <s v="Villanelle is a feature film that blends elements of classic, hardboiled Film Noir, with classic Horror and tells a great story to boot"/>
    <n v="3500"/>
    <n v="3978"/>
    <x v="0"/>
    <x v="0"/>
    <s v="USD"/>
    <n v="1302260155"/>
    <n v="1298289355"/>
    <b v="0"/>
    <x v="7"/>
    <b v="1"/>
    <s v="film &amp; video/shorts"/>
    <n v="0.13657142857142857"/>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n v="4.9377777777778343E-3"/>
    <n v="167.48962962962963"/>
    <x v="0"/>
    <x v="1"/>
  </r>
  <r>
    <n v="118"/>
    <s v="DENOUNCED - A Short Film"/>
    <s v="When a ruthless hit-man is 'denounced' from the mafia, his old enemies declare war."/>
    <n v="5000"/>
    <n v="5651.58"/>
    <x v="0"/>
    <x v="0"/>
    <s v="USD"/>
    <n v="1311902236"/>
    <n v="1309310236"/>
    <b v="0"/>
    <x v="70"/>
    <b v="1"/>
    <s v="film &amp; video/shorts"/>
    <n v="0.1303159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n v="4.5569230769230744E-2"/>
    <n v="91.840540540540545"/>
    <x v="0"/>
    <x v="1"/>
  </r>
  <r>
    <n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n v="-0.99985714285714289"/>
    <n v="10"/>
    <x v="0"/>
    <x v="2"/>
  </r>
  <r>
    <n v="121"/>
    <s v="MICRO-MISSION"/>
    <s v="NAVY SEALS sent on a Area 51 Top-Secret rescue mission where they are shrunken and injected into an ET body, the immune system mutated."/>
    <n v="3000"/>
    <n v="1"/>
    <x v="1"/>
    <x v="0"/>
    <s v="USD"/>
    <n v="1429352160"/>
    <n v="1427993710"/>
    <b v="0"/>
    <x v="29"/>
    <b v="0"/>
    <s v="film &amp; video/science fiction"/>
    <n v="-0.9996666666666667"/>
    <n v="1"/>
    <x v="0"/>
    <x v="2"/>
  </r>
  <r>
    <n v="122"/>
    <s v="The Time Jumper (Canceled)"/>
    <s v="My ambition for this knows no bounds.  Seeing Sephoria in a live-action is a dream of mine."/>
    <n v="100000000"/>
    <n v="0"/>
    <x v="1"/>
    <x v="0"/>
    <s v="USD"/>
    <n v="1476094907"/>
    <n v="1470910907"/>
    <b v="0"/>
    <x v="78"/>
    <b v="0"/>
    <s v="film &amp; video/science fiction"/>
    <n v="-1"/>
    <e v="#DIV/0!"/>
    <x v="0"/>
    <x v="2"/>
  </r>
  <r>
    <n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n v="-0.9972545454545455"/>
    <n v="25.166666666666668"/>
    <x v="0"/>
    <x v="2"/>
  </r>
  <r>
    <n v="124"/>
    <s v="Blank Bodies - Post Production (Canceled)"/>
    <s v="An artificial man and woman discover love under the unsuspecting eyes of the four renowned artists who created them."/>
    <n v="4000"/>
    <n v="0"/>
    <x v="1"/>
    <x v="0"/>
    <s v="USD"/>
    <n v="1431728242"/>
    <n v="1429568242"/>
    <b v="0"/>
    <x v="78"/>
    <b v="0"/>
    <s v="film &amp; video/science fiction"/>
    <n v="-1"/>
    <e v="#DIV/0!"/>
    <x v="0"/>
    <x v="2"/>
  </r>
  <r>
    <n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n v="-0.86"/>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n v="-0.94452000000000003"/>
    <n v="106.69230769230769"/>
    <x v="0"/>
    <x v="2"/>
  </r>
  <r>
    <n v="127"/>
    <s v="Human Evolution (Canceled)"/>
    <s v="An ambitious Sci-Fi/Action film that will have a big-budget feel with stunning visuals &amp; stunts starring a casting of up and comers."/>
    <n v="8000"/>
    <n v="190"/>
    <x v="1"/>
    <x v="0"/>
    <s v="USD"/>
    <n v="1428069541"/>
    <n v="1425481141"/>
    <b v="0"/>
    <x v="80"/>
    <b v="0"/>
    <s v="film &amp; video/science fiction"/>
    <n v="-0.97624999999999995"/>
    <n v="47.5"/>
    <x v="0"/>
    <x v="2"/>
  </r>
  <r>
    <n v="128"/>
    <s v="Ralphi3 (Canceled)"/>
    <s v="A Science Fiction film filled with entertainment and Excitement"/>
    <n v="100000"/>
    <n v="1867"/>
    <x v="1"/>
    <x v="0"/>
    <s v="USD"/>
    <n v="1476941293"/>
    <n v="1473917293"/>
    <b v="0"/>
    <x v="79"/>
    <b v="0"/>
    <s v="film &amp; video/science fiction"/>
    <n v="-0.98133000000000004"/>
    <n v="311.16666666666669"/>
    <x v="0"/>
    <x v="2"/>
  </r>
  <r>
    <n v="129"/>
    <s v="JUSTICE LEAGUE ORIGINS (Canceled)"/>
    <s v="HEY!!! I'm David House, and I am currently working on a film called Justice League Origins!!! non-profit based on DC Comics Characters."/>
    <n v="20000"/>
    <n v="0"/>
    <x v="1"/>
    <x v="0"/>
    <s v="USD"/>
    <n v="1414708183"/>
    <n v="1409524183"/>
    <b v="0"/>
    <x v="78"/>
    <b v="0"/>
    <s v="film &amp; video/science fiction"/>
    <n v="-1"/>
    <e v="#DIV/0!"/>
    <x v="0"/>
    <x v="2"/>
  </r>
  <r>
    <n v="130"/>
    <s v="Blue in the Green (Canceled)"/>
    <s v="A journey down the rabbit hole into the dark future. A mix of reality and dreams of a world dependant on an oppressed by technology."/>
    <n v="600"/>
    <n v="0"/>
    <x v="1"/>
    <x v="1"/>
    <s v="GBP"/>
    <n v="1402949760"/>
    <n v="1400536692"/>
    <b v="0"/>
    <x v="78"/>
    <b v="0"/>
    <s v="film &amp; video/science fiction"/>
    <n v="-1"/>
    <e v="#DIV/0!"/>
    <x v="0"/>
    <x v="2"/>
  </r>
  <r>
    <n v="131"/>
    <s v="I (Canceled)"/>
    <s v="I"/>
    <n v="1200"/>
    <n v="0"/>
    <x v="1"/>
    <x v="0"/>
    <s v="USD"/>
    <n v="1467763200"/>
    <n v="1466453161"/>
    <b v="0"/>
    <x v="78"/>
    <b v="0"/>
    <s v="film &amp; video/science fiction"/>
    <n v="-1"/>
    <e v="#DIV/0!"/>
    <x v="0"/>
    <x v="2"/>
  </r>
  <r>
    <n v="132"/>
    <s v="The Message (Canceled)"/>
    <s v="An anime inspired sci-fi action short set in Tokyo, Japan by VFX veterans, Gerald Abraham, Kim Tran and sound engineer, Jeremy Corby."/>
    <n v="80000"/>
    <n v="7655"/>
    <x v="1"/>
    <x v="0"/>
    <s v="USD"/>
    <n v="1415392207"/>
    <n v="1411500607"/>
    <b v="0"/>
    <x v="75"/>
    <b v="0"/>
    <s v="film &amp; video/science fiction"/>
    <n v="-0.90431249999999996"/>
    <n v="94.506172839506178"/>
    <x v="0"/>
    <x v="2"/>
  </r>
  <r>
    <n v="133"/>
    <s v="Demon Women from outer space (Canceled)"/>
    <s v="Invasion from outer space sights, to weird to imagine destruction too monstrous to escape"/>
    <n v="71764"/>
    <n v="0"/>
    <x v="1"/>
    <x v="0"/>
    <s v="USD"/>
    <n v="1464715860"/>
    <n v="1462130584"/>
    <b v="0"/>
    <x v="78"/>
    <b v="0"/>
    <s v="film &amp; video/science fiction"/>
    <n v="-1"/>
    <e v="#DIV/0!"/>
    <x v="0"/>
    <x v="2"/>
  </r>
  <r>
    <n v="134"/>
    <s v="MARLEY'S GHOST (AMBASSADORS OF STEAM) (Canceled)"/>
    <s v="steampunk  remake of &quot;a Christmas carol&quot;"/>
    <n v="5000"/>
    <n v="0"/>
    <x v="1"/>
    <x v="0"/>
    <s v="USD"/>
    <n v="1441386000"/>
    <n v="1438811418"/>
    <b v="0"/>
    <x v="78"/>
    <b v="0"/>
    <s v="film &amp; video/science fiction"/>
    <n v="-1"/>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n v="-0.8656666666666667"/>
    <n v="80.599999999999994"/>
    <x v="0"/>
    <x v="2"/>
  </r>
  <r>
    <n v="136"/>
    <s v="MICRO-MISSION (Canceled)"/>
    <s v="NAVY SEALS sent on a Area 51 Top-Secret rescue mission where they are shrunken and injected into an ET body, the immune system mutated."/>
    <n v="3000"/>
    <n v="0"/>
    <x v="1"/>
    <x v="0"/>
    <s v="USD"/>
    <n v="1431771360"/>
    <n v="1427968234"/>
    <b v="0"/>
    <x v="78"/>
    <b v="0"/>
    <s v="film &amp; video/science fiction"/>
    <n v="-1"/>
    <e v="#DIV/0!"/>
    <x v="0"/>
    <x v="2"/>
  </r>
  <r>
    <n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n v="-1"/>
    <e v="#DIV/0!"/>
    <x v="0"/>
    <x v="2"/>
  </r>
  <r>
    <n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n v="-0.96858666666666671"/>
    <n v="81.241379310344826"/>
    <x v="0"/>
    <x v="2"/>
  </r>
  <r>
    <n v="139"/>
    <s v="Roman Dead (Canceled)"/>
    <s v="When  Rome is infected with a zombie plague, Lucius Agrippa and a small group fights for survival"/>
    <n v="500"/>
    <n v="500"/>
    <x v="1"/>
    <x v="0"/>
    <s v="USD"/>
    <n v="1436738772"/>
    <n v="1435874772"/>
    <b v="0"/>
    <x v="29"/>
    <b v="0"/>
    <s v="film &amp; video/science fiction"/>
    <n v="0"/>
    <n v="500"/>
    <x v="0"/>
    <x v="2"/>
  </r>
  <r>
    <n v="140"/>
    <s v="Rome of the Dead (Canceled)"/>
    <s v="A Gladiator fights for his freedom to be reunited with his Family, he's one fight away, when Rome is infected with a Zombie Virus"/>
    <n v="200000"/>
    <n v="0"/>
    <x v="1"/>
    <x v="0"/>
    <s v="USD"/>
    <n v="1426823132"/>
    <n v="1424234732"/>
    <b v="0"/>
    <x v="78"/>
    <b v="0"/>
    <s v="film &amp; video/science fiction"/>
    <n v="-1"/>
    <e v="#DIV/0!"/>
    <x v="0"/>
    <x v="2"/>
  </r>
  <r>
    <n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n v="-0.89224999999999999"/>
    <n v="46.178571428571431"/>
    <x v="0"/>
    <x v="2"/>
  </r>
  <r>
    <n v="142"/>
    <s v="SAMANTHA  SHADOW (Canceled)"/>
    <s v="A science fiction series about a women trying to stave off a mysterious appearance of monsters from getting out of a dark alley."/>
    <n v="3000"/>
    <n v="10"/>
    <x v="1"/>
    <x v="0"/>
    <s v="USD"/>
    <n v="1416176778"/>
    <n v="1414358778"/>
    <b v="0"/>
    <x v="29"/>
    <b v="0"/>
    <s v="film &amp; video/science fiction"/>
    <n v="-0.9966666666666667"/>
    <n v="10"/>
    <x v="0"/>
    <x v="2"/>
  </r>
  <r>
    <n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n v="-1"/>
    <e v="#DIV/0!"/>
    <x v="0"/>
    <x v="2"/>
  </r>
  <r>
    <n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n v="-0.72399999999999998"/>
    <n v="55.945945945945944"/>
    <x v="0"/>
    <x v="2"/>
  </r>
  <r>
    <n v="145"/>
    <s v="Threshold (Canceled)"/>
    <s v="Film-Makers Ricky Comuniello &amp; Ian Weeks are at it again - for the 1st time. We need your support for a modern Sci-Fiction short film"/>
    <n v="4500"/>
    <n v="338"/>
    <x v="1"/>
    <x v="0"/>
    <s v="USD"/>
    <n v="1439298052"/>
    <n v="1436965252"/>
    <b v="0"/>
    <x v="82"/>
    <b v="0"/>
    <s v="film &amp; video/science fiction"/>
    <n v="-0.92488888888888887"/>
    <n v="37.555555555555557"/>
    <x v="0"/>
    <x v="2"/>
  </r>
  <r>
    <n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n v="-0.99424999999999997"/>
    <n v="38.333333333333336"/>
    <x v="0"/>
    <x v="2"/>
  </r>
  <r>
    <n v="147"/>
    <s v="Consumed (Static Air) (Canceled)"/>
    <s v="Film makers catch live footage beyond their wildest dreams."/>
    <n v="7000"/>
    <n v="0"/>
    <x v="1"/>
    <x v="1"/>
    <s v="GBP"/>
    <n v="1420741080"/>
    <n v="1417026340"/>
    <b v="0"/>
    <x v="78"/>
    <b v="0"/>
    <s v="film &amp; video/science fiction"/>
    <n v="-1"/>
    <e v="#DIV/0!"/>
    <x v="0"/>
    <x v="2"/>
  </r>
  <r>
    <n v="148"/>
    <s v="Space Gangstars (Canceled)"/>
    <s v="An aspiring pilot decides to take his Dad's ship for a joyride, and learns it was the biggest mistake of his life in this Sci-Fi comedy"/>
    <n v="50000"/>
    <n v="40"/>
    <x v="1"/>
    <x v="0"/>
    <s v="USD"/>
    <n v="1456555536"/>
    <n v="1453963536"/>
    <b v="0"/>
    <x v="84"/>
    <b v="0"/>
    <s v="film &amp; video/science fiction"/>
    <n v="-0.99919999999999998"/>
    <n v="20"/>
    <x v="0"/>
    <x v="2"/>
  </r>
  <r>
    <n v="149"/>
    <s v="Dichotomy (Canceled)"/>
    <s v="A provocatively mind-bending sci-fi thriller, this short film project examines opposites and the balance of the universe. #Dichotomy"/>
    <n v="10000"/>
    <n v="92"/>
    <x v="1"/>
    <x v="0"/>
    <s v="USD"/>
    <n v="1419494400"/>
    <n v="1416888470"/>
    <b v="0"/>
    <x v="79"/>
    <b v="0"/>
    <s v="film &amp; video/science fiction"/>
    <n v="-0.99080000000000001"/>
    <n v="15.333333333333334"/>
    <x v="0"/>
    <x v="2"/>
  </r>
  <r>
    <n v="150"/>
    <s v="Star Trek First Frontier (Canceled)"/>
    <s v="The untold story of Captain Robert April and the first launching of the starship U.S.S. Enterprise,  NCC-1701"/>
    <n v="130000"/>
    <n v="30112"/>
    <x v="1"/>
    <x v="0"/>
    <s v="USD"/>
    <n v="1432612382"/>
    <n v="1427428382"/>
    <b v="0"/>
    <x v="85"/>
    <b v="0"/>
    <s v="film &amp; video/science fiction"/>
    <n v="-0.7683692307692308"/>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n v="-0.99944"/>
    <n v="28"/>
    <x v="0"/>
    <x v="2"/>
  </r>
  <r>
    <n v="152"/>
    <s v="The Great Dark (Canceled)"/>
    <s v="The Great Dark is a journey through the unimaginable...and un foreseeable..."/>
    <n v="380000"/>
    <n v="30"/>
    <x v="1"/>
    <x v="0"/>
    <s v="USD"/>
    <n v="1411437100"/>
    <n v="1408845100"/>
    <b v="0"/>
    <x v="84"/>
    <b v="0"/>
    <s v="film &amp; video/science fiction"/>
    <n v="-0.99992105263157893"/>
    <n v="15"/>
    <x v="0"/>
    <x v="2"/>
  </r>
  <r>
    <n v="153"/>
    <s v="Awakening (Canceled)"/>
    <s v="What would you do if you face something beyond your understanding? If someone you loved disappeared without a trace?"/>
    <n v="50000"/>
    <n v="359"/>
    <x v="1"/>
    <x v="0"/>
    <s v="USD"/>
    <n v="1417532644"/>
    <n v="1413900244"/>
    <b v="0"/>
    <x v="73"/>
    <b v="0"/>
    <s v="film &amp; video/science fiction"/>
    <n v="-0.99282000000000004"/>
    <n v="35.9"/>
    <x v="0"/>
    <x v="2"/>
  </r>
  <r>
    <n v="154"/>
    <s v="Quantum Alterations: Sci-fi, Stop Motion &amp; Fantasy Fan Film"/>
    <s v="Fiction Becomes Reality in this non-profit science fiction, stop motion, and fantasy fan film."/>
    <n v="1500"/>
    <n v="40"/>
    <x v="1"/>
    <x v="0"/>
    <s v="USD"/>
    <n v="1433336895"/>
    <n v="1429621695"/>
    <b v="0"/>
    <x v="83"/>
    <b v="0"/>
    <s v="film &amp; video/science fiction"/>
    <n v="-0.97333333333333338"/>
    <n v="13.333333333333334"/>
    <x v="0"/>
    <x v="2"/>
  </r>
  <r>
    <n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n v="-0.99994000000000005"/>
    <n v="20.25"/>
    <x v="0"/>
    <x v="2"/>
  </r>
  <r>
    <n v="156"/>
    <s v="Mosaics (Canceled)"/>
    <s v="A short science-fiction film about an underground network of human-animal hybrids &amp; their struggle with oppression &amp; marginalization."/>
    <n v="35000"/>
    <n v="1785"/>
    <x v="1"/>
    <x v="5"/>
    <s v="CAD"/>
    <n v="1407034796"/>
    <n v="1401850796"/>
    <b v="0"/>
    <x v="41"/>
    <b v="0"/>
    <s v="film &amp; video/science fiction"/>
    <n v="-0.94899999999999995"/>
    <n v="119"/>
    <x v="0"/>
    <x v="2"/>
  </r>
  <r>
    <n v="157"/>
    <s v="Forever Man (short film) (Canceled)"/>
    <s v="Man's cryogenic chamber and his soulmate's time travel from the distant future allows them to meet in the middle."/>
    <n v="2995"/>
    <n v="8"/>
    <x v="1"/>
    <x v="0"/>
    <s v="USD"/>
    <n v="1456523572"/>
    <n v="1453931572"/>
    <b v="0"/>
    <x v="84"/>
    <b v="0"/>
    <s v="film &amp; video/science fiction"/>
    <n v="-0.99732888146911525"/>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n v="-1"/>
    <e v="#DIV/0!"/>
    <x v="0"/>
    <x v="2"/>
  </r>
  <r>
    <n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n v="-0.99997999999999998"/>
    <n v="10"/>
    <x v="0"/>
    <x v="2"/>
  </r>
  <r>
    <n v="160"/>
    <s v="Con Todo mi Corazon: With all of my Heart."/>
    <s v="The title might seem cheesy, but my father says that to my mother every time they say I love you.     This story is dedicated to them."/>
    <n v="5000"/>
    <n v="0"/>
    <x v="2"/>
    <x v="0"/>
    <s v="USD"/>
    <n v="1439675691"/>
    <n v="1434491691"/>
    <b v="0"/>
    <x v="78"/>
    <b v="0"/>
    <s v="film &amp; video/drama"/>
    <n v="-1"/>
    <e v="#DIV/0!"/>
    <x v="0"/>
    <x v="3"/>
  </r>
  <r>
    <n v="161"/>
    <s v="Midway: The Turning Point"/>
    <s v="Step 1 (script editing) to produce a dramatic film about the air/sea battle of WWII that turned the tide of victory for the US."/>
    <n v="50000"/>
    <n v="5"/>
    <x v="2"/>
    <x v="0"/>
    <s v="USD"/>
    <n v="1404318595"/>
    <n v="1401726595"/>
    <b v="0"/>
    <x v="29"/>
    <b v="0"/>
    <s v="film &amp; video/drama"/>
    <n v="-0.99990000000000001"/>
    <n v="5"/>
    <x v="0"/>
    <x v="3"/>
  </r>
  <r>
    <n v="162"/>
    <s v="See It My Way"/>
    <s v="This film follows a young man who has had only a troubled family life. He turns to all the wrong things and life falls apart."/>
    <n v="2800"/>
    <n v="435"/>
    <x v="2"/>
    <x v="0"/>
    <s v="USD"/>
    <n v="1408232520"/>
    <n v="1405393356"/>
    <b v="0"/>
    <x v="73"/>
    <b v="0"/>
    <s v="film &amp; video/drama"/>
    <n v="-0.84464285714285714"/>
    <n v="43.5"/>
    <x v="0"/>
    <x v="3"/>
  </r>
  <r>
    <n v="163"/>
    <s v="UNDIVIDED (Working Title)"/>
    <s v="Over 2.5 million Black men registered for the draft in World War II. _x000a_This will be the most comprehensive portrayal EVER of US. THEN."/>
    <n v="2000000"/>
    <n v="0"/>
    <x v="2"/>
    <x v="0"/>
    <s v="USD"/>
    <n v="1443657600"/>
    <n v="1440716654"/>
    <b v="0"/>
    <x v="78"/>
    <b v="0"/>
    <s v="film &amp; video/drama"/>
    <n v="-1"/>
    <e v="#DIV/0!"/>
    <x v="0"/>
    <x v="3"/>
  </r>
  <r>
    <n v="164"/>
    <s v="Angelix"/>
    <s v="Two cousins are caught up in the private war between warrior class angels and demons. You may be caught up too and not realize it yet."/>
    <n v="120000"/>
    <n v="640"/>
    <x v="2"/>
    <x v="0"/>
    <s v="USD"/>
    <n v="1411150701"/>
    <n v="1405966701"/>
    <b v="0"/>
    <x v="63"/>
    <b v="0"/>
    <s v="film &amp; video/drama"/>
    <n v="-0.9946666666666667"/>
    <n v="91.428571428571431"/>
    <x v="0"/>
    <x v="3"/>
  </r>
  <r>
    <n v="165"/>
    <s v="NET"/>
    <s v="A teacher. A boy. The beach and a heatwave that drove them all insane."/>
    <n v="17000"/>
    <n v="0"/>
    <x v="2"/>
    <x v="1"/>
    <s v="GBP"/>
    <n v="1452613724"/>
    <n v="1450021724"/>
    <b v="0"/>
    <x v="78"/>
    <b v="0"/>
    <s v="film &amp; video/drama"/>
    <n v="-1"/>
    <e v="#DIV/0!"/>
    <x v="0"/>
    <x v="3"/>
  </r>
  <r>
    <n v="166"/>
    <s v="Pressure"/>
    <s v="A young teen makes a bad decision after joining gang and the film expresses his choices that led him to that point."/>
    <n v="5000"/>
    <n v="3000"/>
    <x v="2"/>
    <x v="0"/>
    <s v="USD"/>
    <n v="1484531362"/>
    <n v="1481939362"/>
    <b v="0"/>
    <x v="29"/>
    <b v="0"/>
    <s v="film &amp; video/drama"/>
    <n v="-0.4"/>
    <n v="3000"/>
    <x v="0"/>
    <x v="3"/>
  </r>
  <r>
    <n v="167"/>
    <s v="Past"/>
    <s v="A young man experiences a tragedy and has the opportunity to go back and learn from his mistakes and find out his true self."/>
    <n v="110000"/>
    <n v="11"/>
    <x v="2"/>
    <x v="0"/>
    <s v="USD"/>
    <n v="1438726535"/>
    <n v="1433542535"/>
    <b v="0"/>
    <x v="84"/>
    <b v="0"/>
    <s v="film &amp; video/drama"/>
    <n v="-0.99990000000000001"/>
    <n v="5.5"/>
    <x v="0"/>
    <x v="3"/>
  </r>
  <r>
    <n v="168"/>
    <s v="Moving On"/>
    <s v="A homeless Gulf War 2 vet, and Congressional Medal of Honor recipient fights for his sanity on the mean streets of Albuquerque."/>
    <n v="8000"/>
    <n v="325"/>
    <x v="2"/>
    <x v="0"/>
    <s v="USD"/>
    <n v="1426791770"/>
    <n v="1424203370"/>
    <b v="0"/>
    <x v="83"/>
    <b v="0"/>
    <s v="film &amp; video/drama"/>
    <n v="-0.95937499999999998"/>
    <n v="108.33333333333333"/>
    <x v="0"/>
    <x v="3"/>
  </r>
  <r>
    <n v="169"/>
    <s v="Family"/>
    <s v="Family is a short film about a father and son and two brothers who were separated by the Korean war and finally reunite after 60 years."/>
    <n v="2500"/>
    <n v="560"/>
    <x v="2"/>
    <x v="1"/>
    <s v="GBP"/>
    <n v="1413634059"/>
    <n v="1411042059"/>
    <b v="0"/>
    <x v="73"/>
    <b v="0"/>
    <s v="film &amp; video/drama"/>
    <n v="-0.77600000000000002"/>
    <n v="56"/>
    <x v="0"/>
    <x v="3"/>
  </r>
  <r>
    <n v="170"/>
    <s v="Letters to Daniel"/>
    <s v="Amy &amp; Missy survive Amy's bipolar disorder and go on to become award winning &amp; bestselling authors, screenwriters &amp; filmmakers"/>
    <n v="10000"/>
    <n v="325"/>
    <x v="2"/>
    <x v="0"/>
    <s v="USD"/>
    <n v="1440912480"/>
    <n v="1438385283"/>
    <b v="0"/>
    <x v="73"/>
    <b v="0"/>
    <s v="film &amp; video/drama"/>
    <n v="-0.96750000000000003"/>
    <n v="32.5"/>
    <x v="0"/>
    <x v="3"/>
  </r>
  <r>
    <n v="171"/>
    <s v="IRL: Gamers Unite"/>
    <s v="Team Mayhem, a local small town gang of gamers who are enlisted   to save the world from the new great evil known as Prowler."/>
    <n v="50000"/>
    <n v="1"/>
    <x v="2"/>
    <x v="0"/>
    <s v="USD"/>
    <n v="1470975614"/>
    <n v="1465791614"/>
    <b v="0"/>
    <x v="29"/>
    <b v="0"/>
    <s v="film &amp; video/drama"/>
    <n v="-0.99997999999999998"/>
    <n v="1"/>
    <x v="0"/>
    <x v="3"/>
  </r>
  <r>
    <n v="172"/>
    <s v="The Blind Dolphin Story"/>
    <s v="A short film on the rarest mammal and the second most endangered freshwater river dolphin, in Pakistan."/>
    <n v="95000"/>
    <n v="0"/>
    <x v="2"/>
    <x v="0"/>
    <s v="USD"/>
    <n v="1426753723"/>
    <n v="1423733323"/>
    <b v="0"/>
    <x v="78"/>
    <b v="0"/>
    <s v="film &amp; video/drama"/>
    <n v="-1"/>
    <e v="#DIV/0!"/>
    <x v="0"/>
    <x v="3"/>
  </r>
  <r>
    <n v="173"/>
    <s v="7 Sins"/>
    <s v="This is a film inspired by Quentin Tarantino, I want to make a film thats entertaining yet gritty. 7 Sins is in pre-production."/>
    <n v="1110"/>
    <n v="0"/>
    <x v="2"/>
    <x v="1"/>
    <s v="GBP"/>
    <n v="1425131108"/>
    <n v="1422539108"/>
    <b v="0"/>
    <x v="78"/>
    <b v="0"/>
    <s v="film &amp; video/drama"/>
    <n v="-1"/>
    <e v="#DIV/0!"/>
    <x v="0"/>
    <x v="3"/>
  </r>
  <r>
    <n v="174"/>
    <s v="I Am Forgotten"/>
    <s v="An international short film project. It is about loneliness, wich is caused by the current compulsion to check your Facebook every day."/>
    <n v="6000"/>
    <n v="0"/>
    <x v="2"/>
    <x v="9"/>
    <s v="EUR"/>
    <n v="1431108776"/>
    <n v="1425924776"/>
    <b v="0"/>
    <x v="78"/>
    <b v="0"/>
    <s v="film &amp; video/drama"/>
    <n v="-1"/>
    <e v="#DIV/0!"/>
    <x v="0"/>
    <x v="3"/>
  </r>
  <r>
    <n v="175"/>
    <s v="Gooseberry Fool - Feature Film"/>
    <s v="To heal her scars Olivia must take a journey back to her roots, where an unresolved conflict stands between her and musical success."/>
    <n v="20000"/>
    <n v="1297"/>
    <x v="2"/>
    <x v="1"/>
    <s v="GBP"/>
    <n v="1409337611"/>
    <n v="1407177611"/>
    <b v="0"/>
    <x v="55"/>
    <b v="0"/>
    <s v="film &amp; video/drama"/>
    <n v="-0.93515000000000004"/>
    <n v="49.884615384615387"/>
    <x v="0"/>
    <x v="3"/>
  </r>
  <r>
    <n v="176"/>
    <s v="Silent Monster"/>
    <s v="I'm seeking funding to finish my short film, Silent Monster, to bring awareness to teenage bullying as well as teenage violence."/>
    <n v="1500"/>
    <n v="0"/>
    <x v="2"/>
    <x v="0"/>
    <s v="USD"/>
    <n v="1438803999"/>
    <n v="1436211999"/>
    <b v="0"/>
    <x v="78"/>
    <b v="0"/>
    <s v="film &amp; video/drama"/>
    <n v="-1"/>
    <e v="#DIV/0!"/>
    <x v="0"/>
    <x v="3"/>
  </r>
  <r>
    <n v="177"/>
    <s v="The Good Samaritan"/>
    <s v="I'm making a modern day version of the bible story &quot; The Good Samaritan&quot;"/>
    <n v="450"/>
    <n v="180"/>
    <x v="2"/>
    <x v="0"/>
    <s v="USD"/>
    <n v="1427155726"/>
    <n v="1425690526"/>
    <b v="0"/>
    <x v="63"/>
    <b v="0"/>
    <s v="film &amp; video/drama"/>
    <n v="-0.6"/>
    <n v="25.714285714285715"/>
    <x v="0"/>
    <x v="3"/>
  </r>
  <r>
    <n v="178"/>
    <s v="El viaje de LucÃ­a"/>
    <s v="El viaje de LucÃ­a es un largometraje de ficciÃ³n con temÃ¡tica sobre el cÃ¡ncer infantil."/>
    <n v="500000"/>
    <n v="0"/>
    <x v="2"/>
    <x v="3"/>
    <s v="EUR"/>
    <n v="1448582145"/>
    <n v="1445986545"/>
    <b v="0"/>
    <x v="78"/>
    <b v="0"/>
    <s v="film &amp; video/drama"/>
    <n v="-1"/>
    <e v="#DIV/0!"/>
    <x v="0"/>
    <x v="3"/>
  </r>
  <r>
    <n v="179"/>
    <s v="Sustain: A Film About Survival"/>
    <s v="A feature-length film about how three people survive in a diseased world."/>
    <n v="1000"/>
    <n v="200"/>
    <x v="2"/>
    <x v="0"/>
    <s v="USD"/>
    <n v="1457056555"/>
    <n v="1454464555"/>
    <b v="0"/>
    <x v="84"/>
    <b v="0"/>
    <s v="film &amp; video/drama"/>
    <n v="-0.8"/>
    <n v="100"/>
    <x v="0"/>
    <x v="3"/>
  </r>
  <r>
    <n v="180"/>
    <s v="The Rest of Us Mini-Series"/>
    <s v="The Rest of Us follows a survivor of an outbreak that nearly destroyed the earth as he travels to find some form of humanity."/>
    <n v="1200"/>
    <n v="401"/>
    <x v="2"/>
    <x v="1"/>
    <s v="GBP"/>
    <n v="1428951600"/>
    <n v="1425512843"/>
    <b v="0"/>
    <x v="62"/>
    <b v="0"/>
    <s v="film &amp; video/drama"/>
    <n v="-0.66583333333333339"/>
    <n v="30.846153846153847"/>
    <x v="0"/>
    <x v="3"/>
  </r>
  <r>
    <n v="181"/>
    <s v="Immemorial"/>
    <s v="Christina has been suffering with flash backs and some very disturbing nightmares and realises that it is more than just nightmares."/>
    <n v="3423"/>
    <n v="722"/>
    <x v="2"/>
    <x v="1"/>
    <s v="GBP"/>
    <n v="1434995295"/>
    <n v="1432403295"/>
    <b v="0"/>
    <x v="80"/>
    <b v="0"/>
    <s v="film &amp; video/drama"/>
    <n v="-0.78907391177329833"/>
    <n v="180.5"/>
    <x v="0"/>
    <x v="3"/>
  </r>
  <r>
    <n v="182"/>
    <s v="ABU Pakistani Independent Feature Film"/>
    <s v="I'm Faraz, and I am raising money for my feature film called ABU. This one is for our parents, and our responsibilities towards them."/>
    <n v="1000"/>
    <n v="0"/>
    <x v="2"/>
    <x v="0"/>
    <s v="USD"/>
    <n v="1483748232"/>
    <n v="1481156232"/>
    <b v="0"/>
    <x v="78"/>
    <b v="0"/>
    <s v="film &amp; video/drama"/>
    <n v="-1"/>
    <e v="#DIV/0!"/>
    <x v="0"/>
    <x v="3"/>
  </r>
  <r>
    <n v="183"/>
    <s v="Three Little Words"/>
    <s v="Don't kill me until I meet my Dad"/>
    <n v="12500"/>
    <n v="4482"/>
    <x v="2"/>
    <x v="1"/>
    <s v="GBP"/>
    <n v="1417033610"/>
    <n v="1414438010"/>
    <b v="0"/>
    <x v="8"/>
    <b v="0"/>
    <s v="film &amp; video/drama"/>
    <n v="-0.64144000000000001"/>
    <n v="373.5"/>
    <x v="0"/>
    <x v="3"/>
  </r>
  <r>
    <n v="184"/>
    <s v="Lana - Short film"/>
    <s v="&quot;Lana&quot; is an horror/dramatic short film, written by myself, about a young woman fighting the darkness in her, but it might be too late."/>
    <n v="1500"/>
    <n v="51"/>
    <x v="2"/>
    <x v="5"/>
    <s v="CAD"/>
    <n v="1409543940"/>
    <n v="1404586762"/>
    <b v="0"/>
    <x v="84"/>
    <b v="0"/>
    <s v="film &amp; video/drama"/>
    <n v="-0.96599999999999997"/>
    <n v="25.5"/>
    <x v="0"/>
    <x v="3"/>
  </r>
  <r>
    <n v="185"/>
    <s v="BLANK Short Movie"/>
    <s v="Love has no boundaries!"/>
    <n v="40000"/>
    <n v="2200"/>
    <x v="2"/>
    <x v="10"/>
    <s v="NOK"/>
    <n v="1471557139"/>
    <n v="1468965139"/>
    <b v="0"/>
    <x v="73"/>
    <b v="0"/>
    <s v="film &amp; video/drama"/>
    <n v="-0.94499999999999995"/>
    <n v="220"/>
    <x v="0"/>
    <x v="3"/>
  </r>
  <r>
    <n v="186"/>
    <s v="Feature Film: The Wolfes"/>
    <s v="My film is about a boy who discovers the truth about his fathers dissapearance through the dark secrets of his mothers past."/>
    <n v="5000"/>
    <n v="0"/>
    <x v="2"/>
    <x v="0"/>
    <s v="USD"/>
    <n v="1488571200"/>
    <n v="1485977434"/>
    <b v="0"/>
    <x v="78"/>
    <b v="0"/>
    <s v="film &amp; video/drama"/>
    <n v="-1"/>
    <e v="#DIV/0!"/>
    <x v="0"/>
    <x v="3"/>
  </r>
  <r>
    <n v="187"/>
    <s v="The Imbalanced Heart of a Symmetric Mind (film)"/>
    <s v="A young man suffering from a severe case of OCD embarks on a road trip to find peace of mind."/>
    <n v="5000"/>
    <n v="800"/>
    <x v="2"/>
    <x v="0"/>
    <s v="USD"/>
    <n v="1437461940"/>
    <n v="1435383457"/>
    <b v="0"/>
    <x v="81"/>
    <b v="0"/>
    <s v="film &amp; video/drama"/>
    <n v="-0.84"/>
    <n v="160"/>
    <x v="0"/>
    <x v="3"/>
  </r>
  <r>
    <n v="188"/>
    <s v="Mariano (A Screenplay)"/>
    <s v="Mariano Messini, an aspiring musician, indebted to the mafia must put his life on the line to escape their grasp and pursue his dream."/>
    <n v="1500"/>
    <n v="0"/>
    <x v="2"/>
    <x v="0"/>
    <s v="USD"/>
    <n v="1409891015"/>
    <n v="1407299015"/>
    <b v="0"/>
    <x v="78"/>
    <b v="0"/>
    <s v="film &amp; video/drama"/>
    <n v="-1"/>
    <e v="#DIV/0!"/>
    <x v="0"/>
    <x v="3"/>
  </r>
  <r>
    <n v="189"/>
    <s v="A GOOD MAN'S DECISION"/>
    <s v="Jack Barlow's wife and daughter shot in cold blood at a gun confiscation station in Texas, he sets out to save his family &amp; neighbors."/>
    <n v="500000"/>
    <n v="345"/>
    <x v="2"/>
    <x v="0"/>
    <s v="USD"/>
    <n v="1472920477"/>
    <n v="1467736477"/>
    <b v="0"/>
    <x v="81"/>
    <b v="0"/>
    <s v="film &amp; video/drama"/>
    <n v="-0.99931000000000003"/>
    <n v="69"/>
    <x v="0"/>
    <x v="3"/>
  </r>
  <r>
    <n v="190"/>
    <s v="REGIONRAT, the movie"/>
    <s v="Because hope can be a 4 letter word"/>
    <n v="12000"/>
    <n v="50"/>
    <x v="2"/>
    <x v="0"/>
    <s v="USD"/>
    <n v="1466091446"/>
    <n v="1465227446"/>
    <b v="0"/>
    <x v="29"/>
    <b v="0"/>
    <s v="film &amp; video/drama"/>
    <n v="-0.99583333333333335"/>
    <n v="50"/>
    <x v="0"/>
    <x v="3"/>
  </r>
  <r>
    <n v="191"/>
    <s v="Trillion: Feature Film"/>
    <s v="A young boy passionate about Astronomy and Chemistry tracks down an astroid that scientists said would never hit earth."/>
    <n v="5000"/>
    <n v="250"/>
    <x v="2"/>
    <x v="2"/>
    <s v="AUD"/>
    <n v="1443782138"/>
    <n v="1440326138"/>
    <b v="0"/>
    <x v="83"/>
    <b v="0"/>
    <s v="film &amp; video/drama"/>
    <n v="-0.9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n v="-0.99998299999999996"/>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n v="-1"/>
    <e v="#DIV/0!"/>
    <x v="0"/>
    <x v="3"/>
  </r>
  <r>
    <n v="194"/>
    <s v="Desperation Short Film"/>
    <s v="Northern Irish Original Short Film based on the desperation of love and survival and taking a risk that may change everything."/>
    <n v="2500"/>
    <n v="3"/>
    <x v="2"/>
    <x v="1"/>
    <s v="GBP"/>
    <n v="1457308531"/>
    <n v="1452124531"/>
    <b v="0"/>
    <x v="83"/>
    <b v="0"/>
    <s v="film &amp; video/drama"/>
    <n v="-0.99880000000000002"/>
    <n v="1"/>
    <x v="0"/>
    <x v="3"/>
  </r>
  <r>
    <n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n v="-1"/>
    <e v="#DIV/0!"/>
    <x v="0"/>
    <x v="3"/>
  </r>
  <r>
    <n v="196"/>
    <s v="Thunder Under Control"/>
    <s v="A moving short film about a retired female boxer who develops a relationship with a young journalist who idolises her"/>
    <n v="3500"/>
    <n v="1465"/>
    <x v="2"/>
    <x v="1"/>
    <s v="GBP"/>
    <n v="1444510800"/>
    <n v="1442062898"/>
    <b v="0"/>
    <x v="10"/>
    <b v="0"/>
    <s v="film &amp; video/drama"/>
    <n v="-0.58142857142857141"/>
    <n v="77.10526315789474"/>
    <x v="0"/>
    <x v="3"/>
  </r>
  <r>
    <n v="197"/>
    <s v="Cole - A Short Film."/>
    <s v="â€œAfter a terrifying ordeal, a young woman is left in a depressive state and abandoned to cope with a distressing account of revengeâ€"/>
    <n v="2500"/>
    <n v="262"/>
    <x v="2"/>
    <x v="1"/>
    <s v="GBP"/>
    <n v="1487365200"/>
    <n v="1483734100"/>
    <b v="0"/>
    <x v="22"/>
    <b v="0"/>
    <s v="film &amp; video/drama"/>
    <n v="-0.8952"/>
    <n v="32.75"/>
    <x v="0"/>
    <x v="3"/>
  </r>
  <r>
    <n v="198"/>
    <s v="Nine Lives"/>
    <s v="Nine Lives is a story of one woman's survival of EIGHT near deaths and her love for one man as an influence to fight for the NINTH."/>
    <n v="25000"/>
    <n v="279"/>
    <x v="2"/>
    <x v="0"/>
    <s v="USD"/>
    <n v="1412500322"/>
    <n v="1409908322"/>
    <b v="0"/>
    <x v="79"/>
    <b v="0"/>
    <s v="film &amp; video/drama"/>
    <n v="-0.98884000000000005"/>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n v="-1"/>
    <e v="#DIV/0!"/>
    <x v="0"/>
    <x v="3"/>
  </r>
  <r>
    <n v="200"/>
    <s v="The Crossing Shore"/>
    <s v="A film dedicated to an AAF Pilot's struggle to survive behind enemy lines during WWII."/>
    <n v="6000"/>
    <n v="1571.55"/>
    <x v="2"/>
    <x v="0"/>
    <s v="USD"/>
    <n v="1410746403"/>
    <n v="1408154403"/>
    <b v="0"/>
    <x v="59"/>
    <b v="0"/>
    <s v="film &amp; video/drama"/>
    <n v="-0.73807499999999993"/>
    <n v="87.308333333333337"/>
    <x v="0"/>
    <x v="3"/>
  </r>
  <r>
    <n v="201"/>
    <s v="Life of Change"/>
    <s v="Everyone has a choice. Can two college students get past their differences to save the life of a man whom they've never met before?"/>
    <n v="650"/>
    <n v="380"/>
    <x v="2"/>
    <x v="0"/>
    <s v="USD"/>
    <n v="1423424329"/>
    <n v="1421696329"/>
    <b v="0"/>
    <x v="63"/>
    <b v="0"/>
    <s v="film &amp; video/drama"/>
    <n v="-0.41538461538461541"/>
    <n v="54.285714285714285"/>
    <x v="0"/>
    <x v="3"/>
  </r>
  <r>
    <n v="202"/>
    <s v="Modern Gangsters"/>
    <s v="new web series created by jonney terry"/>
    <n v="6000"/>
    <n v="0"/>
    <x v="2"/>
    <x v="0"/>
    <s v="USD"/>
    <n v="1444337940"/>
    <n v="1441750564"/>
    <b v="0"/>
    <x v="78"/>
    <b v="0"/>
    <s v="film &amp; video/drama"/>
    <n v="-1"/>
    <e v="#DIV/0!"/>
    <x v="0"/>
    <x v="3"/>
  </r>
  <r>
    <n v="203"/>
    <s v="TheM"/>
    <s v="We are aiming to make a Web Series based on Youth Culture and the misrepresentation of socially stereotyped people."/>
    <n v="2500"/>
    <n v="746"/>
    <x v="2"/>
    <x v="1"/>
    <s v="GBP"/>
    <n v="1422562864"/>
    <n v="1417378864"/>
    <b v="0"/>
    <x v="22"/>
    <b v="0"/>
    <s v="film &amp; video/drama"/>
    <n v="-0.7016"/>
    <n v="93.25"/>
    <x v="0"/>
    <x v="3"/>
  </r>
  <r>
    <n v="204"/>
    <s v="WHERE IS DANIEL? The feature film"/>
    <s v="A feature film based on the true story of Bruce and Denise Morcombe and their battle for justice for their missing son Daniel."/>
    <n v="300000"/>
    <n v="152165"/>
    <x v="2"/>
    <x v="2"/>
    <s v="AUD"/>
    <n v="1470319203"/>
    <n v="1467727203"/>
    <b v="0"/>
    <x v="86"/>
    <b v="0"/>
    <s v="film &amp; video/drama"/>
    <n v="-0.4927833333333333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n v="-0.83750000000000002"/>
    <n v="76.470588235294116"/>
    <x v="0"/>
    <x v="3"/>
  </r>
  <r>
    <n v="206"/>
    <s v="Blood Bond Movie Development"/>
    <s v="A love story featuring adoption,struggle,dysfunction,grace, healing, and restoration."/>
    <n v="12700"/>
    <n v="0"/>
    <x v="2"/>
    <x v="0"/>
    <s v="USD"/>
    <n v="1470441983"/>
    <n v="1468627583"/>
    <b v="0"/>
    <x v="78"/>
    <b v="0"/>
    <s v="film &amp; video/drama"/>
    <n v="-1"/>
    <e v="#DIV/0!"/>
    <x v="0"/>
    <x v="3"/>
  </r>
  <r>
    <n v="207"/>
    <s v="M39 - Action film / Drama"/>
    <s v="To avoid bankruptcy, Vincent, a passionate young entrepreneur embarks  on an illicit affair in order to save his dream business."/>
    <n v="14000"/>
    <n v="2130"/>
    <x v="2"/>
    <x v="5"/>
    <s v="CAD"/>
    <n v="1420346638"/>
    <n v="1417754638"/>
    <b v="0"/>
    <x v="62"/>
    <b v="0"/>
    <s v="film &amp; video/drama"/>
    <n v="-0.84785714285714286"/>
    <n v="163.84615384615384"/>
    <x v="0"/>
    <x v="3"/>
  </r>
  <r>
    <n v="208"/>
    <s v="OLIVIA"/>
    <s v="A young woman's journey from Africa to Australia where she finds heaven on earth, love and tragedy. Within her tragedy she saves lives."/>
    <n v="50000"/>
    <n v="0"/>
    <x v="2"/>
    <x v="2"/>
    <s v="AUD"/>
    <n v="1418719967"/>
    <n v="1416127967"/>
    <b v="0"/>
    <x v="78"/>
    <b v="0"/>
    <s v="film &amp; video/drama"/>
    <n v="-1"/>
    <e v="#DIV/0!"/>
    <x v="0"/>
    <x v="3"/>
  </r>
  <r>
    <n v="209"/>
    <s v="&quot;A Brighter Day&quot;"/>
    <s v="&quot;A Brighter Day&quot; is the first episode of a television series about an ex-hustler that becomes a school teacher to help at risk youth."/>
    <n v="25000"/>
    <n v="0"/>
    <x v="2"/>
    <x v="0"/>
    <s v="USD"/>
    <n v="1436566135"/>
    <n v="1433974135"/>
    <b v="0"/>
    <x v="78"/>
    <b v="0"/>
    <s v="film &amp; video/drama"/>
    <n v="-1"/>
    <e v="#DIV/0!"/>
    <x v="0"/>
    <x v="3"/>
  </r>
  <r>
    <n v="210"/>
    <s v="Like Son, Like Father"/>
    <s v="A tender short film about a young man who needs advice from  someone he had no intention of ever meeting, his biological father."/>
    <n v="12000"/>
    <n v="3030"/>
    <x v="2"/>
    <x v="0"/>
    <s v="USD"/>
    <n v="1443675600"/>
    <n v="1441157592"/>
    <b v="0"/>
    <x v="51"/>
    <b v="0"/>
    <s v="film &amp; video/drama"/>
    <n v="-0.7475000000000000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n v="-0.55400000000000005"/>
    <n v="185.83333333333334"/>
    <x v="0"/>
    <x v="3"/>
  </r>
  <r>
    <n v="212"/>
    <s v="The Ecstasy of Vengeance - Feature Length Film"/>
    <s v="This film is a fictional crime drama following the events of a heist that ended in bloodshed."/>
    <n v="6300"/>
    <n v="1"/>
    <x v="2"/>
    <x v="0"/>
    <s v="USD"/>
    <n v="1460837320"/>
    <n v="1455656920"/>
    <b v="0"/>
    <x v="29"/>
    <b v="0"/>
    <s v="film &amp; video/drama"/>
    <n v="-0.99984126984126986"/>
    <n v="1"/>
    <x v="0"/>
    <x v="3"/>
  </r>
  <r>
    <n v="213"/>
    <s v="Hart Blvd. A feature film by Andrew Greve"/>
    <s v="A family dramedy about a grandfather  and grandson who are both on their path to redemption."/>
    <n v="50000"/>
    <n v="20"/>
    <x v="2"/>
    <x v="0"/>
    <s v="USD"/>
    <n v="1439734001"/>
    <n v="1437142547"/>
    <b v="0"/>
    <x v="29"/>
    <b v="0"/>
    <s v="film &amp; video/drama"/>
    <n v="-0.99960000000000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n v="-0.99992000000000003"/>
    <n v="1"/>
    <x v="0"/>
    <x v="3"/>
  </r>
  <r>
    <n v="215"/>
    <s v="Invisible Scars"/>
    <s v="A short drama based on a true events. Story of a British Soldier who comes back home suffering from Post Traumatic Stress Disorder."/>
    <n v="4400"/>
    <n v="10"/>
    <x v="2"/>
    <x v="1"/>
    <s v="GBP"/>
    <n v="1455753540"/>
    <n v="1452058282"/>
    <b v="0"/>
    <x v="29"/>
    <b v="0"/>
    <s v="film &amp; video/drama"/>
    <n v="-0.99772727272727268"/>
    <n v="10"/>
    <x v="0"/>
    <x v="3"/>
  </r>
  <r>
    <n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n v="-0.44301559999999995"/>
    <n v="331.53833333333336"/>
    <x v="0"/>
    <x v="3"/>
  </r>
  <r>
    <n v="217"/>
    <s v="Bitch"/>
    <s v="A roadmovie by paw"/>
    <n v="100000"/>
    <n v="11943"/>
    <x v="2"/>
    <x v="11"/>
    <s v="SEK"/>
    <n v="1419780149"/>
    <n v="1417101749"/>
    <b v="0"/>
    <x v="44"/>
    <b v="0"/>
    <s v="film &amp; video/drama"/>
    <n v="-0.88056999999999996"/>
    <n v="314.28947368421052"/>
    <x v="0"/>
    <x v="3"/>
  </r>
  <r>
    <n v="218"/>
    <s v="Charmaine (Daughter of Charlotte)"/>
    <s v="A sassy talking spider named Charmaine, joins forces with an abused young boy.  She stages off bullies and help fight an abusive father"/>
    <n v="5000"/>
    <n v="100"/>
    <x v="2"/>
    <x v="0"/>
    <s v="USD"/>
    <n v="1431702289"/>
    <n v="1426518289"/>
    <b v="0"/>
    <x v="29"/>
    <b v="0"/>
    <s v="film &amp; video/drama"/>
    <n v="-0.98"/>
    <n v="100"/>
    <x v="0"/>
    <x v="3"/>
  </r>
  <r>
    <n v="219"/>
    <s v="True Colors"/>
    <s v="An hour-long pilot about a group of suburban LGBT teens coming of age in the early 90's."/>
    <n v="50000"/>
    <n v="8815"/>
    <x v="2"/>
    <x v="0"/>
    <s v="USD"/>
    <n v="1459493940"/>
    <n v="1456732225"/>
    <b v="0"/>
    <x v="88"/>
    <b v="0"/>
    <s v="film &amp; video/drama"/>
    <n v="-0.82369999999999999"/>
    <n v="115.98684210526316"/>
    <x v="0"/>
    <x v="3"/>
  </r>
  <r>
    <n v="220"/>
    <s v="LA VIE"/>
    <s v="A Freelancer abandons everything to chase after his dream of being &quot;great&quot; escape to Bangkok and return to his home-world."/>
    <n v="50000"/>
    <n v="360"/>
    <x v="2"/>
    <x v="0"/>
    <s v="USD"/>
    <n v="1440101160"/>
    <n v="1436542030"/>
    <b v="0"/>
    <x v="83"/>
    <b v="0"/>
    <s v="film &amp; video/drama"/>
    <n v="-0.99280000000000002"/>
    <n v="120"/>
    <x v="0"/>
    <x v="3"/>
  </r>
  <r>
    <n v="221"/>
    <s v="Archetypes"/>
    <s v="Film about Schizophrenia with Surreal Twists!"/>
    <n v="50000"/>
    <n v="0"/>
    <x v="2"/>
    <x v="0"/>
    <s v="USD"/>
    <n v="1427569564"/>
    <n v="1422389164"/>
    <b v="0"/>
    <x v="78"/>
    <b v="0"/>
    <s v="film &amp; video/drama"/>
    <n v="-1"/>
    <e v="#DIV/0!"/>
    <x v="0"/>
    <x v="3"/>
  </r>
  <r>
    <n v="222"/>
    <s v="SICKNESS 2014 Build Killian's Bike"/>
    <s v="Killian leader of an outlaw bike gang doesnâ€™t have a bike yet and here is your chance to help design and build his machine."/>
    <n v="1000"/>
    <n v="130"/>
    <x v="2"/>
    <x v="0"/>
    <s v="USD"/>
    <n v="1427423940"/>
    <n v="1422383318"/>
    <b v="0"/>
    <x v="84"/>
    <b v="0"/>
    <s v="film &amp; video/drama"/>
    <n v="-0.87"/>
    <n v="65"/>
    <x v="0"/>
    <x v="3"/>
  </r>
  <r>
    <n v="223"/>
    <s v="The Pass"/>
    <s v="An old man, a U.S Marine Corps veteran remembers his combat experience in the battle of Toktong Pass 1950, during the Korean War."/>
    <n v="1500000"/>
    <n v="0"/>
    <x v="2"/>
    <x v="0"/>
    <s v="USD"/>
    <n v="1463879100"/>
    <n v="1461287350"/>
    <b v="0"/>
    <x v="78"/>
    <b v="0"/>
    <s v="film &amp; video/drama"/>
    <n v="-1"/>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n v="-1"/>
    <e v="#DIV/0!"/>
    <x v="0"/>
    <x v="3"/>
  </r>
  <r>
    <n v="225"/>
    <s v="Backpage Shawty"/>
    <s v="I'm creating a &quot;Lifetime&quot; type drama film about a girl who uses backpage for money, but trying to turn her life around."/>
    <n v="200"/>
    <n v="0"/>
    <x v="2"/>
    <x v="0"/>
    <s v="USD"/>
    <n v="1460153054"/>
    <n v="1457564654"/>
    <b v="0"/>
    <x v="78"/>
    <b v="0"/>
    <s v="film &amp; video/drama"/>
    <n v="-1"/>
    <e v="#DIV/0!"/>
    <x v="0"/>
    <x v="3"/>
  </r>
  <r>
    <n v="226"/>
    <s v="MAGGIE Film"/>
    <s v="A TRUE STORY OF DOMESTIC VILOLENCE THAT SEEKS TO OFFER THE VIEWER OUTLEST OF SUPPORT."/>
    <n v="29000"/>
    <n v="250"/>
    <x v="2"/>
    <x v="1"/>
    <s v="GBP"/>
    <n v="1433064540"/>
    <n v="1428854344"/>
    <b v="0"/>
    <x v="84"/>
    <b v="0"/>
    <s v="film &amp; video/drama"/>
    <n v="-0.99137931034482762"/>
    <n v="125"/>
    <x v="0"/>
    <x v="3"/>
  </r>
  <r>
    <n v="227"/>
    <s v="The Chance of Freedom Short Film"/>
    <s v="Imagine your life is full is nothing but pain and darkness. One day, you had the chance to be free from it all. Would you take it?"/>
    <n v="28000"/>
    <n v="0"/>
    <x v="2"/>
    <x v="0"/>
    <s v="USD"/>
    <n v="1436477241"/>
    <n v="1433885241"/>
    <b v="0"/>
    <x v="78"/>
    <b v="0"/>
    <s v="film &amp; video/drama"/>
    <n v="-1"/>
    <e v="#DIV/0!"/>
    <x v="0"/>
    <x v="3"/>
  </r>
  <r>
    <n v="228"/>
    <s v="Facets of a Geek life"/>
    <s v="I am making a film from one one of my books called facets of a Geek life."/>
    <n v="8000"/>
    <n v="0"/>
    <x v="2"/>
    <x v="1"/>
    <s v="GBP"/>
    <n v="1433176105"/>
    <n v="1427992105"/>
    <b v="0"/>
    <x v="78"/>
    <b v="0"/>
    <s v="film &amp; video/drama"/>
    <n v="-1"/>
    <e v="#DIV/0!"/>
    <x v="0"/>
    <x v="3"/>
  </r>
  <r>
    <n v="229"/>
    <s v="The Perfect Plan"/>
    <s v="I teenage girl that wants to go around the system. She does all she can to cheat and finds herself in a bad position when she messesup"/>
    <n v="3000"/>
    <n v="0"/>
    <x v="2"/>
    <x v="12"/>
    <s v="EUR"/>
    <n v="1455402297"/>
    <n v="1452810297"/>
    <b v="0"/>
    <x v="78"/>
    <b v="0"/>
    <s v="film &amp; video/drama"/>
    <n v="-1"/>
    <e v="#DIV/0!"/>
    <x v="0"/>
    <x v="3"/>
  </r>
  <r>
    <n v="230"/>
    <s v="In Love There's War"/>
    <s v="In Love There's War is a spicy web series that will have viewers at the edge of their seats as deception and hidden secrecies unravel."/>
    <n v="15000"/>
    <n v="60"/>
    <x v="2"/>
    <x v="0"/>
    <s v="USD"/>
    <n v="1433443151"/>
    <n v="1430851151"/>
    <b v="0"/>
    <x v="84"/>
    <b v="0"/>
    <s v="film &amp; video/drama"/>
    <n v="-0.996"/>
    <n v="30"/>
    <x v="0"/>
    <x v="3"/>
  </r>
  <r>
    <n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n v="-1"/>
    <e v="#DIV/0!"/>
    <x v="0"/>
    <x v="3"/>
  </r>
  <r>
    <n v="232"/>
    <s v="#noblurredlines"/>
    <s v="A high-impact, high-quality resource to address, for young people and youth-related professionals, the issue of sexual consent."/>
    <n v="4000"/>
    <n v="110"/>
    <x v="2"/>
    <x v="1"/>
    <s v="GBP"/>
    <n v="1425066546"/>
    <n v="1422474546"/>
    <b v="0"/>
    <x v="63"/>
    <b v="0"/>
    <s v="film &amp; video/drama"/>
    <n v="-0.97250000000000003"/>
    <n v="15.714285714285714"/>
    <x v="0"/>
    <x v="3"/>
  </r>
  <r>
    <n v="233"/>
    <s v="Area 4 - The Film"/>
    <s v="â€œArea 4â€ revolves around Frank Hammond, a counselor at a high school, who discovers the scandals that took place."/>
    <n v="350000"/>
    <n v="0"/>
    <x v="2"/>
    <x v="0"/>
    <s v="USD"/>
    <n v="1475185972"/>
    <n v="1472593972"/>
    <b v="0"/>
    <x v="78"/>
    <b v="0"/>
    <s v="film &amp; video/drama"/>
    <n v="-1"/>
    <e v="#DIV/0!"/>
    <x v="0"/>
    <x v="3"/>
  </r>
  <r>
    <n v="234"/>
    <s v="The Interviewer (Charity Movie)"/>
    <s v="The Interviewer is a dramatic short film about second chances. If a murderer can get a second chance then uneducated children can too."/>
    <n v="1000"/>
    <n v="401"/>
    <x v="2"/>
    <x v="0"/>
    <s v="USD"/>
    <n v="1434847859"/>
    <n v="1431391859"/>
    <b v="0"/>
    <x v="81"/>
    <b v="0"/>
    <s v="film &amp; video/drama"/>
    <n v="-0.59899999999999998"/>
    <n v="80.2"/>
    <x v="0"/>
    <x v="3"/>
  </r>
  <r>
    <n v="235"/>
    <s v="Film about help homeless child to live a better life."/>
    <s v="Taking people on a deep emotional trip with a story about sometimes those who have less, give more."/>
    <n v="10000"/>
    <n v="0"/>
    <x v="2"/>
    <x v="0"/>
    <s v="USD"/>
    <n v="1436478497"/>
    <n v="1433886497"/>
    <b v="0"/>
    <x v="78"/>
    <b v="0"/>
    <s v="film &amp; video/drama"/>
    <n v="-1"/>
    <e v="#DIV/0!"/>
    <x v="0"/>
    <x v="3"/>
  </r>
  <r>
    <n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n v="-1"/>
    <e v="#DIV/0!"/>
    <x v="0"/>
    <x v="3"/>
  </r>
  <r>
    <n v="237"/>
    <s v="Making The Choice"/>
    <s v="Making The Choice is a christian short film series."/>
    <n v="15000"/>
    <n v="50"/>
    <x v="2"/>
    <x v="0"/>
    <s v="USD"/>
    <n v="1457445069"/>
    <n v="1452261069"/>
    <b v="0"/>
    <x v="29"/>
    <b v="0"/>
    <s v="film &amp; video/drama"/>
    <n v="-0.9966666666666667"/>
    <n v="50"/>
    <x v="0"/>
    <x v="3"/>
  </r>
  <r>
    <n v="238"/>
    <s v="Within The Threshold"/>
    <s v="A film to stop society from judging others and get along. Life is not about discrimination! Donate for this Thrilling Drama Series!!!!"/>
    <n v="26000"/>
    <n v="0"/>
    <x v="2"/>
    <x v="0"/>
    <s v="USD"/>
    <n v="1483088400"/>
    <n v="1481324760"/>
    <b v="0"/>
    <x v="78"/>
    <b v="0"/>
    <s v="film &amp; video/drama"/>
    <n v="-1"/>
    <e v="#DIV/0!"/>
    <x v="0"/>
    <x v="3"/>
  </r>
  <r>
    <n v="239"/>
    <s v="Filthy - Short Film"/>
    <s v="Lovers Clint and Eli convey their conflicting perspectives of guilt and remorse while in the desolate Australian bush."/>
    <n v="1000"/>
    <n v="250"/>
    <x v="2"/>
    <x v="2"/>
    <s v="AUD"/>
    <n v="1446984000"/>
    <n v="1445308730"/>
    <b v="0"/>
    <x v="81"/>
    <b v="0"/>
    <s v="film &amp; video/drama"/>
    <n v="-0.75"/>
    <n v="50"/>
    <x v="0"/>
    <x v="3"/>
  </r>
  <r>
    <n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n v="7.6341333333333386E-2"/>
    <n v="117.84759124087591"/>
    <x v="0"/>
    <x v="4"/>
  </r>
  <r>
    <n v="241"/>
    <s v="&quot;LESLIE&quot;"/>
    <s v="&quot;LESLIE&quot; explores the unapologetic life of Leslie Cochran, the thong-clad homeless man turned cultural icon in the heart of Texas."/>
    <n v="36400"/>
    <n v="41000"/>
    <x v="0"/>
    <x v="0"/>
    <s v="USD"/>
    <n v="1419180304"/>
    <n v="1415292304"/>
    <b v="1"/>
    <x v="90"/>
    <b v="1"/>
    <s v="film &amp; video/documentary"/>
    <n v="0.12637362637362637"/>
    <n v="109.04255319148936"/>
    <x v="0"/>
    <x v="4"/>
  </r>
  <r>
    <n v="242"/>
    <s v="Hardwater"/>
    <s v="An unprecedented feature-length documentary film about Maine's tribal, oft-misunderstood ice fishing sub-culture."/>
    <n v="13000"/>
    <n v="14750"/>
    <x v="0"/>
    <x v="0"/>
    <s v="USD"/>
    <n v="1324381790"/>
    <n v="1321357790"/>
    <b v="1"/>
    <x v="91"/>
    <b v="1"/>
    <s v="film &amp; video/documentary"/>
    <n v="0.13461538461538461"/>
    <n v="73.019801980198025"/>
    <x v="0"/>
    <x v="4"/>
  </r>
  <r>
    <n v="243"/>
    <s v="Following Boruch"/>
    <s v="A Hasidic man reaches a turning point in his recovery from mental illness and addiction, and is determined to start a new life."/>
    <n v="25000"/>
    <n v="25648"/>
    <x v="0"/>
    <x v="0"/>
    <s v="USD"/>
    <n v="1393031304"/>
    <n v="1390439304"/>
    <b v="1"/>
    <x v="92"/>
    <b v="1"/>
    <s v="film &amp; video/documentary"/>
    <n v="2.5919999999999999E-2"/>
    <n v="78.195121951219505"/>
    <x v="0"/>
    <x v="4"/>
  </r>
  <r>
    <n v="244"/>
    <d v="2008-11-04T00:00:00"/>
    <s v="A transmedia-project to amass a library of footage shot the day Obama was elected, for (1) a feature documentary, (2) an interactive web history"/>
    <n v="3500"/>
    <n v="3981.5"/>
    <x v="0"/>
    <x v="0"/>
    <s v="USD"/>
    <n v="1268723160"/>
    <n v="1265269559"/>
    <b v="1"/>
    <x v="87"/>
    <b v="1"/>
    <s v="film &amp; video/documentary"/>
    <n v="0.1375714285714285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n v="3.7199999999999997E-2"/>
    <n v="54.020833333333336"/>
    <x v="0"/>
    <x v="4"/>
  </r>
  <r>
    <n v="246"/>
    <s v="LEAVING ATLANTA THE FILM"/>
    <s v="From 1979 to 1981 twenty-nine Black children in Atlanta were murdered and the others terrified. This is our story..."/>
    <n v="5000"/>
    <n v="15273"/>
    <x v="0"/>
    <x v="0"/>
    <s v="USD"/>
    <n v="1292665405"/>
    <n v="1288341805"/>
    <b v="1"/>
    <x v="94"/>
    <b v="1"/>
    <s v="film &amp; video/documentary"/>
    <n v="2.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x v="95"/>
    <b v="1"/>
    <s v="film &amp; video/documentary"/>
    <n v="0.34100000000000003"/>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n v="1.3329411764705883E-2"/>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n v="0.12920000000000001"/>
    <n v="48.051063829787232"/>
    <x v="0"/>
    <x v="4"/>
  </r>
  <r>
    <n v="250"/>
    <s v="BOONE- THE DOCUMENTARY"/>
    <s v="Three young farmers risk land and friendship to stand up to the USDA. An experiential film about living a life of self reliance."/>
    <n v="30000"/>
    <n v="31675"/>
    <x v="0"/>
    <x v="0"/>
    <s v="USD"/>
    <n v="1370525691"/>
    <n v="1367933691"/>
    <b v="1"/>
    <x v="98"/>
    <b v="1"/>
    <s v="film &amp; video/documentary"/>
    <n v="5.5833333333333332E-2"/>
    <n v="72.482837528604122"/>
    <x v="0"/>
    <x v="4"/>
  </r>
  <r>
    <n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n v="0.25571428571428573"/>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n v="0.84560000000000002"/>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n v="7.3333333333333332E-3"/>
    <n v="215.85714285714286"/>
    <x v="0"/>
    <x v="4"/>
  </r>
  <r>
    <n v="254"/>
    <s v="&quot;I Clown You&quot; Documentary"/>
    <s v="&quot;I Clown You&quot; is a documentary about Israeli medical clowns and clowning as an art of challenging the norm."/>
    <n v="24000"/>
    <n v="28067.34"/>
    <x v="0"/>
    <x v="0"/>
    <s v="USD"/>
    <n v="1445047200"/>
    <n v="1442443910"/>
    <b v="1"/>
    <x v="100"/>
    <b v="1"/>
    <s v="film &amp; video/documentary"/>
    <n v="0.1694725"/>
    <n v="89.38643312101911"/>
    <x v="0"/>
    <x v="4"/>
  </r>
  <r>
    <n v="255"/>
    <s v="xoxosms: a documentary about love in the 21st century"/>
    <s v="xoxosms is a documentary about first love, long distance and Skype."/>
    <n v="8000"/>
    <n v="8538.66"/>
    <x v="0"/>
    <x v="0"/>
    <s v="USD"/>
    <n v="1300275482"/>
    <n v="1297687082"/>
    <b v="1"/>
    <x v="101"/>
    <b v="1"/>
    <s v="film &amp; video/documentary"/>
    <n v="6.7332499999999976E-2"/>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n v="0.3910000000000000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n v="6.7264857142857057E-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n v="0.91139999999999999"/>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n v="0.31937893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x v="106"/>
    <b v="1"/>
    <s v="film &amp; video/documentary"/>
    <n v="6.4000000000000001E-2"/>
    <n v="120.90909090909091"/>
    <x v="0"/>
    <x v="4"/>
  </r>
  <r>
    <n v="261"/>
    <s v="Empires: The Film"/>
    <s v="Empires explores the impact of networks on histories and philosophies of political thought."/>
    <n v="20000"/>
    <n v="21480"/>
    <x v="0"/>
    <x v="0"/>
    <s v="USD"/>
    <n v="1339080900"/>
    <n v="1334783704"/>
    <b v="1"/>
    <x v="107"/>
    <b v="1"/>
    <s v="film &amp; video/documentary"/>
    <n v="7.3999999999999996E-2"/>
    <n v="97.63636363636364"/>
    <x v="0"/>
    <x v="4"/>
  </r>
  <r>
    <n v="262"/>
    <s v="The Last Cosmonaut"/>
    <s v="He can never die. He will live forever. He is the last cosmonaut, and this is his story."/>
    <n v="2500"/>
    <n v="6000"/>
    <x v="0"/>
    <x v="0"/>
    <s v="USD"/>
    <n v="1298699828"/>
    <n v="1294811828"/>
    <b v="1"/>
    <x v="108"/>
    <b v="1"/>
    <s v="film &amp; video/documentary"/>
    <n v="1.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n v="0.18081080000000002"/>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n v="0.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n v="0.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n v="0.45500000000000002"/>
    <n v="40.416666666666664"/>
    <x v="0"/>
    <x v="4"/>
  </r>
  <r>
    <n v="267"/>
    <s v="Uncharted Amazon"/>
    <s v="A visually stunning, feature length film chronicling life's challenges in the remote depths of the Amazon rainforest."/>
    <n v="9850"/>
    <n v="12965.44"/>
    <x v="0"/>
    <x v="1"/>
    <s v="GBP"/>
    <n v="1403693499"/>
    <n v="1401101499"/>
    <b v="1"/>
    <x v="111"/>
    <b v="1"/>
    <s v="film &amp; video/documentary"/>
    <n v="0.31628832487309649"/>
    <n v="78.578424242424248"/>
    <x v="0"/>
    <x v="4"/>
  </r>
  <r>
    <n v="268"/>
    <s v="La Tierra de los Adioses"/>
    <s v="Help us finish a documentary about four teens coming-of-age in a small, rural Mexican town that has suffered 50% migration to the U.S."/>
    <n v="5000"/>
    <n v="5570"/>
    <x v="0"/>
    <x v="0"/>
    <s v="USD"/>
    <n v="1320640778"/>
    <n v="1316749178"/>
    <b v="1"/>
    <x v="112"/>
    <b v="1"/>
    <s v="film &amp; video/documentary"/>
    <n v="0.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n v="0.47233769999999992"/>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n v="0.52608695652173909"/>
    <n v="57.540983606557376"/>
    <x v="0"/>
    <x v="4"/>
  </r>
  <r>
    <n v="271"/>
    <s v="The Mathare Project"/>
    <s v="A documentary shot over 12 years about the hopes and dreams of five orphans struggling to reach adulthood in Kenya's Mathare slum."/>
    <n v="30000"/>
    <n v="31404"/>
    <x v="0"/>
    <x v="0"/>
    <s v="USD"/>
    <n v="1388649600"/>
    <n v="1386123861"/>
    <b v="1"/>
    <x v="114"/>
    <b v="1"/>
    <s v="film &amp; video/documentary"/>
    <n v="4.6800000000000001E-2"/>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n v="0.7743366666666667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n v="7.7757999999999994E-2"/>
    <n v="45.667711864406776"/>
    <x v="0"/>
    <x v="4"/>
  </r>
  <r>
    <n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n v="0.56000000000000005"/>
    <n v="55.221238938053098"/>
    <x v="0"/>
    <x v="4"/>
  </r>
  <r>
    <n v="275"/>
    <s v="Finding the Funk"/>
    <s v="A journey through the origins and influence of funk music from James Brown to D'Angelo we are FINDING THE FUNK!"/>
    <n v="20000"/>
    <n v="21679"/>
    <x v="0"/>
    <x v="0"/>
    <s v="USD"/>
    <n v="1352511966"/>
    <n v="1349916366"/>
    <b v="1"/>
    <x v="117"/>
    <b v="1"/>
    <s v="film &amp; video/documentary"/>
    <n v="8.3949999999999997E-2"/>
    <n v="65.298192771084331"/>
    <x v="0"/>
    <x v="4"/>
  </r>
  <r>
    <n v="276"/>
    <s v="Abalimi"/>
    <s v="A film about Xhosa women in townships of South Africa micro-farming to fight extreme poverty, gain health, and create food security."/>
    <n v="4000"/>
    <n v="5904"/>
    <x v="0"/>
    <x v="0"/>
    <s v="USD"/>
    <n v="1335574674"/>
    <n v="1330394274"/>
    <b v="1"/>
    <x v="95"/>
    <b v="1"/>
    <s v="film &amp; video/documentary"/>
    <n v="0.47599999999999998"/>
    <n v="95.225806451612897"/>
    <x v="0"/>
    <x v="4"/>
  </r>
  <r>
    <n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n v="0.10381538461538461"/>
    <n v="75.444794952681391"/>
    <x v="0"/>
    <x v="4"/>
  </r>
  <r>
    <n v="278"/>
    <s v="The Babushkas of Chernobyl"/>
    <s v="An unlikely story of spirit, defiance and beauty from the most contaminated place on Earth"/>
    <n v="27000"/>
    <n v="40594"/>
    <x v="0"/>
    <x v="0"/>
    <s v="USD"/>
    <n v="1350003539"/>
    <n v="1347411539"/>
    <b v="1"/>
    <x v="119"/>
    <b v="1"/>
    <s v="film &amp; video/documentary"/>
    <n v="0.50348148148148153"/>
    <n v="97.816867469879512"/>
    <x v="0"/>
    <x v="4"/>
  </r>
  <r>
    <n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n v="0.57318294117647062"/>
    <n v="87.685606557377056"/>
    <x v="0"/>
    <x v="4"/>
  </r>
  <r>
    <n v="280"/>
    <s v="Korengal Theatrical Release"/>
    <s v="My latest film Korengal, takes us back to the same valley with the same troops as in my Academy AwardÂ® nominated film Restrepo."/>
    <n v="75000"/>
    <n v="117108"/>
    <x v="0"/>
    <x v="0"/>
    <s v="USD"/>
    <n v="1401459035"/>
    <n v="1397571035"/>
    <b v="1"/>
    <x v="121"/>
    <b v="1"/>
    <s v="film &amp; video/documentary"/>
    <n v="0.56144000000000005"/>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n v="0.20587636363636358"/>
    <n v="83.953417721518989"/>
    <x v="0"/>
    <x v="4"/>
  </r>
  <r>
    <n v="282"/>
    <s v="Greenlight the PATROL BASE JAKER Movie"/>
    <s v="See US Marines make counter-insurgency work in Helmand Province--the Taliban's stronghold in Afghanistan."/>
    <n v="45000"/>
    <n v="45535"/>
    <x v="0"/>
    <x v="0"/>
    <s v="USD"/>
    <n v="1266876000"/>
    <n v="1263679492"/>
    <b v="1"/>
    <x v="122"/>
    <b v="1"/>
    <s v="film &amp; video/documentary"/>
    <n v="1.1888888888888888E-2"/>
    <n v="254.38547486033519"/>
    <x v="0"/>
    <x v="4"/>
  </r>
  <r>
    <n v="283"/>
    <s v="SOLE SURVIVOR"/>
    <s v="What is the impact of survivorship on the human condition?"/>
    <n v="18000"/>
    <n v="20569.05"/>
    <x v="0"/>
    <x v="0"/>
    <s v="USD"/>
    <n v="1306904340"/>
    <n v="1305219744"/>
    <b v="1"/>
    <x v="91"/>
    <b v="1"/>
    <s v="film &amp; video/documentary"/>
    <n v="0.14272499999999996"/>
    <n v="101.8269801980198"/>
    <x v="0"/>
    <x v="4"/>
  </r>
  <r>
    <n v="284"/>
    <s v="Wisconsin Rising"/>
    <s v="A film documenting WI Gov.Scott Walker's attack on working families and how it is reanimating the American labor movement."/>
    <n v="40000"/>
    <n v="41850.46"/>
    <x v="0"/>
    <x v="0"/>
    <s v="USD"/>
    <n v="1327167780"/>
    <n v="1325007780"/>
    <b v="1"/>
    <x v="123"/>
    <b v="1"/>
    <s v="film &amp; video/documentary"/>
    <n v="4.6261499999999976E-2"/>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n v="1.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x v="125"/>
    <b v="1"/>
    <s v="film &amp; video/documentary"/>
    <n v="9.1533333333333328E-2"/>
    <n v="121.28148148148148"/>
    <x v="0"/>
    <x v="4"/>
  </r>
  <r>
    <n v="287"/>
    <s v="In Country: A Documentary Film (POSTPRODUCTION)"/>
    <s v="War is hell. Why would anyone want to spend their weekends there?"/>
    <n v="15000"/>
    <n v="26445"/>
    <x v="0"/>
    <x v="0"/>
    <s v="USD"/>
    <n v="1351828800"/>
    <n v="1349160018"/>
    <b v="1"/>
    <x v="126"/>
    <b v="1"/>
    <s v="film &amp; video/documentary"/>
    <n v="0.76300000000000001"/>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n v="3.2106199999999953E-2"/>
    <n v="115.44812080536913"/>
    <x v="0"/>
    <x v="4"/>
  </r>
  <r>
    <n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n v="4.82E-2"/>
    <n v="67.771551724137936"/>
    <x v="0"/>
    <x v="4"/>
  </r>
  <r>
    <n v="290"/>
    <s v="INTOTHEWOODS.TV â€“ Music Media from the Pacific Northwest"/>
    <s v="Help INTOTHEWOODS.TV purchase audio and video gear, lighting and BACK UP HARD DRIVES"/>
    <n v="4500"/>
    <n v="4800.8"/>
    <x v="0"/>
    <x v="0"/>
    <s v="USD"/>
    <n v="1296633540"/>
    <n v="1292316697"/>
    <b v="1"/>
    <x v="129"/>
    <b v="1"/>
    <s v="film &amp; video/documentary"/>
    <n v="6.6844444444444484E-2"/>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n v="0.20019999999999999"/>
    <n v="46.8828125"/>
    <x v="0"/>
    <x v="4"/>
  </r>
  <r>
    <n v="292"/>
    <s v="The Undocumented"/>
    <s v="THE UNDOCUMENTED is a 90 cinema verite documentary that exposes a little known consequence of current U. S. immigration policy."/>
    <n v="75000"/>
    <n v="76130.2"/>
    <x v="0"/>
    <x v="0"/>
    <s v="USD"/>
    <n v="1319860740"/>
    <n v="1317064599"/>
    <b v="1"/>
    <x v="131"/>
    <b v="1"/>
    <s v="film &amp; video/documentary"/>
    <n v="1.5069333333333294E-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n v="1.3846153846153847E-2"/>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n v="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n v="0.33109119999999997"/>
    <n v="100.08204511278196"/>
    <x v="0"/>
    <x v="4"/>
  </r>
  <r>
    <n v="296"/>
    <s v="Bel Borba Is Here!"/>
    <s v="Bel Borba is Here is a feature film about the most inspiring Brazilian artist you've never heard of... until now."/>
    <n v="25000"/>
    <n v="29681.55"/>
    <x v="0"/>
    <x v="0"/>
    <s v="USD"/>
    <n v="1347017083"/>
    <n v="1344857083"/>
    <b v="1"/>
    <x v="135"/>
    <b v="1"/>
    <s v="film &amp; video/documentary"/>
    <n v="0.18726199999999998"/>
    <n v="230.08953488372092"/>
    <x v="0"/>
    <x v="4"/>
  </r>
  <r>
    <n v="297"/>
    <s v="Who Owns Yoga?"/>
    <s v="Who Owns Yoga? is a feature length documentary film that explores the changing nature of yoga in the modern world."/>
    <n v="20000"/>
    <n v="20128"/>
    <x v="0"/>
    <x v="0"/>
    <s v="USD"/>
    <n v="1430452740"/>
    <n v="1427390901"/>
    <b v="1"/>
    <x v="136"/>
    <b v="1"/>
    <s v="film &amp; video/documentary"/>
    <n v="6.4000000000000003E-3"/>
    <n v="141.74647887323943"/>
    <x v="0"/>
    <x v="4"/>
  </r>
  <r>
    <n v="298"/>
    <s v="DisHonesty - A Documentary Feature Film"/>
    <s v="The truth is, we all lie - and by &quot;we,&quot; we mean everyone!"/>
    <n v="126000"/>
    <n v="137254.84"/>
    <x v="0"/>
    <x v="0"/>
    <s v="USD"/>
    <n v="1399669200"/>
    <n v="1394536048"/>
    <b v="1"/>
    <x v="137"/>
    <b v="1"/>
    <s v="film &amp; video/documentary"/>
    <n v="8.932412698412695E-2"/>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n v="0.78952500000000003"/>
    <n v="73.341188524590166"/>
    <x v="0"/>
    <x v="4"/>
  </r>
  <r>
    <n v="300"/>
    <s v="The Bus "/>
    <s v="THE BUS is a feature-length documentary film celebrating one of the most iconic and beloved vehicles ever produced, the Volkswagen Bus."/>
    <n v="25000"/>
    <n v="25430.66"/>
    <x v="0"/>
    <x v="0"/>
    <s v="USD"/>
    <n v="1303686138"/>
    <n v="1301007738"/>
    <b v="1"/>
    <x v="139"/>
    <b v="1"/>
    <s v="film &amp; video/documentary"/>
    <n v="1.7226399999999996E-2"/>
    <n v="85.337785234899329"/>
    <x v="0"/>
    <x v="4"/>
  </r>
  <r>
    <n v="301"/>
    <s v="WORLD FAIR"/>
    <s v="A film about personal memory, amateur cinematography, and visions of the future at the 1939 New York World's Fair."/>
    <n v="13000"/>
    <n v="15435.55"/>
    <x v="0"/>
    <x v="0"/>
    <s v="USD"/>
    <n v="1363711335"/>
    <n v="1360258935"/>
    <b v="1"/>
    <x v="140"/>
    <b v="1"/>
    <s v="film &amp; video/documentary"/>
    <n v="0.18734999999999993"/>
    <n v="61.496215139442228"/>
    <x v="0"/>
    <x v="4"/>
  </r>
  <r>
    <n v="302"/>
    <s v="(UN)CUT"/>
    <s v="(UN)CUT explores circumcisionâ€™s medical, sexual &amp; religious complexities against the backdrop of San Franciscoâ€™s latest ban controversy"/>
    <n v="10000"/>
    <n v="10046"/>
    <x v="0"/>
    <x v="0"/>
    <s v="USD"/>
    <n v="1330115638"/>
    <n v="1327523638"/>
    <b v="1"/>
    <x v="52"/>
    <b v="1"/>
    <s v="film &amp; video/documentary"/>
    <n v="4.5999999999999999E-3"/>
    <n v="93.018518518518519"/>
    <x v="0"/>
    <x v="4"/>
  </r>
  <r>
    <n v="303"/>
    <s v="The Forest for the Trees"/>
    <s v="The story of Jadab Payeng, an Indian man who single handedly planted nearly 1400 acres of forest to save his island, Majuli."/>
    <n v="3000"/>
    <n v="4124"/>
    <x v="0"/>
    <x v="0"/>
    <s v="USD"/>
    <n v="1338601346"/>
    <n v="1336009346"/>
    <b v="1"/>
    <x v="141"/>
    <b v="1"/>
    <s v="film &amp; video/documentary"/>
    <n v="0.37466666666666665"/>
    <n v="50.292682926829265"/>
    <x v="0"/>
    <x v="4"/>
  </r>
  <r>
    <n v="304"/>
    <s v="Beyond Iconic: Distribution for film on Dennis Stock"/>
    <s v="A portrait of a life fully realized and a look at what it takes to make great photography."/>
    <n v="3400"/>
    <n v="7876"/>
    <x v="0"/>
    <x v="0"/>
    <s v="USD"/>
    <n v="1346464800"/>
    <n v="1343096197"/>
    <b v="1"/>
    <x v="142"/>
    <b v="1"/>
    <s v="film &amp; video/documentary"/>
    <n v="1.3164705882352941"/>
    <n v="106.43243243243244"/>
    <x v="0"/>
    <x v="4"/>
  </r>
  <r>
    <n v="305"/>
    <s v="My Friend Mott-ly"/>
    <s v="A documentary that I am making about the difficult, but inspiring, life of a late friend of mine."/>
    <n v="7500"/>
    <n v="9775"/>
    <x v="0"/>
    <x v="0"/>
    <s v="USD"/>
    <n v="1331392049"/>
    <n v="1328800049"/>
    <b v="1"/>
    <x v="143"/>
    <b v="1"/>
    <s v="film &amp; video/documentary"/>
    <n v="0.30333333333333334"/>
    <n v="51.719576719576722"/>
    <x v="0"/>
    <x v="4"/>
  </r>
  <r>
    <n v="306"/>
    <s v="Escape/Artist: The Jason Escape Documentary"/>
    <s v="A feature-length documentary on the life of Boston escape artist Jason Escape."/>
    <n v="1000"/>
    <n v="2929"/>
    <x v="0"/>
    <x v="0"/>
    <s v="USD"/>
    <n v="1363806333"/>
    <n v="1362081933"/>
    <b v="1"/>
    <x v="144"/>
    <b v="1"/>
    <s v="film &amp; video/documentary"/>
    <n v="1.929"/>
    <n v="36.612499999999997"/>
    <x v="0"/>
    <x v="4"/>
  </r>
  <r>
    <n v="307"/>
    <s v="Grammar Revolution"/>
    <s v="Why is grammar important?"/>
    <n v="22000"/>
    <n v="24490"/>
    <x v="0"/>
    <x v="0"/>
    <s v="USD"/>
    <n v="1360276801"/>
    <n v="1357684801"/>
    <b v="1"/>
    <x v="145"/>
    <b v="1"/>
    <s v="film &amp; video/documentary"/>
    <n v="0.11318181818181818"/>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n v="5.566666666666667E-2"/>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n v="0.18944444444444444"/>
    <n v="89.957983193277315"/>
    <x v="0"/>
    <x v="4"/>
  </r>
  <r>
    <n v="310"/>
    <s v="Feels Like Coming Home Tour"/>
    <s v="30 day tour to release a compilation CD with 16 original songs about hometowns.  Webisodes and documentary to follow."/>
    <n v="1000"/>
    <n v="1041.29"/>
    <x v="0"/>
    <x v="0"/>
    <s v="USD"/>
    <n v="1319076000"/>
    <n v="1317788623"/>
    <b v="1"/>
    <x v="17"/>
    <b v="1"/>
    <s v="film &amp; video/documentary"/>
    <n v="4.1289999999999966E-2"/>
    <n v="28.924722222222222"/>
    <x v="0"/>
    <x v="4"/>
  </r>
  <r>
    <n v="311"/>
    <s v="The Sticking Place Interactive Documentary"/>
    <s v="An imaginative interactive documentary about Leah Callahan, a freestyle wrestler and Olympic hopeful."/>
    <n v="20000"/>
    <n v="20820.330000000002"/>
    <x v="0"/>
    <x v="0"/>
    <s v="USD"/>
    <n v="1325404740"/>
    <n v="1321852592"/>
    <b v="1"/>
    <x v="3"/>
    <b v="1"/>
    <s v="film &amp; video/documentary"/>
    <n v="4.1016500000000088E-2"/>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n v="0.118749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x v="147"/>
    <b v="1"/>
    <s v="film &amp; video/documentary"/>
    <n v="4.7352941176470591E-2"/>
    <n v="80.202702702702709"/>
    <x v="0"/>
    <x v="4"/>
  </r>
  <r>
    <n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n v="2.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x v="149"/>
    <b v="1"/>
    <s v="film &amp; video/documentary"/>
    <n v="1.248E-2"/>
    <n v="200.88888888888889"/>
    <x v="0"/>
    <x v="4"/>
  </r>
  <r>
    <n v="316"/>
    <s v="THE SECRET TRIAL 5 - GRASSROOTS CROSS-CANADA TOUR"/>
    <s v="Award winning documentary The Secret Trial 5 needs your help for a Cross-Canada Tour!"/>
    <n v="15000"/>
    <n v="17066"/>
    <x v="0"/>
    <x v="5"/>
    <s v="CAD"/>
    <n v="1418273940"/>
    <n v="1415398197"/>
    <b v="1"/>
    <x v="150"/>
    <b v="1"/>
    <s v="film &amp; video/documentary"/>
    <n v="0.13773333333333335"/>
    <n v="108.01265822784811"/>
    <x v="0"/>
    <x v="4"/>
  </r>
  <r>
    <n v="317"/>
    <s v="Good Men, Bad Men, and a Few Rowdy Ladies"/>
    <s v="The story of a cowboy town with a prison problem, and the colorful characters who call it home."/>
    <n v="30000"/>
    <n v="30241"/>
    <x v="0"/>
    <x v="0"/>
    <s v="USD"/>
    <n v="1386778483"/>
    <n v="1384186483"/>
    <b v="1"/>
    <x v="151"/>
    <b v="1"/>
    <s v="film &amp; video/documentary"/>
    <n v="8.0333333333333333E-3"/>
    <n v="95.699367088607602"/>
    <x v="0"/>
    <x v="4"/>
  </r>
  <r>
    <n v="318"/>
    <s v="Friend Request: Accepted"/>
    <s v="Photographer, Ty Morin, pays a visit to every single one of his Facebook friends to take their portrait...all 788 of them."/>
    <n v="5000"/>
    <n v="14166"/>
    <x v="0"/>
    <x v="0"/>
    <s v="USD"/>
    <n v="1364342151"/>
    <n v="1361753751"/>
    <b v="1"/>
    <x v="4"/>
    <b v="1"/>
    <s v="film &amp; video/documentary"/>
    <n v="1.8331999999999999"/>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n v="0.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n v="6.5799999999999997E-2"/>
    <n v="134.91139240506328"/>
    <x v="0"/>
    <x v="4"/>
  </r>
  <r>
    <n v="321"/>
    <s v="An Impossible Project"/>
    <s v="The more digital the world, the more analog our dreams._x000a_A feature documentary shot on 35mm film."/>
    <n v="35000"/>
    <n v="35932"/>
    <x v="0"/>
    <x v="12"/>
    <s v="EUR"/>
    <n v="1478605386"/>
    <n v="1475577786"/>
    <b v="1"/>
    <x v="152"/>
    <b v="1"/>
    <s v="film &amp; video/documentary"/>
    <n v="2.6628571428571429E-2"/>
    <n v="106.62314540059347"/>
    <x v="0"/>
    <x v="4"/>
  </r>
  <r>
    <n v="322"/>
    <s v="Last of the Big Tuskers"/>
    <s v="A documentary film about the largest elephants on earth and what is being done to ensure their survival."/>
    <n v="25000"/>
    <n v="26978"/>
    <x v="0"/>
    <x v="0"/>
    <s v="USD"/>
    <n v="1463146848"/>
    <n v="1460554848"/>
    <b v="1"/>
    <x v="153"/>
    <b v="1"/>
    <s v="film &amp; video/documentary"/>
    <n v="7.9119999999999996E-2"/>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n v="0.23074074074074075"/>
    <n v="114.58620689655173"/>
    <x v="0"/>
    <x v="4"/>
  </r>
  <r>
    <n v="324"/>
    <s v="KEEP MOVING FORWARD - Documentary Film"/>
    <s v="A documentary about a Vietnam veteran who finds peace from his PTSD through Disney, rather than medication."/>
    <n v="8500"/>
    <n v="8636"/>
    <x v="0"/>
    <x v="0"/>
    <s v="USD"/>
    <n v="1438441308"/>
    <n v="1435590108"/>
    <b v="1"/>
    <x v="141"/>
    <b v="1"/>
    <s v="film &amp; video/documentary"/>
    <n v="1.6E-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n v="4.3959999999999999E-2"/>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n v="0.12929733333333338"/>
    <n v="147.17167680278018"/>
    <x v="0"/>
    <x v="4"/>
  </r>
  <r>
    <n v="327"/>
    <s v="Finding Beauty In the Rubble"/>
    <s v="A short film documenting the inspirational life of Mrs. Fukuoka, a tsunami survivor helping to bring hope back to her community."/>
    <n v="4000"/>
    <n v="5456"/>
    <x v="0"/>
    <x v="0"/>
    <s v="USD"/>
    <n v="1427011200"/>
    <n v="1424669929"/>
    <b v="1"/>
    <x v="69"/>
    <b v="1"/>
    <s v="film &amp; video/documentary"/>
    <n v="0.36399999999999999"/>
    <n v="160.47058823529412"/>
    <x v="0"/>
    <x v="4"/>
  </r>
  <r>
    <n v="328"/>
    <s v="Edgar Allan Poe: Buried Alive"/>
    <s v="A documentary that tells the real story of the misunderstood author, and explores the iconic status he still commands today."/>
    <n v="75000"/>
    <n v="77710.8"/>
    <x v="0"/>
    <x v="0"/>
    <s v="USD"/>
    <n v="1446350400"/>
    <n v="1443739388"/>
    <b v="1"/>
    <x v="156"/>
    <b v="1"/>
    <s v="film &amp; video/documentary"/>
    <n v="3.6144000000000037E-2"/>
    <n v="156.04578313253012"/>
    <x v="0"/>
    <x v="4"/>
  </r>
  <r>
    <n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n v="5.5E-2"/>
    <n v="63.17365269461078"/>
    <x v="0"/>
    <x v="4"/>
  </r>
  <r>
    <n v="330"/>
    <s v="The Power of Place"/>
    <s v="A film project that will compel decision makers to conserve iconic NH landscapes at risk due to an electricity transmission project."/>
    <n v="35000"/>
    <n v="35640"/>
    <x v="0"/>
    <x v="0"/>
    <s v="USD"/>
    <n v="1368763140"/>
    <n v="1366028563"/>
    <b v="1"/>
    <x v="158"/>
    <b v="1"/>
    <s v="film &amp; video/documentary"/>
    <n v="1.8285714285714287E-2"/>
    <n v="104.82352941176471"/>
    <x v="0"/>
    <x v="4"/>
  </r>
  <r>
    <n v="331"/>
    <s v="Living On Soul: The Family Daptone"/>
    <s v="A hybrid music documentary/concert film featuring Sharon Jones, Charles Bradley and the rest of the Daptone Records family."/>
    <n v="40000"/>
    <n v="42642"/>
    <x v="0"/>
    <x v="0"/>
    <s v="USD"/>
    <n v="1466171834"/>
    <n v="1463493434"/>
    <b v="1"/>
    <x v="159"/>
    <b v="1"/>
    <s v="film &amp; video/documentary"/>
    <n v="6.6049999999999998E-2"/>
    <n v="97.356164383561648"/>
    <x v="0"/>
    <x v="4"/>
  </r>
  <r>
    <n v="332"/>
    <s v="Changing of the Gods"/>
    <s v="A groundbreaking new film by Kenny Ausubel &amp; Louie Schwartzberg, featuring John Cleese, based on the work of Richard Tarnas."/>
    <n v="100000"/>
    <n v="113015"/>
    <x v="0"/>
    <x v="0"/>
    <s v="USD"/>
    <n v="1446019200"/>
    <n v="1442420377"/>
    <b v="1"/>
    <x v="160"/>
    <b v="1"/>
    <s v="film &amp; video/documentary"/>
    <n v="0.13014999999999999"/>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n v="0.25227500000000003"/>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n v="1.1900000000000001E-2"/>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n v="2.7647058823529413E-2"/>
    <n v="109.1875"/>
    <x v="0"/>
    <x v="4"/>
  </r>
  <r>
    <n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n v="0.16839119999999996"/>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n v="1.1683333333333394E-2"/>
    <n v="97.904838709677421"/>
    <x v="0"/>
    <x v="4"/>
  </r>
  <r>
    <n v="338"/>
    <s v="Queer Genius"/>
    <s v="&quot;Queer Genius&quot; explores the lives of four visionary queer artists: Eileen Myles, Barbara Hammer, Jibz Cameron and Shannon Funchess"/>
    <n v="15000"/>
    <n v="16520.04"/>
    <x v="0"/>
    <x v="0"/>
    <s v="USD"/>
    <n v="1472864400"/>
    <n v="1468001290"/>
    <b v="1"/>
    <x v="163"/>
    <b v="1"/>
    <s v="film &amp; video/documentary"/>
    <n v="0.10133600000000006"/>
    <n v="70.000169491525426"/>
    <x v="0"/>
    <x v="4"/>
  </r>
  <r>
    <n v="339"/>
    <s v="A Man, A Plan, A Palindrome (Feature)"/>
    <s v="A documentary film following the world's greatest palindromists leading up to the 2017 World Palindrome Championship."/>
    <n v="6000"/>
    <n v="6485"/>
    <x v="0"/>
    <x v="0"/>
    <s v="USD"/>
    <n v="1430331268"/>
    <n v="1427739268"/>
    <b v="1"/>
    <x v="30"/>
    <b v="1"/>
    <s v="film &amp; video/documentary"/>
    <n v="8.0833333333333326E-2"/>
    <n v="72.865168539325836"/>
    <x v="0"/>
    <x v="4"/>
  </r>
  <r>
    <n v="340"/>
    <s v="Somaliland: The Abaarso Story"/>
    <s v="Feature-length documentary about five Somali Muslim students pursuing dreams of education in America"/>
    <n v="35000"/>
    <n v="43758"/>
    <x v="0"/>
    <x v="0"/>
    <s v="USD"/>
    <n v="1489006800"/>
    <n v="1486397007"/>
    <b v="1"/>
    <x v="164"/>
    <b v="1"/>
    <s v="film &amp; video/documentary"/>
    <n v="0.25022857142857141"/>
    <n v="146.34782608695653"/>
    <x v="0"/>
    <x v="4"/>
  </r>
  <r>
    <n v="341"/>
    <s v="Video of Connections: A Mural"/>
    <s v="Documentary: Creation of large-scale outdoor mural by young artists. Time lapse. From blank concrete wall to colorful, visual story."/>
    <n v="3500"/>
    <n v="3735"/>
    <x v="0"/>
    <x v="0"/>
    <s v="USD"/>
    <n v="1412135940"/>
    <n v="1410555998"/>
    <b v="1"/>
    <x v="165"/>
    <b v="1"/>
    <s v="film &amp; video/documentary"/>
    <n v="6.7142857142857143E-2"/>
    <n v="67.909090909090907"/>
    <x v="0"/>
    <x v="4"/>
  </r>
  <r>
    <n v="342"/>
    <s v="BREAKING A MONSTER a film about the band Unlocking The Truth"/>
    <s v="BREAKING A MONSTER needs your help to play in THEATERS!"/>
    <n v="55000"/>
    <n v="55201.52"/>
    <x v="0"/>
    <x v="0"/>
    <s v="USD"/>
    <n v="1461955465"/>
    <n v="1459363465"/>
    <b v="1"/>
    <x v="166"/>
    <b v="1"/>
    <s v="film &amp; video/documentary"/>
    <n v="3.6639999999999416E-3"/>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n v="2.0286333333333337E-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n v="2.0835820895522387E-2"/>
    <n v="119.99298245614035"/>
    <x v="0"/>
    <x v="4"/>
  </r>
  <r>
    <n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n v="0.23275862068965517"/>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n v="0.70288800000000007"/>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n v="0.1159049999999999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n v="0.03"/>
    <n v="86.554621848739501"/>
    <x v="0"/>
    <x v="4"/>
  </r>
  <r>
    <n v="349"/>
    <s v="Strangers To Peace: A Documentary"/>
    <s v="After 52 years of war, FARC guerrilla soldiers rejoin Colombian society to forge new lives of peace."/>
    <n v="11260"/>
    <n v="12007.18"/>
    <x v="0"/>
    <x v="0"/>
    <s v="USD"/>
    <n v="1487937508"/>
    <n v="1485345508"/>
    <b v="1"/>
    <x v="157"/>
    <b v="1"/>
    <s v="film &amp; video/documentary"/>
    <n v="6.6357015985790441E-2"/>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n v="0.14760000000000001"/>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n v="0.27341176470588235"/>
    <n v="44.912863070539416"/>
    <x v="0"/>
    <x v="4"/>
  </r>
  <r>
    <n v="352"/>
    <s v="Art Therapy: The Movie - The Final Push"/>
    <s v="An epic journey around the world, exploring the power of the human spirit and how art can be used to inspire a lifetime."/>
    <n v="10000"/>
    <n v="11656"/>
    <x v="0"/>
    <x v="0"/>
    <s v="USD"/>
    <n v="1412740868"/>
    <n v="1410148868"/>
    <b v="1"/>
    <x v="172"/>
    <b v="1"/>
    <s v="film &amp; video/documentary"/>
    <n v="0.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n v="8.6181942661531882E-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n v="3.9428571428571431E-2"/>
    <n v="125.44827586206897"/>
    <x v="0"/>
    <x v="4"/>
  </r>
  <r>
    <n v="355"/>
    <s v="REZA ABDOH -Theatre Visionary"/>
    <s v="A documentary film about the late REZA ABDOH and his performance company DAR A LUZ."/>
    <n v="35000"/>
    <n v="40690"/>
    <x v="0"/>
    <x v="0"/>
    <s v="USD"/>
    <n v="1417420994"/>
    <n v="1414738994"/>
    <b v="1"/>
    <x v="111"/>
    <b v="1"/>
    <s v="film &amp; video/documentary"/>
    <n v="0.16257142857142856"/>
    <n v="246.60606060606059"/>
    <x v="0"/>
    <x v="4"/>
  </r>
  <r>
    <n v="356"/>
    <s v="43 and 80"/>
    <s v="A documentary about halibut conservation and how it impacts communities of Southeast Alaska."/>
    <n v="7500"/>
    <n v="7701.93"/>
    <x v="0"/>
    <x v="0"/>
    <s v="USD"/>
    <n v="1458152193"/>
    <n v="1455563793"/>
    <b v="1"/>
    <x v="174"/>
    <b v="1"/>
    <s v="film &amp; video/documentary"/>
    <n v="2.6924000000000038E-2"/>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n v="0.74"/>
    <n v="86.138613861386133"/>
    <x v="0"/>
    <x v="4"/>
  </r>
  <r>
    <n v="358"/>
    <s v="Nobody Knows Anything (except William Goldman)"/>
    <s v="Screenwriter. Novelist. Playwright. The inside story of famed writer William Goldman. As only he can tell it."/>
    <n v="50000"/>
    <n v="51544"/>
    <x v="0"/>
    <x v="0"/>
    <s v="USD"/>
    <n v="1466002800"/>
    <n v="1463517521"/>
    <b v="1"/>
    <x v="176"/>
    <b v="1"/>
    <s v="film &amp; video/documentary"/>
    <n v="3.0880000000000001E-2"/>
    <n v="193.04868913857678"/>
    <x v="0"/>
    <x v="4"/>
  </r>
  <r>
    <n v="359"/>
    <s v="Us, Naked: Trixie &amp; Monkey â€” World Premiere"/>
    <s v="Circus burlesque innovators, Trixie and Monkey seek to balance love and life while pursuing new creative heights."/>
    <n v="24200"/>
    <n v="25375"/>
    <x v="0"/>
    <x v="0"/>
    <s v="USD"/>
    <n v="1415941920"/>
    <n v="1414028490"/>
    <b v="1"/>
    <x v="177"/>
    <b v="1"/>
    <s v="film &amp; video/documentary"/>
    <n v="4.8553719008264461E-2"/>
    <n v="84.023178807947019"/>
    <x v="0"/>
    <x v="4"/>
  </r>
  <r>
    <n v="360"/>
    <s v="Faith: A Documentary"/>
    <s v="A brave woman takes her wife and son from New York to visit her hometown in Kenya, where she was persecuted for being a lesbian."/>
    <n v="12000"/>
    <n v="12165"/>
    <x v="0"/>
    <x v="0"/>
    <s v="USD"/>
    <n v="1437621060"/>
    <n v="1433799180"/>
    <b v="0"/>
    <x v="45"/>
    <b v="1"/>
    <s v="film &amp; video/documentary"/>
    <n v="1.375E-2"/>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n v="0.11076999999999991"/>
    <n v="109.82189265536722"/>
    <x v="0"/>
    <x v="4"/>
  </r>
  <r>
    <n v="362"/>
    <s v="THE RIDGE: TEN FOR THIRTY"/>
    <s v="A SHORT FILM celebrating ONE RACE: the Bridger Ridge Run. TEN RUNNERS: the movie-stars. THIRTY YEARS: running wild in the mountains."/>
    <n v="9665"/>
    <n v="12000"/>
    <x v="0"/>
    <x v="0"/>
    <s v="USD"/>
    <n v="1407456000"/>
    <n v="1405573391"/>
    <b v="0"/>
    <x v="48"/>
    <b v="1"/>
    <s v="film &amp; video/documentary"/>
    <n v="0.2415933781686497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n v="1.3333333333333334E-2"/>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n v="0.10161428571428574"/>
    <n v="68.24159292035398"/>
    <x v="0"/>
    <x v="4"/>
  </r>
  <r>
    <n v="365"/>
    <s v="A QUEER COUNTRY"/>
    <s v="Please help us finish this documentary about how Tel Aviv in Israel became a gay friendly liberal hub in a religious state"/>
    <n v="15000"/>
    <n v="15596"/>
    <x v="0"/>
    <x v="1"/>
    <s v="GBP"/>
    <n v="1393597999"/>
    <n v="1391005999"/>
    <b v="0"/>
    <x v="71"/>
    <b v="1"/>
    <s v="film &amp; video/documentary"/>
    <n v="3.9733333333333336E-2"/>
    <n v="239.93846153846152"/>
    <x v="0"/>
    <x v="4"/>
  </r>
  <r>
    <n v="366"/>
    <s v="A BUSHMAN ODYSSEY"/>
    <s v="One Bushman familyâ€™s struggle to survive genocide, dispossession and post-apartheid freedom in South Africa."/>
    <n v="38000"/>
    <n v="38500"/>
    <x v="0"/>
    <x v="0"/>
    <s v="USD"/>
    <n v="1337540518"/>
    <n v="1334948518"/>
    <b v="0"/>
    <x v="179"/>
    <b v="1"/>
    <s v="film &amp; video/documentary"/>
    <n v="1.3157894736842105E-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n v="3.3501000000000024E-2"/>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n v="4.1119999999999997E-2"/>
    <n v="81.84905660377359"/>
    <x v="0"/>
    <x v="4"/>
  </r>
  <r>
    <n v="369"/>
    <s v="Alpine Zone"/>
    <s v="A documentary of one woman's attempt at solo hiking 2,000 miles, in an effort to understand herself and societal expectations."/>
    <n v="6500"/>
    <n v="7160.12"/>
    <x v="0"/>
    <x v="0"/>
    <s v="USD"/>
    <n v="1326633269"/>
    <n v="1324041269"/>
    <b v="0"/>
    <x v="157"/>
    <b v="1"/>
    <s v="film &amp; video/documentary"/>
    <n v="0.10155692307692306"/>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n v="0.22020000000000001"/>
    <n v="709.41860465116281"/>
    <x v="0"/>
    <x v="4"/>
  </r>
  <r>
    <n v="371"/>
    <s v="Unbranded"/>
    <s v="3,000 Miles. 18 Wild Horses. 6 Months. 5 States. 4 men. A documentary about Conservation, Exploration, and Wild Mustangs."/>
    <n v="150000"/>
    <n v="171253"/>
    <x v="0"/>
    <x v="0"/>
    <s v="USD"/>
    <n v="1359743139"/>
    <n v="1355855139"/>
    <b v="0"/>
    <x v="181"/>
    <b v="1"/>
    <s v="film &amp; video/documentary"/>
    <n v="0.14168666666666666"/>
    <n v="161.25517890772127"/>
    <x v="0"/>
    <x v="4"/>
  </r>
  <r>
    <n v="372"/>
    <s v="Wild Equus"/>
    <s v="A short documentary exploring the uses of 'Natural Horsemanship' across Europe"/>
    <n v="300"/>
    <n v="376"/>
    <x v="0"/>
    <x v="1"/>
    <s v="GBP"/>
    <n v="1459872000"/>
    <n v="1456408244"/>
    <b v="0"/>
    <x v="82"/>
    <b v="1"/>
    <s v="film &amp; video/documentary"/>
    <n v="0.25333333333333335"/>
    <n v="41.777777777777779"/>
    <x v="0"/>
    <x v="4"/>
  </r>
  <r>
    <n v="373"/>
    <s v="The Boing Heard 'Round the World"/>
    <s v="A feature documentary about UPA Pictures, the little studio that changed the course of animation around the world"/>
    <n v="7500"/>
    <n v="8000"/>
    <x v="0"/>
    <x v="0"/>
    <s v="USD"/>
    <n v="1342648398"/>
    <n v="1340056398"/>
    <b v="0"/>
    <x v="30"/>
    <b v="1"/>
    <s v="film &amp; video/documentary"/>
    <n v="6.6666666666666666E-2"/>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n v="0.30649999999999999"/>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n v="0.2"/>
    <n v="42.857142857142854"/>
    <x v="0"/>
    <x v="4"/>
  </r>
  <r>
    <n v="376"/>
    <s v="Quintessential: The Journey"/>
    <s v="A film about the cosmetics industry. Everything you need to know about the ingredients being used and what alternatives are out there."/>
    <n v="2450"/>
    <n v="2596"/>
    <x v="0"/>
    <x v="1"/>
    <s v="GBP"/>
    <n v="1472122316"/>
    <n v="1469443916"/>
    <b v="0"/>
    <x v="53"/>
    <b v="1"/>
    <s v="film &amp; video/documentary"/>
    <n v="5.9591836734693877E-2"/>
    <n v="54.083333333333336"/>
    <x v="0"/>
    <x v="4"/>
  </r>
  <r>
    <n v="377"/>
    <s v="PIN UP! THE MOVIE The documentary with vintage style"/>
    <s v="Dangerous. Sexy. All-American Girl. You know the look. Now meet the women who are making retro style modern."/>
    <n v="12000"/>
    <n v="13728"/>
    <x v="0"/>
    <x v="0"/>
    <s v="USD"/>
    <n v="1447484460"/>
    <n v="1444888868"/>
    <b v="0"/>
    <x v="182"/>
    <b v="1"/>
    <s v="film &amp; video/documentary"/>
    <n v="0.1439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x v="183"/>
    <b v="1"/>
    <s v="film &amp; video/documentary"/>
    <n v="0.11766666666666667"/>
    <n v="40.397590361445786"/>
    <x v="0"/>
    <x v="4"/>
  </r>
  <r>
    <n v="379"/>
    <s v="The Unknowns"/>
    <s v="The U.S. Army has granted us permission to film a documentary at America's most sacred shrine: The Tomb of the Unknown Soldier."/>
    <n v="15000"/>
    <n v="17412"/>
    <x v="0"/>
    <x v="0"/>
    <s v="USD"/>
    <n v="1336062672"/>
    <n v="1332174672"/>
    <b v="0"/>
    <x v="184"/>
    <b v="1"/>
    <s v="film &amp; video/documentary"/>
    <n v="0.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n v="0.41499999999999998"/>
    <n v="115.51020408163265"/>
    <x v="0"/>
    <x v="4"/>
  </r>
  <r>
    <n v="381"/>
    <s v="Clearwater"/>
    <s v="Set in the ancient waters of the Puget Sound, Clearwater is a universal story about the need to adapt to change."/>
    <n v="25000"/>
    <n v="26182.5"/>
    <x v="0"/>
    <x v="0"/>
    <s v="USD"/>
    <n v="1343624400"/>
    <n v="1340642717"/>
    <b v="0"/>
    <x v="140"/>
    <b v="1"/>
    <s v="film &amp; video/documentary"/>
    <n v="4.7300000000000002E-2"/>
    <n v="104.31274900398407"/>
    <x v="0"/>
    <x v="4"/>
  </r>
  <r>
    <n v="382"/>
    <s v="99% Declaration Mini-Doc"/>
    <s v="I went to Philadelphia to find out if The 99% Declaration could take the ideas of OccupyWallSt. and make change from within the system."/>
    <n v="600"/>
    <n v="1535"/>
    <x v="0"/>
    <x v="0"/>
    <s v="USD"/>
    <n v="1346950900"/>
    <n v="1345741300"/>
    <b v="0"/>
    <x v="19"/>
    <b v="1"/>
    <s v="film &amp; video/documentary"/>
    <n v="1.5583333333333333"/>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n v="1.067067067067067"/>
    <n v="43.020833333333336"/>
    <x v="0"/>
    <x v="4"/>
  </r>
  <r>
    <n v="384"/>
    <s v="Nurse Mare Foals: Born to Die"/>
    <s v="This documentary is about Last Chance Corral in Athens, Ohio and their heroic work saving nurse mare foals from imminent death."/>
    <n v="20000"/>
    <n v="22421"/>
    <x v="0"/>
    <x v="0"/>
    <s v="USD"/>
    <n v="1420569947"/>
    <n v="1417977947"/>
    <b v="0"/>
    <x v="185"/>
    <b v="1"/>
    <s v="film &amp; video/documentary"/>
    <n v="0.12105"/>
    <n v="58.540469973890339"/>
    <x v="0"/>
    <x v="4"/>
  </r>
  <r>
    <n v="385"/>
    <s v="Luke and Jedi"/>
    <s v="A documentary following the incredible story of a brave little boy and his service dog, fighting Type 1 Diabetes one day at a time."/>
    <n v="25000"/>
    <n v="26495.5"/>
    <x v="0"/>
    <x v="0"/>
    <s v="USD"/>
    <n v="1416582101"/>
    <n v="1413986501"/>
    <b v="0"/>
    <x v="186"/>
    <b v="1"/>
    <s v="film &amp; video/documentary"/>
    <n v="5.9819999999999998E-2"/>
    <n v="111.79535864978902"/>
    <x v="0"/>
    <x v="4"/>
  </r>
  <r>
    <n v="386"/>
    <s v="Submarine: Diving Away From Adulthood"/>
    <s v="Eight friends reunite to achieve their childhood dream of designing, constructing, and launching a homemade submarine."/>
    <n v="600"/>
    <n v="601"/>
    <x v="0"/>
    <x v="0"/>
    <s v="USD"/>
    <n v="1439246991"/>
    <n v="1437950991"/>
    <b v="0"/>
    <x v="62"/>
    <b v="1"/>
    <s v="film &amp; video/documentary"/>
    <n v="1.6666666666666668E-3"/>
    <n v="46.230769230769234"/>
    <x v="0"/>
    <x v="4"/>
  </r>
  <r>
    <n v="387"/>
    <s v="On the Back of a Tiger"/>
    <s v="The workings of life revised: Pioneering scientists &amp; health-seekers challenge our understanding of disease, aging and consciousness."/>
    <n v="38000"/>
    <n v="81316"/>
    <x v="0"/>
    <x v="0"/>
    <s v="USD"/>
    <n v="1439618400"/>
    <n v="1436976858"/>
    <b v="0"/>
    <x v="187"/>
    <b v="1"/>
    <s v="film &amp; video/documentary"/>
    <n v="1.1398947368421053"/>
    <n v="144.69039145907473"/>
    <x v="0"/>
    <x v="4"/>
  </r>
  <r>
    <n v="388"/>
    <s v="Another Man's Treasure documentary"/>
    <s v="A documentary film featuring the World's Largest Rummage Sale and rumination on the Power and Pleasures of Possessions."/>
    <n v="5000"/>
    <n v="6308"/>
    <x v="0"/>
    <x v="0"/>
    <s v="USD"/>
    <n v="1469670580"/>
    <n v="1467078580"/>
    <b v="0"/>
    <x v="26"/>
    <b v="1"/>
    <s v="film &amp; video/documentary"/>
    <n v="0.2616"/>
    <n v="88.845070422535215"/>
    <x v="0"/>
    <x v="4"/>
  </r>
  <r>
    <n v="389"/>
    <s v="The Food Cure"/>
    <s v="What difference can food really make? A documentary film about six people who make the radical choice to face cancer with their plates."/>
    <n v="68000"/>
    <n v="123444.12"/>
    <x v="0"/>
    <x v="0"/>
    <s v="USD"/>
    <n v="1394233140"/>
    <n v="1391477450"/>
    <b v="0"/>
    <x v="188"/>
    <b v="1"/>
    <s v="film &amp; video/documentary"/>
    <n v="0.81535470588235293"/>
    <n v="81.75107284768211"/>
    <x v="0"/>
    <x v="4"/>
  </r>
  <r>
    <n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n v="0"/>
    <n v="71.428571428571431"/>
    <x v="0"/>
    <x v="4"/>
  </r>
  <r>
    <n v="391"/>
    <s v="Science, Sex and the Ladies"/>
    <s v="Too many women feel confused about their orgasm and shame about their desire. This movie aims to change that."/>
    <n v="20000"/>
    <n v="20122"/>
    <x v="0"/>
    <x v="0"/>
    <s v="USD"/>
    <n v="1324169940"/>
    <n v="1321578051"/>
    <b v="0"/>
    <x v="189"/>
    <b v="1"/>
    <s v="film &amp; video/documentary"/>
    <n v="6.1000000000000004E-3"/>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n v="9.0270270270270264E-3"/>
    <n v="90.616504854368927"/>
    <x v="0"/>
    <x v="4"/>
  </r>
  <r>
    <n v="393"/>
    <s v="THE PENGUIN COUNTERS Documentary Film"/>
    <s v="This is a story thatâ€™s never been told, about tackling climate change one penguin at a timeâ€¦"/>
    <n v="50000"/>
    <n v="55223"/>
    <x v="0"/>
    <x v="0"/>
    <s v="USD"/>
    <n v="1381424452"/>
    <n v="1378746052"/>
    <b v="0"/>
    <x v="191"/>
    <b v="1"/>
    <s v="film &amp; video/documentary"/>
    <n v="0.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n v="0.11893617021276595"/>
    <n v="105.18"/>
    <x v="0"/>
    <x v="4"/>
  </r>
  <r>
    <n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n v="8.0445000000000072E-2"/>
    <n v="58.719836956521746"/>
    <x v="0"/>
    <x v="4"/>
  </r>
  <r>
    <n v="396"/>
    <s v="No Act of Ours Film"/>
    <s v="Loyalty and morality are questioned as we follow the struggles of Penn State students in wake of the child sexual abuse scandal."/>
    <n v="15000"/>
    <n v="16000"/>
    <x v="0"/>
    <x v="0"/>
    <s v="USD"/>
    <n v="1341668006"/>
    <n v="1340372006"/>
    <b v="0"/>
    <x v="193"/>
    <b v="1"/>
    <s v="film &amp; video/documentary"/>
    <n v="6.6666666666666666E-2"/>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n v="3.9002732240437189E-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n v="0.25159999999999999"/>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n v="6.8049999999999999E-2"/>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n v="0.123025"/>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n v="3.8120000000000001E-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n v="0.41649999999999998"/>
    <n v="65.883720930232556"/>
    <x v="0"/>
    <x v="4"/>
  </r>
  <r>
    <n v="403"/>
    <s v="MONDO BANANA"/>
    <s v="A documentary adventure about bananas - and people. Your round-trip ticket into the heart of banana-cultures!!"/>
    <n v="5000"/>
    <n v="5263"/>
    <x v="0"/>
    <x v="0"/>
    <s v="USD"/>
    <n v="1312960080"/>
    <n v="1308900441"/>
    <b v="0"/>
    <x v="16"/>
    <b v="1"/>
    <s v="film &amp; video/documentary"/>
    <n v="5.2600000000000001E-2"/>
    <n v="75.185714285714283"/>
    <x v="0"/>
    <x v="4"/>
  </r>
  <r>
    <n v="404"/>
    <s v="The Last One: Unfolding the AIDS MEMORIAL QUILT"/>
    <s v="A feature length documentary, exploring the many lives memorialized by the iconic AIDS Memorial Quilt."/>
    <n v="35000"/>
    <n v="36082"/>
    <x v="0"/>
    <x v="0"/>
    <s v="USD"/>
    <n v="1391641440"/>
    <n v="1389107062"/>
    <b v="0"/>
    <x v="197"/>
    <b v="1"/>
    <s v="film &amp; video/documentary"/>
    <n v="3.0914285714285714E-2"/>
    <n v="133.14391143911439"/>
    <x v="0"/>
    <x v="4"/>
  </r>
  <r>
    <n v="405"/>
    <s v="The Healing Effect Movie"/>
    <s v="Come, join our movie movement.  A new documentary about the healing power of food."/>
    <n v="2820"/>
    <n v="3036"/>
    <x v="0"/>
    <x v="0"/>
    <s v="USD"/>
    <n v="1394071339"/>
    <n v="1391479339"/>
    <b v="0"/>
    <x v="165"/>
    <b v="1"/>
    <s v="film &amp; video/documentary"/>
    <n v="7.6595744680851063E-2"/>
    <n v="55.2"/>
    <x v="0"/>
    <x v="4"/>
  </r>
  <r>
    <n v="406"/>
    <s v="The Desert River Bends"/>
    <s v="The Desert River Bends is a short documentary following the alternative lifestyles of three middle-age river guides in Moab UT."/>
    <n v="2800"/>
    <n v="3015.73"/>
    <x v="0"/>
    <x v="0"/>
    <s v="USD"/>
    <n v="1304920740"/>
    <n v="1301975637"/>
    <b v="0"/>
    <x v="2"/>
    <b v="1"/>
    <s v="film &amp; video/documentary"/>
    <n v="7.7046428571428571E-2"/>
    <n v="86.163714285714292"/>
    <x v="0"/>
    <x v="4"/>
  </r>
  <r>
    <n v="407"/>
    <s v="Haymarket Documentary"/>
    <s v="The story of the 1886 Haymarket Riot explored through the history of the Haymarket Police Memorial Statue."/>
    <n v="2000"/>
    <n v="2031"/>
    <x v="0"/>
    <x v="0"/>
    <s v="USD"/>
    <n v="1321739650"/>
    <n v="1316552050"/>
    <b v="0"/>
    <x v="19"/>
    <b v="1"/>
    <s v="film &amp; video/documentary"/>
    <n v="1.55E-2"/>
    <n v="92.318181818181813"/>
    <x v="0"/>
    <x v="4"/>
  </r>
  <r>
    <n v="408"/>
    <s v="Reverence: A Documentary Short on Branded Yarmulkes"/>
    <s v="A documentary exploring the phenomenon of custom and branded yarmulkes in Jewish-American communities."/>
    <n v="6000"/>
    <n v="6086.26"/>
    <x v="0"/>
    <x v="0"/>
    <s v="USD"/>
    <n v="1383676790"/>
    <n v="1380217190"/>
    <b v="0"/>
    <x v="44"/>
    <b v="1"/>
    <s v="film &amp; video/documentary"/>
    <n v="1.4376666666666702E-2"/>
    <n v="160.16473684210527"/>
    <x v="0"/>
    <x v="4"/>
  </r>
  <r>
    <n v="409"/>
    <s v="The Lost Generation"/>
    <s v="I am working on a project that explores the relationship between education to work for youth within the European Union."/>
    <n v="500"/>
    <n v="684"/>
    <x v="0"/>
    <x v="1"/>
    <s v="GBP"/>
    <n v="1469220144"/>
    <n v="1466628144"/>
    <b v="0"/>
    <x v="41"/>
    <b v="1"/>
    <s v="film &amp; video/documentary"/>
    <n v="0.36799999999999999"/>
    <n v="45.6"/>
    <x v="0"/>
    <x v="4"/>
  </r>
  <r>
    <n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n v="0.28299999999999997"/>
    <n v="183.28571428571428"/>
    <x v="0"/>
    <x v="4"/>
  </r>
  <r>
    <n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n v="1.0500000000000001E-2"/>
    <n v="125.78838174273859"/>
    <x v="0"/>
    <x v="4"/>
  </r>
  <r>
    <n v="412"/>
    <s v="Southern Oregon VS. LNG"/>
    <s v="A short film about property rights, salmon, and ratepayers in the controversy over exporting natural gas through southern Oregon"/>
    <n v="2500"/>
    <n v="3171"/>
    <x v="0"/>
    <x v="0"/>
    <s v="USD"/>
    <n v="1343238578"/>
    <n v="1341856178"/>
    <b v="0"/>
    <x v="165"/>
    <b v="1"/>
    <s v="film &amp; video/documentary"/>
    <n v="0.26840000000000003"/>
    <n v="57.654545454545456"/>
    <x v="0"/>
    <x v="4"/>
  </r>
  <r>
    <n v="413"/>
    <s v="Through the Fire: Rebuilding Somalia"/>
    <s v="A journey to discover how Somalis are rebuilding their shattered nation, with a focus on the role that women are playing."/>
    <n v="12800"/>
    <n v="13451"/>
    <x v="0"/>
    <x v="0"/>
    <s v="USD"/>
    <n v="1342731811"/>
    <n v="1340139811"/>
    <b v="0"/>
    <x v="199"/>
    <b v="1"/>
    <s v="film &amp; video/documentary"/>
    <n v="5.0859374999999998E-2"/>
    <n v="78.660818713450297"/>
    <x v="0"/>
    <x v="4"/>
  </r>
  <r>
    <n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n v="2.8540540540540539E-2"/>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n v="2.1471428571428534E-2"/>
    <n v="68.09809523809524"/>
    <x v="0"/>
    <x v="4"/>
  </r>
  <r>
    <n v="416"/>
    <s v="Fire in the Heart of the City"/>
    <s v="35,000 pounds of food to a city. Highlighting the &quot;Convoy New Britain&quot; event from birth to beyond."/>
    <n v="1000"/>
    <n v="1202.17"/>
    <x v="0"/>
    <x v="0"/>
    <s v="USD"/>
    <n v="1391851831"/>
    <n v="1389259831"/>
    <b v="0"/>
    <x v="20"/>
    <b v="1"/>
    <s v="film &amp; video/documentary"/>
    <n v="0.20217000000000007"/>
    <n v="48.086800000000004"/>
    <x v="0"/>
    <x v="4"/>
  </r>
  <r>
    <n v="417"/>
    <s v="Cycle of Life"/>
    <s v="An unexpected kidney donor acts on faith in order to rescue a fellow cyclist from his failing body. The true story of Pete and Kelly."/>
    <n v="10500"/>
    <n v="10526"/>
    <x v="0"/>
    <x v="0"/>
    <s v="USD"/>
    <n v="1365395580"/>
    <n v="1364426260"/>
    <b v="0"/>
    <x v="47"/>
    <b v="1"/>
    <s v="film &amp; video/documentary"/>
    <n v="2.476190476190476E-3"/>
    <n v="202.42307692307693"/>
    <x v="0"/>
    <x v="4"/>
  </r>
  <r>
    <n v="418"/>
    <s v="Swim for the Reef"/>
    <s v="A Texas grandfather's extraordinary quest to protect the coral reefs and his challenge to humanity to take care of the things we love."/>
    <n v="22400"/>
    <n v="22542"/>
    <x v="0"/>
    <x v="0"/>
    <s v="USD"/>
    <n v="1437633997"/>
    <n v="1435041997"/>
    <b v="0"/>
    <x v="201"/>
    <b v="1"/>
    <s v="film &amp; video/documentary"/>
    <n v="6.339285714285714E-3"/>
    <n v="216.75"/>
    <x v="0"/>
    <x v="4"/>
  </r>
  <r>
    <n v="419"/>
    <s v="BEYOND LOCAL"/>
    <s v="Beyond Local is a personal journey through an art-centric and musically talented community that fosters creativity."/>
    <n v="8000"/>
    <n v="8035"/>
    <x v="0"/>
    <x v="0"/>
    <s v="USD"/>
    <n v="1372536787"/>
    <n v="1367352787"/>
    <b v="0"/>
    <x v="196"/>
    <b v="1"/>
    <s v="film &amp; video/documentary"/>
    <n v="4.3750000000000004E-3"/>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n v="-0.99560606060606061"/>
    <n v="4.833333333333333"/>
    <x v="0"/>
    <x v="5"/>
  </r>
  <r>
    <n v="421"/>
    <s v="The monster Inside"/>
    <s v="An artistic project that will act as my final animation project and first feature film written, directed, animated, and produced by me"/>
    <n v="15000"/>
    <n v="301"/>
    <x v="2"/>
    <x v="0"/>
    <s v="USD"/>
    <n v="1440157656"/>
    <n v="1434973656"/>
    <b v="0"/>
    <x v="79"/>
    <b v="0"/>
    <s v="film &amp; video/animation"/>
    <n v="-0.9799333333333333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n v="-0.98924999999999996"/>
    <n v="35.833333333333336"/>
    <x v="0"/>
    <x v="5"/>
  </r>
  <r>
    <n v="423"/>
    <s v="The Dark Brotherhood  (from the makers of COPS: Skyrim)"/>
    <s v="from the makers of COPS: Skyrim comes the Dark Brotherhood. a dramatic series created with Skyrim machinima."/>
    <n v="20000"/>
    <n v="153"/>
    <x v="2"/>
    <x v="0"/>
    <s v="USD"/>
    <n v="1370470430"/>
    <n v="1367878430"/>
    <b v="0"/>
    <x v="62"/>
    <b v="0"/>
    <s v="film &amp; video/animation"/>
    <n v="-0.99234999999999995"/>
    <n v="11.76923076923077"/>
    <x v="0"/>
    <x v="5"/>
  </r>
  <r>
    <n v="424"/>
    <s v="Drowning -Short animated Film"/>
    <s v="A short film about a gay teenage boy who is bullied to the point where he is willing to commit suicide. Only he can save himself."/>
    <n v="3000"/>
    <n v="203.9"/>
    <x v="2"/>
    <x v="0"/>
    <s v="USD"/>
    <n v="1332748899"/>
    <n v="1327568499"/>
    <b v="0"/>
    <x v="81"/>
    <b v="0"/>
    <s v="film &amp; video/animation"/>
    <n v="-0.93203333333333327"/>
    <n v="40.78"/>
    <x v="0"/>
    <x v="5"/>
  </r>
  <r>
    <n v="425"/>
    <s v="Patch Bo - Organic toons"/>
    <s v="Support new organic, gluten free cartoon! You'll enjoy this funny story about fruits &amp; vegies and will be able to see new episodes!"/>
    <n v="50000"/>
    <n v="6"/>
    <x v="2"/>
    <x v="0"/>
    <s v="USD"/>
    <n v="1448660404"/>
    <n v="1443472804"/>
    <b v="0"/>
    <x v="84"/>
    <b v="0"/>
    <s v="film &amp; video/animation"/>
    <n v="-0.99987999999999999"/>
    <n v="3"/>
    <x v="0"/>
    <x v="5"/>
  </r>
  <r>
    <n v="426"/>
    <s v="Dewey Does 110 Animation"/>
    <s v="The first ever, Dewey Does 110 animation, teaches kids good values, how to succeed in life and maintaining a 110% state-of-mind."/>
    <n v="10000"/>
    <n v="133"/>
    <x v="2"/>
    <x v="0"/>
    <s v="USD"/>
    <n v="1456851914"/>
    <n v="1454259914"/>
    <b v="0"/>
    <x v="22"/>
    <b v="0"/>
    <s v="film &amp; video/animation"/>
    <n v="-0.98670000000000002"/>
    <n v="16.625"/>
    <x v="0"/>
    <x v="5"/>
  </r>
  <r>
    <n v="427"/>
    <s v="Hard Times Charles Video Book"/>
    <s v="Iâ€™m raising funds to produce a professional Hard Times Charles animated video book, including hiring animators and voice-over talent."/>
    <n v="6500"/>
    <n v="0"/>
    <x v="2"/>
    <x v="0"/>
    <s v="USD"/>
    <n v="1445540340"/>
    <n v="1444340940"/>
    <b v="0"/>
    <x v="78"/>
    <b v="0"/>
    <s v="film &amp; video/animation"/>
    <n v="-1"/>
    <e v="#DIV/0!"/>
    <x v="0"/>
    <x v="5"/>
  </r>
  <r>
    <n v="428"/>
    <s v="Little Clay Bible - Zacchaeus"/>
    <s v="Fresh, fun, entertaining Bible stories on YouTube, stop-motion style."/>
    <n v="12000"/>
    <n v="676"/>
    <x v="2"/>
    <x v="0"/>
    <s v="USD"/>
    <n v="1402956000"/>
    <n v="1400523845"/>
    <b v="0"/>
    <x v="62"/>
    <b v="0"/>
    <s v="film &amp; video/animation"/>
    <n v="-0.94366666666666665"/>
    <n v="52"/>
    <x v="0"/>
    <x v="5"/>
  </r>
  <r>
    <n v="429"/>
    <s v="THE FUTURE"/>
    <s v="THE FUTURE is a short animated film created entirely by autistic and developmentally disabled artists from the L.A.N.D. program in Brooklyn, New York."/>
    <n v="5000"/>
    <n v="0"/>
    <x v="2"/>
    <x v="0"/>
    <s v="USD"/>
    <n v="1259297940"/>
    <n v="1252964282"/>
    <b v="0"/>
    <x v="78"/>
    <b v="0"/>
    <s v="film &amp; video/animation"/>
    <n v="-1"/>
    <e v="#DIV/0!"/>
    <x v="0"/>
    <x v="5"/>
  </r>
  <r>
    <n v="430"/>
    <s v="&quot;I'll Take You Back&quot; Animated Music Video"/>
    <s v="Freddy Flint is creating an animated music video to the new &quot;Buttonpusher&quot; single, &quot;I'll Take You Back&quot;"/>
    <n v="1000"/>
    <n v="24"/>
    <x v="2"/>
    <x v="0"/>
    <s v="USD"/>
    <n v="1378866867"/>
    <n v="1377570867"/>
    <b v="0"/>
    <x v="81"/>
    <b v="0"/>
    <s v="film &amp; video/animation"/>
    <n v="-0.97599999999999998"/>
    <n v="4.8"/>
    <x v="0"/>
    <x v="5"/>
  </r>
  <r>
    <n v="431"/>
    <s v="Bump in the road short stop motion animation"/>
    <s v="A short stop motion animated film of a man on his way home when strange goings on start to happen on his journey."/>
    <n v="3000"/>
    <n v="415"/>
    <x v="2"/>
    <x v="1"/>
    <s v="GBP"/>
    <n v="1467752083"/>
    <n v="1465160083"/>
    <b v="0"/>
    <x v="22"/>
    <b v="0"/>
    <s v="film &amp; video/animation"/>
    <n v="-0.86166666666666669"/>
    <n v="51.875"/>
    <x v="0"/>
    <x v="5"/>
  </r>
  <r>
    <n v="432"/>
    <s v="The Zombie Next Door"/>
    <s v="A teenage zombie named Jeff and his mad scientist mother adapt to life in the town of Serendipity, where the supernatural occurs daily."/>
    <n v="6000"/>
    <n v="570"/>
    <x v="2"/>
    <x v="0"/>
    <s v="USD"/>
    <n v="1445448381"/>
    <n v="1440264381"/>
    <b v="0"/>
    <x v="22"/>
    <b v="0"/>
    <s v="film &amp; video/animation"/>
    <n v="-0.90500000000000003"/>
    <n v="71.25"/>
    <x v="0"/>
    <x v="5"/>
  </r>
  <r>
    <n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n v="-1"/>
    <e v="#DIV/0!"/>
    <x v="0"/>
    <x v="5"/>
  </r>
  <r>
    <n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n v="-0.95"/>
    <n v="62.5"/>
    <x v="0"/>
    <x v="5"/>
  </r>
  <r>
    <n v="435"/>
    <s v="Planet Earth Superheroes"/>
    <s v="Be a part of the Planet Earth Superheroes legacy by supporting the project. Mike and friends gain powers to save endangered animals."/>
    <n v="110000"/>
    <n v="3"/>
    <x v="2"/>
    <x v="0"/>
    <s v="USD"/>
    <n v="1379094980"/>
    <n v="1376502980"/>
    <b v="0"/>
    <x v="83"/>
    <b v="0"/>
    <s v="film &amp; video/animation"/>
    <n v="-0.99997272727272724"/>
    <n v="1"/>
    <x v="0"/>
    <x v="5"/>
  </r>
  <r>
    <n v="436"/>
    <s v="Blinky"/>
    <s v="Blinky is the story of a naÃ¯ve simpleton who suddenly finds himself struggling to adapt to changes within his environment."/>
    <n v="1000"/>
    <n v="0"/>
    <x v="2"/>
    <x v="0"/>
    <s v="USD"/>
    <n v="1375260113"/>
    <n v="1372668113"/>
    <b v="0"/>
    <x v="78"/>
    <b v="0"/>
    <s v="film &amp; video/animation"/>
    <n v="-1"/>
    <e v="#DIV/0!"/>
    <x v="0"/>
    <x v="5"/>
  </r>
  <r>
    <n v="437"/>
    <s v="&quot;Johny and Jasper&quot; educational series"/>
    <s v="This is an educational adventure series for kids about a baby owl and an alien. Physics, science, adventures, drama and joy!"/>
    <n v="7000"/>
    <n v="0"/>
    <x v="2"/>
    <x v="5"/>
    <s v="CAD"/>
    <n v="1475912326"/>
    <n v="1470728326"/>
    <b v="0"/>
    <x v="78"/>
    <b v="0"/>
    <s v="film &amp; video/animation"/>
    <n v="-1"/>
    <e v="#DIV/0!"/>
    <x v="0"/>
    <x v="5"/>
  </r>
  <r>
    <n v="438"/>
    <s v="In Game: The Animated Series"/>
    <s v="As Smyton pushes himself to become respected, he unlocks secrets about himself and the world around him."/>
    <n v="20000"/>
    <n v="1876"/>
    <x v="2"/>
    <x v="0"/>
    <s v="USD"/>
    <n v="1447830958"/>
    <n v="1445235358"/>
    <b v="0"/>
    <x v="202"/>
    <b v="0"/>
    <s v="film &amp; video/animation"/>
    <n v="-0.90620000000000001"/>
    <n v="170.54545454545453"/>
    <x v="0"/>
    <x v="5"/>
  </r>
  <r>
    <n v="439"/>
    <s v="Starting a cartoon series"/>
    <s v="Hi everyone, I'm trying to begin a cartoon series. It's a show about space bounty hunters and their adventures as they travel around."/>
    <n v="450"/>
    <n v="0"/>
    <x v="2"/>
    <x v="0"/>
    <s v="USD"/>
    <n v="1413569818"/>
    <n v="1412705818"/>
    <b v="0"/>
    <x v="78"/>
    <b v="0"/>
    <s v="film &amp; video/animation"/>
    <n v="-1"/>
    <e v="#DIV/0!"/>
    <x v="0"/>
    <x v="5"/>
  </r>
  <r>
    <n v="440"/>
    <s v="Consumed"/>
    <s v="A stop-motion animation made by a one girl team, with a camera, creativity, and a lot of determination."/>
    <n v="5000"/>
    <n v="5"/>
    <x v="2"/>
    <x v="0"/>
    <s v="USD"/>
    <n v="1458859153"/>
    <n v="1456270753"/>
    <b v="0"/>
    <x v="29"/>
    <b v="0"/>
    <s v="film &amp; video/animation"/>
    <n v="-0.999"/>
    <n v="5"/>
    <x v="0"/>
    <x v="5"/>
  </r>
  <r>
    <n v="441"/>
    <s v="Wolf Squad Lego Stop Motion"/>
    <s v="A group of specialist clones called Wolf Squad are the only clones left after order 66 and are searching the galaxy for survivors!"/>
    <n v="400"/>
    <n v="0"/>
    <x v="2"/>
    <x v="1"/>
    <s v="GBP"/>
    <n v="1383418996"/>
    <n v="1380826996"/>
    <b v="0"/>
    <x v="78"/>
    <b v="0"/>
    <s v="film &amp; video/animation"/>
    <n v="-1"/>
    <e v="#DIV/0!"/>
    <x v="0"/>
    <x v="5"/>
  </r>
  <r>
    <n v="442"/>
    <s v="The Paranormal Idiot"/>
    <s v="Doomsday is here"/>
    <n v="17000"/>
    <n v="6691"/>
    <x v="2"/>
    <x v="0"/>
    <s v="USD"/>
    <n v="1424380783"/>
    <n v="1421788783"/>
    <b v="0"/>
    <x v="57"/>
    <b v="0"/>
    <s v="film &amp; video/animation"/>
    <n v="-0.60641176470588232"/>
    <n v="393.58823529411762"/>
    <x v="0"/>
    <x v="5"/>
  </r>
  <r>
    <n v="443"/>
    <s v="Bad Teddy Studios"/>
    <s v="We love cartoons!! We want to make more but it costs money to so. Be apart of your daily dose of WTF!?! Pledge now!!"/>
    <n v="10000"/>
    <n v="10"/>
    <x v="2"/>
    <x v="5"/>
    <s v="CAD"/>
    <n v="1391991701"/>
    <n v="1389399701"/>
    <b v="0"/>
    <x v="84"/>
    <b v="0"/>
    <s v="film &amp; video/animation"/>
    <n v="-0.999"/>
    <n v="5"/>
    <x v="0"/>
    <x v="5"/>
  </r>
  <r>
    <n v="444"/>
    <s v="Discovering the Other Woman"/>
    <s v="An upcoming animated web sitcom series centered around dealing with life, love, and relationships."/>
    <n v="1000"/>
    <n v="50"/>
    <x v="2"/>
    <x v="0"/>
    <s v="USD"/>
    <n v="1329342361"/>
    <n v="1324158361"/>
    <b v="0"/>
    <x v="29"/>
    <b v="0"/>
    <s v="film &amp; video/animation"/>
    <n v="-0.95"/>
    <n v="50"/>
    <x v="0"/>
    <x v="5"/>
  </r>
  <r>
    <n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n v="-0.99996666666666667"/>
    <n v="1"/>
    <x v="0"/>
    <x v="5"/>
  </r>
  <r>
    <n v="446"/>
    <s v="DisChord"/>
    <s v="A faith based animated short. (The same guy who said a picture is worth a thousand words also said a cartoon is worth two thousand.)"/>
    <n v="10500"/>
    <n v="766"/>
    <x v="2"/>
    <x v="0"/>
    <s v="USD"/>
    <n v="1425434420"/>
    <n v="1422842420"/>
    <b v="0"/>
    <x v="38"/>
    <b v="0"/>
    <s v="film &amp; video/animation"/>
    <n v="-0.92704761904761901"/>
    <n v="47.875"/>
    <x v="0"/>
    <x v="5"/>
  </r>
  <r>
    <n v="447"/>
    <s v="Fat Rich Bastards Animated videos"/>
    <s v="10 tracks have been professionally recorded by CGI supergroup, The Fat Rich Bastards. Funding required for 10 animated music videos."/>
    <n v="30000"/>
    <n v="5"/>
    <x v="2"/>
    <x v="1"/>
    <s v="GBP"/>
    <n v="1364041163"/>
    <n v="1361884763"/>
    <b v="0"/>
    <x v="29"/>
    <b v="0"/>
    <s v="film &amp; video/animation"/>
    <n v="-0.99983333333333335"/>
    <n v="5"/>
    <x v="0"/>
    <x v="5"/>
  </r>
  <r>
    <n v="448"/>
    <s v="The Last Mice"/>
    <s v="Max is a pessimistic mouse, always fantasizing about the end of the world. In The Last Mice, Max's fantasy becomes a real nightmare."/>
    <n v="2500"/>
    <n v="82.01"/>
    <x v="2"/>
    <x v="0"/>
    <s v="USD"/>
    <n v="1400091095"/>
    <n v="1398363095"/>
    <b v="0"/>
    <x v="80"/>
    <b v="0"/>
    <s v="film &amp; video/animation"/>
    <n v="-0.96719599999999994"/>
    <n v="20.502500000000001"/>
    <x v="0"/>
    <x v="5"/>
  </r>
  <r>
    <n v="449"/>
    <s v="Shell &amp; Paddy"/>
    <s v="Shell &amp; Paddy is a 2D animation cartoon with 4 minutes of slapstick surreal humour staring two animal characters in weird, wacky world."/>
    <n v="2000"/>
    <n v="45"/>
    <x v="2"/>
    <x v="1"/>
    <s v="GBP"/>
    <n v="1382017085"/>
    <n v="1379425085"/>
    <b v="0"/>
    <x v="81"/>
    <b v="0"/>
    <s v="film &amp; video/animation"/>
    <n v="-0.97750000000000004"/>
    <n v="9"/>
    <x v="0"/>
    <x v="5"/>
  </r>
  <r>
    <n v="450"/>
    <s v="DreamAfrica"/>
    <s v="Why do the moon and stars receive their light from the sun? Africa has a story to tell. Ananse and Kweku appear in this great folktale."/>
    <n v="50000"/>
    <n v="396"/>
    <x v="2"/>
    <x v="0"/>
    <s v="USD"/>
    <n v="1392417800"/>
    <n v="1389825800"/>
    <b v="0"/>
    <x v="63"/>
    <b v="0"/>
    <s v="film &amp; video/animation"/>
    <n v="-0.99207999999999996"/>
    <n v="56.571428571428569"/>
    <x v="0"/>
    <x v="5"/>
  </r>
  <r>
    <n v="451"/>
    <s v="The Gangbangers"/>
    <s v="This comedy follows two devils who discover a magical boombox to become musicians after an 80s rapture enchants earth with fairy-tales."/>
    <n v="20000"/>
    <n v="0"/>
    <x v="2"/>
    <x v="0"/>
    <s v="USD"/>
    <n v="1390669791"/>
    <n v="1388077791"/>
    <b v="0"/>
    <x v="78"/>
    <b v="0"/>
    <s v="film &amp; video/animation"/>
    <n v="-1"/>
    <e v="#DIV/0!"/>
    <x v="0"/>
    <x v="5"/>
  </r>
  <r>
    <n v="452"/>
    <s v="Lost in the Shadows"/>
    <s v="A man must find his way out of the depths of the shadows by using the aid of a little girl."/>
    <n v="750"/>
    <n v="480"/>
    <x v="2"/>
    <x v="0"/>
    <s v="USD"/>
    <n v="1431536015"/>
    <n v="1428944015"/>
    <b v="0"/>
    <x v="8"/>
    <b v="0"/>
    <s v="film &amp; video/animation"/>
    <n v="-0.36"/>
    <n v="40"/>
    <x v="0"/>
    <x v="5"/>
  </r>
  <r>
    <n v="453"/>
    <s v="Jamboni Brothers Pizza Pilot"/>
    <s v="A 7 minute broadcast-quality web pilot (in 3D animation) of Jamboni Brothers Pizza {the ultimate goal being a cartoon TV series}."/>
    <n v="94875"/>
    <n v="26"/>
    <x v="2"/>
    <x v="0"/>
    <s v="USD"/>
    <n v="1424375279"/>
    <n v="1422992879"/>
    <b v="0"/>
    <x v="84"/>
    <b v="0"/>
    <s v="film &amp; video/animation"/>
    <n v="-0.99972595520421603"/>
    <n v="13"/>
    <x v="0"/>
    <x v="5"/>
  </r>
  <r>
    <n v="454"/>
    <s v="Super Hi-Speed Road Strikers"/>
    <s v="Itâ€™s an Action/Adventure Anime for The Yuusha Brave series, G1 Transformer, and the Fast and the Furious Fans!"/>
    <n v="10000"/>
    <n v="82"/>
    <x v="2"/>
    <x v="0"/>
    <s v="USD"/>
    <n v="1417007640"/>
    <n v="1414343571"/>
    <b v="0"/>
    <x v="81"/>
    <b v="0"/>
    <s v="film &amp; video/animation"/>
    <n v="-0.99180000000000001"/>
    <n v="16.399999999999999"/>
    <x v="0"/>
    <x v="5"/>
  </r>
  <r>
    <n v="455"/>
    <s v="The FunBunch Cartoon!!!"/>
    <s v="Goal The FunBunch characters animated on TV: Fun entertainment for kids just like other authors before us (ex.Arthur,Clifford,Dr Seuss)"/>
    <n v="65000"/>
    <n v="45"/>
    <x v="2"/>
    <x v="0"/>
    <s v="USD"/>
    <n v="1334622660"/>
    <n v="1330733022"/>
    <b v="0"/>
    <x v="84"/>
    <b v="0"/>
    <s v="film &amp; video/animation"/>
    <n v="-0.9993076923076923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n v="-0.99313681368136819"/>
    <n v="20.333333333333332"/>
    <x v="0"/>
    <x v="5"/>
  </r>
  <r>
    <n v="457"/>
    <s v="phenix heart 3D animation"/>
    <s v="from my photo work, pyro techniques, aqua technitque and more , i will take the pricipale personnage to the lost land of phenix where ."/>
    <n v="20000"/>
    <n v="0"/>
    <x v="2"/>
    <x v="5"/>
    <s v="CAD"/>
    <n v="1408213512"/>
    <n v="1405621512"/>
    <b v="0"/>
    <x v="78"/>
    <b v="0"/>
    <s v="film &amp; video/animation"/>
    <n v="-1"/>
    <e v="#DIV/0!"/>
    <x v="0"/>
    <x v="5"/>
  </r>
  <r>
    <n v="458"/>
    <s v="DE_dust2: Hacker's Wrath"/>
    <s v="An animated parody of the game, Counter-Strike. The sequel to the very popular Counter-Strike: DE_dust2. Hacker is back!"/>
    <n v="10000"/>
    <n v="821"/>
    <x v="2"/>
    <x v="1"/>
    <s v="GBP"/>
    <n v="1368550060"/>
    <n v="1365958060"/>
    <b v="0"/>
    <x v="72"/>
    <b v="0"/>
    <s v="film &amp; video/animation"/>
    <n v="-0.91790000000000005"/>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n v="-0.99935897435897436"/>
    <n v="25"/>
    <x v="0"/>
    <x v="5"/>
  </r>
  <r>
    <n v="460"/>
    <s v="Darwin's Kiss"/>
    <s v="An animated web series about biological evolution gone haywire."/>
    <n v="8500"/>
    <n v="25"/>
    <x v="2"/>
    <x v="0"/>
    <s v="USD"/>
    <n v="1401595200"/>
    <n v="1398862875"/>
    <b v="0"/>
    <x v="84"/>
    <b v="0"/>
    <s v="film &amp; video/animation"/>
    <n v="-0.99705882352941178"/>
    <n v="12.5"/>
    <x v="0"/>
    <x v="5"/>
  </r>
  <r>
    <n v="461"/>
    <s v="Machinima film project : Open 24/7"/>
    <s v="A machinima based film, displaying the effects of todays financial crisis the world faces, and the explossive consequences it carries."/>
    <n v="550"/>
    <n v="0"/>
    <x v="2"/>
    <x v="1"/>
    <s v="GBP"/>
    <n v="1370204367"/>
    <n v="1368476367"/>
    <b v="0"/>
    <x v="78"/>
    <b v="0"/>
    <s v="film &amp; video/animation"/>
    <n v="-1"/>
    <e v="#DIV/0!"/>
    <x v="0"/>
    <x v="5"/>
  </r>
  <r>
    <n v="462"/>
    <s v="THE FORGOTTEN LAND"/>
    <s v="A prince who becomes a slave, suffers of amnesia far away from his land. Slowly he recovers memory and returns where all started."/>
    <n v="100000"/>
    <n v="0"/>
    <x v="2"/>
    <x v="0"/>
    <s v="USD"/>
    <n v="1312945341"/>
    <n v="1307761341"/>
    <b v="0"/>
    <x v="78"/>
    <b v="0"/>
    <s v="film &amp; video/animation"/>
    <n v="-1"/>
    <e v="#DIV/0!"/>
    <x v="0"/>
    <x v="5"/>
  </r>
  <r>
    <n v="463"/>
    <s v="Tuskegee Redtails"/>
    <s v="Depicts the contribution the Tuskegee airmen made in certain historical events that helped turn the tide in World War II."/>
    <n v="55000"/>
    <n v="1250"/>
    <x v="2"/>
    <x v="0"/>
    <s v="USD"/>
    <n v="1316883753"/>
    <n v="1311699753"/>
    <b v="0"/>
    <x v="202"/>
    <b v="0"/>
    <s v="film &amp; video/animation"/>
    <n v="-0.97727272727272729"/>
    <n v="113.63636363636364"/>
    <x v="0"/>
    <x v="5"/>
  </r>
  <r>
    <n v="464"/>
    <s v="PokÃ©Movie - A PokÃ©monâ„¢ school project"/>
    <s v="We are three students that want to make a short PokÃ©mon movie as a school project!"/>
    <n v="1010"/>
    <n v="1"/>
    <x v="2"/>
    <x v="12"/>
    <s v="EUR"/>
    <n v="1463602935"/>
    <n v="1461874935"/>
    <b v="0"/>
    <x v="29"/>
    <b v="0"/>
    <s v="film &amp; video/animation"/>
    <n v="-0.99900990099009901"/>
    <n v="1"/>
    <x v="0"/>
    <x v="5"/>
  </r>
  <r>
    <n v="465"/>
    <s v="&quot;Amp&quot; A Story About a Robot"/>
    <s v="&quot;Amp&quot; is a short film about a robot with needs."/>
    <n v="512"/>
    <n v="138"/>
    <x v="2"/>
    <x v="0"/>
    <s v="USD"/>
    <n v="1403837574"/>
    <n v="1402455174"/>
    <b v="0"/>
    <x v="22"/>
    <b v="0"/>
    <s v="film &amp; video/animation"/>
    <n v="-0.73046875"/>
    <n v="17.25"/>
    <x v="0"/>
    <x v="5"/>
  </r>
  <r>
    <n v="466"/>
    <s v="The Legend Of The Crimson Knight"/>
    <s v="(Working storyboard for animated project) A multi-generational Knight that wages war on criminals and corrupt governments"/>
    <n v="10000"/>
    <n v="76"/>
    <x v="2"/>
    <x v="0"/>
    <s v="USD"/>
    <n v="1347057464"/>
    <n v="1344465464"/>
    <b v="0"/>
    <x v="81"/>
    <b v="0"/>
    <s v="film &amp; video/animation"/>
    <n v="-0.99239999999999995"/>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n v="-0.7842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n v="-1"/>
    <e v="#DIV/0!"/>
    <x v="0"/>
    <x v="5"/>
  </r>
  <r>
    <n v="469"/>
    <s v="Dreamland PERSONALISED Animated Shorts Film"/>
    <s v="Create a personalised animation film using your child's name and photo."/>
    <n v="6000"/>
    <n v="0"/>
    <x v="2"/>
    <x v="1"/>
    <s v="GBP"/>
    <n v="1409960724"/>
    <n v="1404776724"/>
    <b v="0"/>
    <x v="78"/>
    <b v="0"/>
    <s v="film &amp; video/animation"/>
    <n v="-1"/>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n v="-0.98980000000000001"/>
    <n v="25.5"/>
    <x v="0"/>
    <x v="5"/>
  </r>
  <r>
    <n v="471"/>
    <s v="Red Origins"/>
    <s v="Three kids try to stop Mazi Mbe's plan to restore Africa to its original state where Tricksters &amp; Spirits ruled_x000a_and Juju was law."/>
    <n v="55000"/>
    <n v="6541"/>
    <x v="2"/>
    <x v="0"/>
    <s v="USD"/>
    <n v="1397924379"/>
    <n v="1394039979"/>
    <b v="0"/>
    <x v="203"/>
    <b v="0"/>
    <s v="film &amp; video/animation"/>
    <n v="-0.8810727272727272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n v="-0.82374999999999998"/>
    <n v="28.2"/>
    <x v="0"/>
    <x v="5"/>
  </r>
  <r>
    <n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n v="-0.97130000000000005"/>
    <n v="61.5"/>
    <x v="0"/>
    <x v="5"/>
  </r>
  <r>
    <n v="474"/>
    <s v="TAO Mr. Fantastic!!"/>
    <s v="Time travel the light Mr. Fantastic!  Spin the dimensions toward other continuums and worlds.  Hold onto your panties."/>
    <n v="3300"/>
    <n v="1"/>
    <x v="2"/>
    <x v="0"/>
    <s v="USD"/>
    <n v="1487318029"/>
    <n v="1484726029"/>
    <b v="0"/>
    <x v="29"/>
    <b v="0"/>
    <s v="film &amp; video/animation"/>
    <n v="-0.99969696969696975"/>
    <n v="1"/>
    <x v="0"/>
    <x v="5"/>
  </r>
  <r>
    <n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n v="-1"/>
    <e v="#DIV/0!"/>
    <x v="0"/>
    <x v="5"/>
  </r>
  <r>
    <n v="476"/>
    <s v="Sight Word Music Videos"/>
    <s v="Animated Music Videos that teach kids how to read."/>
    <n v="220000"/>
    <n v="4906.59"/>
    <x v="2"/>
    <x v="0"/>
    <s v="USD"/>
    <n v="1401767940"/>
    <n v="1398727441"/>
    <b v="0"/>
    <x v="204"/>
    <b v="0"/>
    <s v="film &amp; video/animation"/>
    <n v="-0.97769731818181815"/>
    <n v="39.569274193548388"/>
    <x v="0"/>
    <x v="5"/>
  </r>
  <r>
    <n v="477"/>
    <s v="Hymn of Unity"/>
    <s v="A Comedy-drama animation revolving around a man who finds a problematic pair of headphones that literally take over his whole life."/>
    <n v="1500"/>
    <n v="0"/>
    <x v="2"/>
    <x v="0"/>
    <s v="USD"/>
    <n v="1337371334"/>
    <n v="1332187334"/>
    <b v="0"/>
    <x v="78"/>
    <b v="0"/>
    <s v="film &amp; video/animation"/>
    <n v="-1"/>
    <e v="#DIV/0!"/>
    <x v="0"/>
    <x v="5"/>
  </r>
  <r>
    <n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n v="-1"/>
    <e v="#DIV/0!"/>
    <x v="0"/>
    <x v="5"/>
  </r>
  <r>
    <n v="479"/>
    <s v="Harvard Math 55A and Stanford Math 51H Animated!"/>
    <s v="ANIMATING the most INFAMOUS Math Courses in America and TRANSLATING them for the mathematical underdog!"/>
    <n v="15000"/>
    <n v="4884"/>
    <x v="2"/>
    <x v="0"/>
    <s v="USD"/>
    <n v="1416566835"/>
    <n v="1411379235"/>
    <b v="0"/>
    <x v="165"/>
    <b v="0"/>
    <s v="film &amp; video/animation"/>
    <n v="-0.6744"/>
    <n v="88.8"/>
    <x v="0"/>
    <x v="5"/>
  </r>
  <r>
    <n v="480"/>
    <s v="The CafÃ©"/>
    <s v="To court his muse, an artist must first outsmart her dog.  A short animated film collaboration by Dana and Terrence Masson."/>
    <n v="40000"/>
    <n v="7764"/>
    <x v="2"/>
    <x v="0"/>
    <s v="USD"/>
    <n v="1376049615"/>
    <n v="1373457615"/>
    <b v="0"/>
    <x v="205"/>
    <b v="0"/>
    <s v="film &amp; video/animation"/>
    <n v="-0.80589999999999995"/>
    <n v="55.457142857142856"/>
    <x v="0"/>
    <x v="5"/>
  </r>
  <r>
    <n v="481"/>
    <s v="ERA"/>
    <s v="The year is 2043. Test subject David Beck has been augmented with psychokinetic abilities. He uses his newfound gifts to thwart evil."/>
    <n v="30000"/>
    <n v="1830"/>
    <x v="2"/>
    <x v="0"/>
    <s v="USD"/>
    <n v="1349885289"/>
    <n v="1347293289"/>
    <b v="0"/>
    <x v="64"/>
    <b v="0"/>
    <s v="film &amp; video/animation"/>
    <n v="-0.93899999999999995"/>
    <n v="87.142857142857139"/>
    <x v="0"/>
    <x v="5"/>
  </r>
  <r>
    <n v="482"/>
    <s v="Animated Stand-up Routines Shenanigans"/>
    <s v="Help me quit my day job and also create animated Stand-up routines from local up and coming comedians."/>
    <n v="10000"/>
    <n v="10"/>
    <x v="2"/>
    <x v="0"/>
    <s v="USD"/>
    <n v="1460644440"/>
    <n v="1458336690"/>
    <b v="0"/>
    <x v="29"/>
    <b v="0"/>
    <s v="film &amp; video/animation"/>
    <n v="-0.999"/>
    <n v="10"/>
    <x v="0"/>
    <x v="5"/>
  </r>
  <r>
    <n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n v="-0.498"/>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n v="-0.99813750000000001"/>
    <n v="13.545454545454545"/>
    <x v="0"/>
    <x v="5"/>
  </r>
  <r>
    <n v="485"/>
    <s v="The Lighthouse and the Lock cartoon - funny stuff for kids."/>
    <s v="Last few days to make this toon a reality! 5 funny toons for YOU! See the pilot episode here!"/>
    <n v="37956"/>
    <n v="8315.01"/>
    <x v="2"/>
    <x v="1"/>
    <s v="GBP"/>
    <n v="1368792499"/>
    <n v="1366200499"/>
    <b v="0"/>
    <x v="207"/>
    <b v="0"/>
    <s v="film &amp; video/animation"/>
    <n v="-0.7809302877015491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n v="-0.99990909090909086"/>
    <n v="50"/>
    <x v="0"/>
    <x v="5"/>
  </r>
  <r>
    <n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n v="-1"/>
    <e v="#DIV/0!"/>
    <x v="0"/>
    <x v="5"/>
  </r>
  <r>
    <n v="488"/>
    <s v="City Animals independent cartoon series"/>
    <s v="When humans left the earth, the animals took over the city. What could go wrong? Well...everything!"/>
    <n v="12000"/>
    <n v="0"/>
    <x v="2"/>
    <x v="0"/>
    <s v="USD"/>
    <n v="1483924700"/>
    <n v="1481332700"/>
    <b v="0"/>
    <x v="78"/>
    <b v="0"/>
    <s v="film &amp; video/animation"/>
    <n v="-1"/>
    <e v="#DIV/0!"/>
    <x v="0"/>
    <x v="5"/>
  </r>
  <r>
    <n v="489"/>
    <s v="THE GUINEAS SHOW"/>
    <s v="Help America's favorite dysfunctional immigrant family THE GUINEAS launch the first season of their animated web series."/>
    <n v="74997"/>
    <n v="215"/>
    <x v="2"/>
    <x v="0"/>
    <s v="USD"/>
    <n v="1325763180"/>
    <n v="1323084816"/>
    <b v="0"/>
    <x v="83"/>
    <b v="0"/>
    <s v="film &amp; video/animation"/>
    <n v="-0.99713321866207982"/>
    <n v="71.666666666666671"/>
    <x v="0"/>
    <x v="5"/>
  </r>
  <r>
    <n v="490"/>
    <s v="PROJECT IS CANCELLED"/>
    <s v="Cancelled"/>
    <n v="1000"/>
    <n v="0"/>
    <x v="2"/>
    <x v="0"/>
    <s v="USD"/>
    <n v="1345677285"/>
    <n v="1343085285"/>
    <b v="0"/>
    <x v="78"/>
    <b v="0"/>
    <s v="film &amp; video/animation"/>
    <n v="-1"/>
    <e v="#DIV/0!"/>
    <x v="0"/>
    <x v="5"/>
  </r>
  <r>
    <n v="491"/>
    <s v="Guess What? Gus"/>
    <s v="&quot;Guess What? Gus&quot; is a magical animated comedy that follow a new kid who playful antics for attention make the news."/>
    <n v="10000"/>
    <n v="0"/>
    <x v="2"/>
    <x v="0"/>
    <s v="USD"/>
    <n v="1453937699"/>
    <n v="1451345699"/>
    <b v="0"/>
    <x v="78"/>
    <b v="0"/>
    <s v="film &amp; video/animation"/>
    <n v="-1"/>
    <e v="#DIV/0!"/>
    <x v="0"/>
    <x v="5"/>
  </r>
  <r>
    <n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n v="-1"/>
    <e v="#DIV/0!"/>
    <x v="0"/>
    <x v="5"/>
  </r>
  <r>
    <n v="493"/>
    <s v="Joc Barrera The Chupacabra Hunter"/>
    <s v="The Chupacabra is not a myth and one man is on a mission to prove its existence no matter what, his name is Joc Barrera."/>
    <n v="30000"/>
    <n v="0"/>
    <x v="2"/>
    <x v="1"/>
    <s v="GBP"/>
    <n v="1432142738"/>
    <n v="1429550738"/>
    <b v="0"/>
    <x v="78"/>
    <b v="0"/>
    <s v="film &amp; video/animation"/>
    <n v="-1"/>
    <e v="#DIV/0!"/>
    <x v="0"/>
    <x v="5"/>
  </r>
  <r>
    <n v="494"/>
    <s v="The Grigori"/>
    <s v="Angels come to Earth in human disguise to deceive mankind, rule the Earth as gods, create a hybrid army &amp; destroy all who oppose them."/>
    <n v="20000"/>
    <n v="31"/>
    <x v="2"/>
    <x v="0"/>
    <s v="USD"/>
    <n v="1404356400"/>
    <n v="1402343765"/>
    <b v="0"/>
    <x v="83"/>
    <b v="0"/>
    <s v="film &amp; video/animation"/>
    <n v="-0.99844999999999995"/>
    <n v="10.333333333333334"/>
    <x v="0"/>
    <x v="5"/>
  </r>
  <r>
    <n v="495"/>
    <s v="Average Heroes pilot"/>
    <s v="two friends set out to conquer and reach the level cap of the quest watch, how will they do it when they're 2 teenage idiots"/>
    <n v="7000"/>
    <n v="0"/>
    <x v="2"/>
    <x v="0"/>
    <s v="USD"/>
    <n v="1437076305"/>
    <n v="1434484305"/>
    <b v="0"/>
    <x v="78"/>
    <b v="0"/>
    <s v="film &amp; video/animation"/>
    <n v="-1"/>
    <e v="#DIV/0!"/>
    <x v="0"/>
    <x v="5"/>
  </r>
  <r>
    <n v="496"/>
    <s v="Airships and Anatasia: The Movie"/>
    <s v="The movie is about the adventures of Ethan, Danna, The mysterious inventor and more."/>
    <n v="60000"/>
    <n v="1"/>
    <x v="2"/>
    <x v="0"/>
    <s v="USD"/>
    <n v="1392070874"/>
    <n v="1386886874"/>
    <b v="0"/>
    <x v="29"/>
    <b v="0"/>
    <s v="film &amp; video/animation"/>
    <n v="-0.99998333333333334"/>
    <n v="1"/>
    <x v="0"/>
    <x v="5"/>
  </r>
  <r>
    <n v="497"/>
    <s v="Galaxy Probe Kids"/>
    <s v="live-action/animated series pilot."/>
    <n v="4480"/>
    <n v="30"/>
    <x v="2"/>
    <x v="0"/>
    <s v="USD"/>
    <n v="1419483600"/>
    <n v="1414889665"/>
    <b v="0"/>
    <x v="83"/>
    <b v="0"/>
    <s v="film &amp; video/animation"/>
    <n v="-0.9933035714285714"/>
    <n v="10"/>
    <x v="0"/>
    <x v="5"/>
  </r>
  <r>
    <n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n v="-0.9540148676045954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n v="-0.9044999999999999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n v="-0.96692307692307689"/>
    <n v="53.75"/>
    <x v="0"/>
    <x v="5"/>
  </r>
  <r>
    <n v="501"/>
    <s v="World War 4"/>
    <s v="Based on the invention portfolio of a patented inventor World War Four is a look into the future of warfare and humanity as a whole"/>
    <n v="10000"/>
    <n v="0"/>
    <x v="2"/>
    <x v="0"/>
    <s v="USD"/>
    <n v="1310189851"/>
    <n v="1307597851"/>
    <b v="0"/>
    <x v="78"/>
    <b v="0"/>
    <s v="film &amp; video/animation"/>
    <n v="-1"/>
    <e v="#DIV/0!"/>
    <x v="0"/>
    <x v="5"/>
  </r>
  <r>
    <n v="502"/>
    <s v="Strawberry Bowl"/>
    <s v="This Strawberry Bowl concept is the 1st of many episodes.  These episodes will be released in accordance with the harvest of the month."/>
    <n v="20000"/>
    <n v="230"/>
    <x v="2"/>
    <x v="0"/>
    <s v="USD"/>
    <n v="1332073025"/>
    <n v="1329484625"/>
    <b v="0"/>
    <x v="80"/>
    <b v="0"/>
    <s v="film &amp; video/animation"/>
    <n v="-0.98850000000000005"/>
    <n v="57.5"/>
    <x v="0"/>
    <x v="5"/>
  </r>
  <r>
    <n v="503"/>
    <s v="Jimmy There and Back - Documentary Animation"/>
    <s v="Jimmy wants to live life and see his grandchildren grow up, but alcoholism threatens to curtail everything he dreams of."/>
    <n v="6500"/>
    <n v="114"/>
    <x v="2"/>
    <x v="1"/>
    <s v="GBP"/>
    <n v="1421498303"/>
    <n v="1418906303"/>
    <b v="0"/>
    <x v="82"/>
    <b v="0"/>
    <s v="film &amp; video/animation"/>
    <n v="-0.9824615384615385"/>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n v="-0.98632653061224485"/>
    <n v="67"/>
    <x v="0"/>
    <x v="5"/>
  </r>
  <r>
    <n v="505"/>
    <s v="MY4FACES THE ANIMATED MOVIE"/>
    <s v="This wonderful movie will tells the story of two adorable aliens who crash land into a familyâ€™s backyard, and travel the Earth."/>
    <n v="12000"/>
    <n v="52"/>
    <x v="2"/>
    <x v="0"/>
    <s v="USD"/>
    <n v="1451010086"/>
    <n v="1447122086"/>
    <b v="0"/>
    <x v="25"/>
    <b v="0"/>
    <s v="film &amp; video/animation"/>
    <n v="-0.9956666666666667"/>
    <n v="3.7142857142857144"/>
    <x v="0"/>
    <x v="5"/>
  </r>
  <r>
    <n v="506"/>
    <s v="Age of Spirit: The Battle in Heaven"/>
    <s v="A feature-length 3D animation that depicts what happened when the Son of the Morning rebelled against God."/>
    <n v="200000"/>
    <n v="250"/>
    <x v="2"/>
    <x v="0"/>
    <s v="USD"/>
    <n v="1376140520"/>
    <n v="1373548520"/>
    <b v="0"/>
    <x v="29"/>
    <b v="0"/>
    <s v="film &amp; video/animation"/>
    <n v="-0.99875000000000003"/>
    <n v="250"/>
    <x v="0"/>
    <x v="5"/>
  </r>
  <r>
    <n v="507"/>
    <s v="Code Monkeys"/>
    <s v="&quot;Code Monkey(s)&quot; is a short animated-series about life from the perspective of an engineer who feels like an actual &quot;Code Monkey&quot;."/>
    <n v="20000"/>
    <n v="640"/>
    <x v="2"/>
    <x v="0"/>
    <s v="USD"/>
    <n v="1350687657"/>
    <n v="1346799657"/>
    <b v="0"/>
    <x v="73"/>
    <b v="0"/>
    <s v="film &amp; video/animation"/>
    <n v="-0.96799999999999997"/>
    <n v="64"/>
    <x v="0"/>
    <x v="5"/>
  </r>
  <r>
    <n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n v="-0.99199999999999999"/>
    <n v="133.33333333333334"/>
    <x v="0"/>
    <x v="5"/>
  </r>
  <r>
    <n v="509"/>
    <s v="Indian in Chelsea - Web Animated series"/>
    <s v="A hilarious comedy podcast being turned into an animated series  about an indian servant and his boss."/>
    <n v="5000"/>
    <n v="10"/>
    <x v="2"/>
    <x v="1"/>
    <s v="GBP"/>
    <n v="1435504170"/>
    <n v="1432912170"/>
    <b v="0"/>
    <x v="29"/>
    <b v="0"/>
    <s v="film &amp; video/animation"/>
    <n v="-0.998"/>
    <n v="10"/>
    <x v="0"/>
    <x v="5"/>
  </r>
  <r>
    <n v="510"/>
    <s v="TPI Episode 2: Doomsday Dean"/>
    <s v="A mile below the Franco-Swiss border Dean manages to break the Large Hadron Collider and triggers the end of the world."/>
    <n v="14000"/>
    <n v="0"/>
    <x v="2"/>
    <x v="0"/>
    <s v="USD"/>
    <n v="1456805639"/>
    <n v="1454213639"/>
    <b v="0"/>
    <x v="78"/>
    <b v="0"/>
    <s v="film &amp; video/animation"/>
    <n v="-1"/>
    <e v="#DIV/0!"/>
    <x v="0"/>
    <x v="5"/>
  </r>
  <r>
    <n v="511"/>
    <s v="Stuck On An Eyeland"/>
    <s v="A project that incorporates animation and comic art into a relevant story. 4 boys, 1 eyeland, and a whole lot of drama!!!"/>
    <n v="5000"/>
    <n v="150"/>
    <x v="2"/>
    <x v="0"/>
    <s v="USD"/>
    <n v="1365228982"/>
    <n v="1362640582"/>
    <b v="0"/>
    <x v="81"/>
    <b v="0"/>
    <s v="film &amp; video/animation"/>
    <n v="-0.97"/>
    <n v="30"/>
    <x v="0"/>
    <x v="5"/>
  </r>
  <r>
    <n v="512"/>
    <s v="Otherkin The Animated Series"/>
    <s v="We have a fully developed 2D animated series that requires more professional animation. Our first 2 home-animated eps are up online."/>
    <n v="8000"/>
    <n v="11"/>
    <x v="2"/>
    <x v="0"/>
    <s v="USD"/>
    <n v="1479667727"/>
    <n v="1475776127"/>
    <b v="0"/>
    <x v="84"/>
    <b v="0"/>
    <s v="film &amp; video/animation"/>
    <n v="-0.99862499999999998"/>
    <n v="5.5"/>
    <x v="0"/>
    <x v="5"/>
  </r>
  <r>
    <n v="513"/>
    <s v="Paradigm Spiral - The Animated Series"/>
    <s v="A sci-fi fantasy 2.5D anime styled series about some guys trying to save the world, probably..."/>
    <n v="50000"/>
    <n v="6962"/>
    <x v="2"/>
    <x v="0"/>
    <s v="USD"/>
    <n v="1471244400"/>
    <n v="1467387705"/>
    <b v="0"/>
    <x v="32"/>
    <b v="0"/>
    <s v="film &amp; video/animation"/>
    <n v="-0.86075999999999997"/>
    <n v="102.38235294117646"/>
    <x v="0"/>
    <x v="5"/>
  </r>
  <r>
    <n v="514"/>
    <s v="I'm Sticking With You."/>
    <s v="A film created entirely out of paper, visual effects and found objects depicts how one man created a new life for himself."/>
    <n v="1500"/>
    <n v="50"/>
    <x v="2"/>
    <x v="5"/>
    <s v="CAD"/>
    <n v="1407595447"/>
    <n v="1405003447"/>
    <b v="0"/>
    <x v="83"/>
    <b v="0"/>
    <s v="film &amp; video/animation"/>
    <n v="-0.96666666666666667"/>
    <n v="16.666666666666668"/>
    <x v="0"/>
    <x v="5"/>
  </r>
  <r>
    <n v="515"/>
    <s v="A Tale of Faith - An Animated Short Film"/>
    <s v="A Tale of Faith is an animated short film based on the heartwarming tale by Rebbe Nachman of Breslov."/>
    <n v="97000"/>
    <n v="24651"/>
    <x v="2"/>
    <x v="0"/>
    <s v="USD"/>
    <n v="1451389601"/>
    <n v="1447933601"/>
    <b v="0"/>
    <x v="69"/>
    <b v="0"/>
    <s v="film &amp; video/animation"/>
    <n v="-0.74586597938144328"/>
    <n v="725.02941176470586"/>
    <x v="0"/>
    <x v="5"/>
  </r>
  <r>
    <n v="516"/>
    <s v="Shipmates"/>
    <s v="A big brother style comedy animation series starring famous seafarers"/>
    <n v="5000"/>
    <n v="0"/>
    <x v="2"/>
    <x v="1"/>
    <s v="GBP"/>
    <n v="1432752080"/>
    <n v="1427568080"/>
    <b v="0"/>
    <x v="78"/>
    <b v="0"/>
    <s v="film &amp; video/animation"/>
    <n v="-1"/>
    <e v="#DIV/0!"/>
    <x v="0"/>
    <x v="5"/>
  </r>
  <r>
    <n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n v="-0.98633333333333328"/>
    <n v="68.333333333333329"/>
    <x v="0"/>
    <x v="5"/>
  </r>
  <r>
    <n v="518"/>
    <s v="Somorrah"/>
    <s v="The community of Somorrah is peaceful and unblemished until &quot;The Boss&quot; power and money starts to diminish &amp; plans to gain it all back!"/>
    <n v="7175"/>
    <n v="0"/>
    <x v="2"/>
    <x v="0"/>
    <s v="USD"/>
    <n v="1441550760"/>
    <n v="1438958824"/>
    <b v="0"/>
    <x v="78"/>
    <b v="0"/>
    <s v="film &amp; video/animation"/>
    <n v="-1"/>
    <e v="#DIV/0!"/>
    <x v="0"/>
    <x v="5"/>
  </r>
  <r>
    <n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n v="-0.77118573452212313"/>
    <n v="39.228571428571428"/>
    <x v="0"/>
    <x v="5"/>
  </r>
  <r>
    <n v="520"/>
    <s v="Darktales The Play"/>
    <s v="Tim Arthur's 21st anniversary sell-out production of his 'chilling' and 'sinister' ghostly thriller returns to the Edinburgh Fringe!"/>
    <n v="5000"/>
    <n v="5105"/>
    <x v="0"/>
    <x v="1"/>
    <s v="GBP"/>
    <n v="1449766261"/>
    <n v="1447174261"/>
    <b v="0"/>
    <x v="69"/>
    <b v="1"/>
    <s v="theater/plays"/>
    <n v="2.1000000000000001E-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n v="4.6399999999999997E-2"/>
    <n v="93.428571428571431"/>
    <x v="1"/>
    <x v="6"/>
  </r>
  <r>
    <n v="522"/>
    <s v="COMPASS PLAYERS"/>
    <s v="*** TO MAKE DONATIONS IN THE FUTURE                                   GO TO OUR WEBSITE: www.compassplayers.com ***"/>
    <n v="3000"/>
    <n v="3440"/>
    <x v="0"/>
    <x v="0"/>
    <s v="USD"/>
    <n v="1458518325"/>
    <n v="1456793925"/>
    <b v="0"/>
    <x v="162"/>
    <b v="1"/>
    <s v="theater/plays"/>
    <n v="0.146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n v="0.20599999999999999"/>
    <n v="71.785714285714292"/>
    <x v="1"/>
    <x v="6"/>
  </r>
  <r>
    <n v="524"/>
    <s v="Zero Down"/>
    <s v="Angel on the Corner need YOUR help to raise Â£3,500 to take Zero Down by Sarah Hehir to the Edinburgh Fringe Festival this August!"/>
    <n v="3500"/>
    <n v="3803.55"/>
    <x v="0"/>
    <x v="1"/>
    <s v="GBP"/>
    <n v="1464801169"/>
    <n v="1462209169"/>
    <b v="0"/>
    <x v="208"/>
    <b v="1"/>
    <s v="theater/plays"/>
    <n v="8.6728571428571474E-2"/>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n v="0"/>
    <n v="1000"/>
    <x v="1"/>
    <x v="6"/>
  </r>
  <r>
    <n v="526"/>
    <s v="Victory by Madicken Malm"/>
    <s v="We have a brand new play. We urgently need your help to fund our production, which opens at Theatre503 on August 18th."/>
    <n v="1500"/>
    <n v="1710"/>
    <x v="0"/>
    <x v="1"/>
    <s v="GBP"/>
    <n v="1438966800"/>
    <n v="1436278344"/>
    <b v="0"/>
    <x v="23"/>
    <b v="1"/>
    <s v="theater/plays"/>
    <n v="0.14000000000000001"/>
    <n v="74.347826086956516"/>
    <x v="1"/>
    <x v="6"/>
  </r>
  <r>
    <n v="527"/>
    <s v="Omega Kids - a new play"/>
    <s v="OMEGA KIDS, a new play by Noah Mease, directed by Jay Stull &amp; produced by New Light Theater Project in association with Access Theater."/>
    <n v="10000"/>
    <n v="10085"/>
    <x v="0"/>
    <x v="0"/>
    <s v="USD"/>
    <n v="1487347500"/>
    <n v="1484715366"/>
    <b v="0"/>
    <x v="150"/>
    <b v="1"/>
    <s v="theater/plays"/>
    <n v="8.5000000000000006E-3"/>
    <n v="63.829113924050631"/>
    <x v="1"/>
    <x v="6"/>
  </r>
  <r>
    <n v="528"/>
    <s v="Devastated No Matter What"/>
    <s v="A Festival Backed Production of a Full-Length Play."/>
    <n v="1150"/>
    <n v="1330"/>
    <x v="0"/>
    <x v="0"/>
    <s v="USD"/>
    <n v="1434921600"/>
    <n v="1433109907"/>
    <b v="0"/>
    <x v="209"/>
    <b v="1"/>
    <s v="theater/plays"/>
    <n v="0.15652173913043479"/>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n v="0.30416666666666664"/>
    <n v="86.944444444444443"/>
    <x v="1"/>
    <x v="6"/>
  </r>
  <r>
    <n v="530"/>
    <s v="Corners Grove"/>
    <s v="Corners Grove is a coming-of-age play about leaving home, gender identity and the death of Whitney Houston; will benefit Win NYC."/>
    <n v="3405"/>
    <n v="3670"/>
    <x v="0"/>
    <x v="0"/>
    <s v="USD"/>
    <n v="1435111200"/>
    <n v="1433254268"/>
    <b v="0"/>
    <x v="60"/>
    <b v="1"/>
    <s v="theater/plays"/>
    <n v="7.7826725403817909E-2"/>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n v="0"/>
    <n v="129.03225806451613"/>
    <x v="1"/>
    <x v="6"/>
  </r>
  <r>
    <n v="532"/>
    <s v="Walken On Sunshine"/>
    <s v="A fast paced, comedic play about an anxiety-ridden filmmaker who lies to investors about having Christopher Walken in his film."/>
    <n v="10000"/>
    <n v="12325"/>
    <x v="0"/>
    <x v="0"/>
    <s v="USD"/>
    <n v="1463098208"/>
    <n v="1460506208"/>
    <b v="0"/>
    <x v="210"/>
    <b v="1"/>
    <s v="theater/plays"/>
    <n v="0.23250000000000001"/>
    <n v="71.242774566473983"/>
    <x v="1"/>
    <x v="6"/>
  </r>
  <r>
    <n v="533"/>
    <s v="Foresight"/>
    <s v="New writing â€¢ Twisty-turny magical realist retro sci-fi â€¢ Human lives â€¢ Storytelling â€¢ The slope our society slips down..."/>
    <n v="2000"/>
    <n v="2004"/>
    <x v="0"/>
    <x v="1"/>
    <s v="GBP"/>
    <n v="1463394365"/>
    <n v="1461320765"/>
    <b v="0"/>
    <x v="57"/>
    <b v="1"/>
    <s v="theater/plays"/>
    <n v="2E-3"/>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n v="4.6666666666666669E-2"/>
    <n v="327.08333333333331"/>
    <x v="1"/>
    <x v="6"/>
  </r>
  <r>
    <n v="535"/>
    <s v="Astronauts of Hartlepool: a Brexit sci-fi for VAULT 2017"/>
    <s v="Weâ€™re producing a Northern Brexit sci-fi play for VAULT festival 2017 and we need your help!"/>
    <n v="2000"/>
    <n v="2050"/>
    <x v="0"/>
    <x v="1"/>
    <s v="GBP"/>
    <n v="1483707905"/>
    <n v="1481115905"/>
    <b v="0"/>
    <x v="211"/>
    <b v="1"/>
    <s v="theater/plays"/>
    <n v="2.5000000000000001E-2"/>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n v="0.18257575757575759"/>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n v="0.20499999999999999"/>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x v="65"/>
    <b v="1"/>
    <s v="theater/plays"/>
    <n v="2.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x v="9"/>
    <b v="1"/>
    <s v="theater/plays"/>
    <n v="6.4400000000000542E-3"/>
    <n v="25.161000000000001"/>
    <x v="1"/>
    <x v="6"/>
  </r>
  <r>
    <n v="540"/>
    <s v="hap's- Whats the program?"/>
    <s v="There are so many dilemmas in life- what to do, where to go? _x000a_Let us solve it - search our preference based entertainment calendar"/>
    <n v="15000"/>
    <n v="1"/>
    <x v="2"/>
    <x v="0"/>
    <s v="USD"/>
    <n v="1423078606"/>
    <n v="1420486606"/>
    <b v="0"/>
    <x v="29"/>
    <b v="0"/>
    <s v="technology/web"/>
    <n v="-0.99993333333333334"/>
    <n v="1"/>
    <x v="2"/>
    <x v="7"/>
  </r>
  <r>
    <n v="541"/>
    <s v="Deviations"/>
    <s v="A website dedicated to local Kink Communities; to find others with matching interests and bring them together."/>
    <n v="4500"/>
    <n v="25"/>
    <x v="2"/>
    <x v="0"/>
    <s v="USD"/>
    <n v="1446080834"/>
    <n v="1443488834"/>
    <b v="0"/>
    <x v="29"/>
    <b v="0"/>
    <s v="technology/web"/>
    <n v="-0.99444444444444446"/>
    <n v="25"/>
    <x v="2"/>
    <x v="7"/>
  </r>
  <r>
    <n v="542"/>
    <s v="Chronicles - History by us, as we tell it, as we share it"/>
    <s v="The platform to record visual, audio and text memory of the common man - as we experienced history when it brushed us by"/>
    <n v="250000"/>
    <n v="1"/>
    <x v="2"/>
    <x v="0"/>
    <s v="USD"/>
    <n v="1462293716"/>
    <n v="1457113316"/>
    <b v="0"/>
    <x v="29"/>
    <b v="0"/>
    <s v="technology/web"/>
    <n v="-0.999996"/>
    <n v="1"/>
    <x v="2"/>
    <x v="7"/>
  </r>
  <r>
    <n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n v="-0.9968181818181818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n v="-0.98799999999999999"/>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n v="-0.72616000000000003"/>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n v="-0.99913333333333332"/>
    <n v="26"/>
    <x v="2"/>
    <x v="7"/>
  </r>
  <r>
    <n v="547"/>
    <s v="Secure Email and Document sharing"/>
    <s v="We are looking to build a secure email / document sharing system for companies needing to send sensitive information to clients."/>
    <n v="7500"/>
    <n v="0"/>
    <x v="2"/>
    <x v="1"/>
    <s v="GBP"/>
    <n v="1455122564"/>
    <n v="1452530564"/>
    <b v="0"/>
    <x v="78"/>
    <b v="0"/>
    <s v="technology/web"/>
    <n v="-1"/>
    <e v="#DIV/0!"/>
    <x v="2"/>
    <x v="7"/>
  </r>
  <r>
    <n v="548"/>
    <s v="Langwiser - video lessons with native speaking teachers"/>
    <s v="Teach your native language online or study a foreign language with native speaking teachers. Social Web service and apps."/>
    <n v="10000"/>
    <n v="9"/>
    <x v="2"/>
    <x v="1"/>
    <s v="GBP"/>
    <n v="1446154848"/>
    <n v="1443562848"/>
    <b v="0"/>
    <x v="29"/>
    <b v="0"/>
    <s v="technology/web"/>
    <n v="-0.99909999999999999"/>
    <n v="9"/>
    <x v="2"/>
    <x v="7"/>
  </r>
  <r>
    <n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n v="-0.9728"/>
    <n v="8.5"/>
    <x v="2"/>
    <x v="7"/>
  </r>
  <r>
    <n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n v="-0.99299999999999999"/>
    <n v="8.75"/>
    <x v="2"/>
    <x v="7"/>
  </r>
  <r>
    <n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n v="-0.94958666666666669"/>
    <n v="135.03571428571428"/>
    <x v="2"/>
    <x v="7"/>
  </r>
  <r>
    <n v="552"/>
    <s v="Spinnable Social Media"/>
    <s v="Axoral is a 3d interactive social media interface, with the potential to be so much more, but we need your help!"/>
    <n v="45000"/>
    <n v="0"/>
    <x v="2"/>
    <x v="5"/>
    <s v="CAD"/>
    <n v="1452350896"/>
    <n v="1447166896"/>
    <b v="0"/>
    <x v="78"/>
    <b v="0"/>
    <s v="technology/web"/>
    <n v="-1"/>
    <e v="#DIV/0!"/>
    <x v="2"/>
    <x v="7"/>
  </r>
  <r>
    <n v="553"/>
    <s v="sellorshopusa.com"/>
    <s v="Groundbreaking New Classifieds Website Grows Into Largest Nationwide Coverage By Turning Users Into Entrepreneurs"/>
    <n v="25000"/>
    <n v="123"/>
    <x v="2"/>
    <x v="0"/>
    <s v="USD"/>
    <n v="1415988991"/>
    <n v="1413393391"/>
    <b v="0"/>
    <x v="79"/>
    <b v="0"/>
    <s v="technology/web"/>
    <n v="-0.99507999999999996"/>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n v="-0.6341085271317829"/>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x v="78"/>
    <b v="0"/>
    <s v="technology/web"/>
    <n v="-1"/>
    <e v="#DIV/0!"/>
    <x v="2"/>
    <x v="7"/>
  </r>
  <r>
    <n v="556"/>
    <s v="Braille Academy"/>
    <s v="An educational platform for learning Unified English Braille Code"/>
    <n v="8000"/>
    <n v="200"/>
    <x v="2"/>
    <x v="0"/>
    <s v="USD"/>
    <n v="1452112717"/>
    <n v="1449520717"/>
    <b v="0"/>
    <x v="29"/>
    <b v="0"/>
    <s v="technology/web"/>
    <n v="-0.97499999999999998"/>
    <n v="200"/>
    <x v="2"/>
    <x v="7"/>
  </r>
  <r>
    <n v="557"/>
    <s v="Interactive Global Domestic Violence Platform"/>
    <s v="The world's first interactive global domestic violence platform which connects victims, NGO's, policy-makers and researchers."/>
    <n v="150000"/>
    <n v="1366"/>
    <x v="2"/>
    <x v="12"/>
    <s v="EUR"/>
    <n v="1480721803"/>
    <n v="1478126203"/>
    <b v="0"/>
    <x v="9"/>
    <b v="0"/>
    <s v="technology/web"/>
    <n v="-0.99089333333333329"/>
    <n v="68.3"/>
    <x v="2"/>
    <x v="7"/>
  </r>
  <r>
    <n v="558"/>
    <s v="Southwest Louisville Online A Local Social Network"/>
    <s v="A community website with news, classifieds, photo albums, business reviews and a calendar for the local community to share."/>
    <n v="750"/>
    <n v="0"/>
    <x v="2"/>
    <x v="0"/>
    <s v="USD"/>
    <n v="1427227905"/>
    <n v="1424639505"/>
    <b v="0"/>
    <x v="78"/>
    <b v="0"/>
    <s v="technology/web"/>
    <n v="-1"/>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n v="-0.99979166666666663"/>
    <n v="50"/>
    <x v="2"/>
    <x v="7"/>
  </r>
  <r>
    <n v="560"/>
    <s v="DOWNLOAD THE INTERNET,...."/>
    <s v="In the future the possibility exists that the internet it's self could be felled, we have world seed banks, it's time for a net bank,.."/>
    <n v="100000"/>
    <n v="12"/>
    <x v="2"/>
    <x v="5"/>
    <s v="CAD"/>
    <n v="1418841045"/>
    <n v="1416249045"/>
    <b v="0"/>
    <x v="83"/>
    <b v="0"/>
    <s v="technology/web"/>
    <n v="-0.99987999999999999"/>
    <n v="4"/>
    <x v="2"/>
    <x v="7"/>
  </r>
  <r>
    <n v="561"/>
    <s v="CheckMate Careers"/>
    <s v="A marketplace for talent and employers to match. Using intuitive technology we match &amp; place talent with the best career position."/>
    <n v="15000"/>
    <n v="55"/>
    <x v="2"/>
    <x v="0"/>
    <s v="USD"/>
    <n v="1445874513"/>
    <n v="1442850513"/>
    <b v="0"/>
    <x v="84"/>
    <b v="0"/>
    <s v="technology/web"/>
    <n v="-0.99633333333333329"/>
    <n v="27.5"/>
    <x v="2"/>
    <x v="7"/>
  </r>
  <r>
    <n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n v="-1"/>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n v="-0.99909333333333339"/>
    <n v="34"/>
    <x v="2"/>
    <x v="7"/>
  </r>
  <r>
    <n v="564"/>
    <s v="TOC TOC TROC"/>
    <s v="Plateforme de troc gratuit et d'Ã©changes en tous genres par nature. Mieux s'entraider, Ã©changer, de donner, louer ou vendre Ã  distance."/>
    <n v="18000"/>
    <n v="1"/>
    <x v="2"/>
    <x v="6"/>
    <s v="EUR"/>
    <n v="1457822275"/>
    <n v="1455230275"/>
    <b v="0"/>
    <x v="29"/>
    <b v="0"/>
    <s v="technology/web"/>
    <n v="-0.99994444444444441"/>
    <n v="1"/>
    <x v="2"/>
    <x v="7"/>
  </r>
  <r>
    <n v="565"/>
    <s v="EasyLearnings"/>
    <s v="Our objective is to provide a platform which helps teachers to provide courses to leaners in wide range of locations including Africa."/>
    <n v="25000"/>
    <n v="0"/>
    <x v="2"/>
    <x v="1"/>
    <s v="GBP"/>
    <n v="1436554249"/>
    <n v="1433962249"/>
    <b v="0"/>
    <x v="78"/>
    <b v="0"/>
    <s v="technology/web"/>
    <n v="-1"/>
    <e v="#DIV/0!"/>
    <x v="2"/>
    <x v="7"/>
  </r>
  <r>
    <n v="566"/>
    <s v="RummageCity.com - Rummage sailing made easy!"/>
    <s v="I am creating a website that will make it easier for people to promote or find rummage sales utilizing the power of Google Maps"/>
    <n v="5000"/>
    <n v="1"/>
    <x v="2"/>
    <x v="0"/>
    <s v="USD"/>
    <n v="1468513533"/>
    <n v="1465921533"/>
    <b v="0"/>
    <x v="29"/>
    <b v="0"/>
    <s v="technology/web"/>
    <n v="-0.99980000000000002"/>
    <n v="1"/>
    <x v="2"/>
    <x v="7"/>
  </r>
  <r>
    <n v="567"/>
    <s v="UnimeTV - Revolutionizing Anime"/>
    <s v="UnimeTV's goal to revolutionize the way anime lovers interact with one another. Connect with others around the globe like never before!"/>
    <n v="10000"/>
    <n v="0"/>
    <x v="2"/>
    <x v="0"/>
    <s v="USD"/>
    <n v="1420143194"/>
    <n v="1417551194"/>
    <b v="0"/>
    <x v="78"/>
    <b v="0"/>
    <s v="technology/web"/>
    <n v="-1"/>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n v="-0.99"/>
    <n v="49"/>
    <x v="2"/>
    <x v="7"/>
  </r>
  <r>
    <n v="569"/>
    <s v="Mioti"/>
    <s v="Mioti is an indie game marketplace that doubles as a community for developers to join networks and discuss projects."/>
    <n v="2500"/>
    <n v="20"/>
    <x v="2"/>
    <x v="5"/>
    <s v="CAD"/>
    <n v="1451679612"/>
    <n v="1449087612"/>
    <b v="0"/>
    <x v="29"/>
    <b v="0"/>
    <s v="technology/web"/>
    <n v="-0.99199999999999999"/>
    <n v="20"/>
    <x v="2"/>
    <x v="7"/>
  </r>
  <r>
    <n v="570"/>
    <s v="Relaunching in May"/>
    <s v="Humans have AM/FM/Satellite radio, kids have radio Disney, pets have DogCatRadio."/>
    <n v="85000"/>
    <n v="142"/>
    <x v="2"/>
    <x v="0"/>
    <s v="USD"/>
    <n v="1455822569"/>
    <n v="1453230569"/>
    <b v="0"/>
    <x v="29"/>
    <b v="0"/>
    <s v="technology/web"/>
    <n v="-0.99832941176470591"/>
    <n v="142"/>
    <x v="2"/>
    <x v="7"/>
  </r>
  <r>
    <n v="571"/>
    <s v="Snag-A-Slip"/>
    <s v="Snag-A-Slip is an online platform that connects boaters with awesome marinas and available boat slips so that they can book with ease."/>
    <n v="25000"/>
    <n v="106"/>
    <x v="2"/>
    <x v="0"/>
    <s v="USD"/>
    <n v="1437969540"/>
    <n v="1436297723"/>
    <b v="0"/>
    <x v="84"/>
    <b v="0"/>
    <s v="technology/web"/>
    <n v="-0.99575999999999998"/>
    <n v="53"/>
    <x v="2"/>
    <x v="7"/>
  </r>
  <r>
    <n v="572"/>
    <s v="FairwayJockey.com Custom Golf Equipment"/>
    <s v="FairwayJockey.com is a web platform to make high quality custom tour golf equipment available at a lower cost to the consumer."/>
    <n v="2500"/>
    <n v="0"/>
    <x v="2"/>
    <x v="0"/>
    <s v="USD"/>
    <n v="1446660688"/>
    <n v="1444065088"/>
    <b v="0"/>
    <x v="78"/>
    <b v="0"/>
    <s v="technology/web"/>
    <n v="-1"/>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n v="-0.9961074610746107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x v="80"/>
    <b v="0"/>
    <s v="technology/web"/>
    <n v="-0.99284436493738815"/>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n v="-0.99568333333333336"/>
    <n v="64.75"/>
    <x v="2"/>
    <x v="7"/>
  </r>
  <r>
    <n v="576"/>
    <s v="Uthtopia"/>
    <s v="UthTopia Is a social media organization that believes in positive online usage, youth mentorship, and youth empowerment."/>
    <n v="80000"/>
    <n v="1"/>
    <x v="2"/>
    <x v="0"/>
    <s v="USD"/>
    <n v="1427537952"/>
    <n v="1422357552"/>
    <b v="0"/>
    <x v="29"/>
    <b v="0"/>
    <s v="technology/web"/>
    <n v="-0.99998750000000003"/>
    <n v="1"/>
    <x v="2"/>
    <x v="7"/>
  </r>
  <r>
    <n v="577"/>
    <s v="everydayrelay"/>
    <s v="Emails are one of pervasively used mode of communication today. However, emails can be personal and sometimes discretion is needed."/>
    <n v="5000"/>
    <n v="10"/>
    <x v="2"/>
    <x v="0"/>
    <s v="USD"/>
    <n v="1463753302"/>
    <n v="1458569302"/>
    <b v="0"/>
    <x v="29"/>
    <b v="0"/>
    <s v="technology/web"/>
    <n v="-0.998"/>
    <n v="10"/>
    <x v="2"/>
    <x v="7"/>
  </r>
  <r>
    <n v="578"/>
    <s v="weBuy Crowdsourced Shopping"/>
    <s v="weBuy trade built on technology and Crowd Sourced Power"/>
    <n v="125000"/>
    <n v="14"/>
    <x v="2"/>
    <x v="1"/>
    <s v="GBP"/>
    <n v="1441633993"/>
    <n v="1439560393"/>
    <b v="0"/>
    <x v="63"/>
    <b v="0"/>
    <s v="technology/web"/>
    <n v="-0.999888"/>
    <n v="2"/>
    <x v="2"/>
    <x v="7"/>
  </r>
  <r>
    <n v="579"/>
    <s v="Course: Learn Cryptography"/>
    <s v="Learn classic and public key cryptography with a full proof-of-concept system in JavaScript."/>
    <n v="12000"/>
    <n v="175"/>
    <x v="2"/>
    <x v="0"/>
    <s v="USD"/>
    <n v="1419539223"/>
    <n v="1416947223"/>
    <b v="0"/>
    <x v="81"/>
    <b v="0"/>
    <s v="technology/web"/>
    <n v="-0.98541666666666672"/>
    <n v="35"/>
    <x v="2"/>
    <x v="7"/>
  </r>
  <r>
    <n v="580"/>
    <s v="Talented Minds â­ï¸"/>
    <s v="I Want To Create A Website That Helps Young Inventors Of Today Broadcast Their Talents &amp; Help Get The Reconigition They Deserve"/>
    <n v="3000"/>
    <n v="1"/>
    <x v="2"/>
    <x v="0"/>
    <s v="USD"/>
    <n v="1474580867"/>
    <n v="1471988867"/>
    <b v="0"/>
    <x v="29"/>
    <b v="0"/>
    <s v="technology/web"/>
    <n v="-0.9996666666666667"/>
    <n v="1"/>
    <x v="2"/>
    <x v="7"/>
  </r>
  <r>
    <n v="581"/>
    <s v="A Poets Domain"/>
    <s v="Help me raise funds so that I can be able to give passionate young poets a chance to earn money weekly for their writing &amp; spoken word."/>
    <n v="400"/>
    <n v="0"/>
    <x v="2"/>
    <x v="0"/>
    <s v="USD"/>
    <n v="1438474704"/>
    <n v="1435882704"/>
    <b v="0"/>
    <x v="78"/>
    <b v="0"/>
    <s v="technology/web"/>
    <n v="-1"/>
    <e v="#DIV/0!"/>
    <x v="2"/>
    <x v="7"/>
  </r>
  <r>
    <n v="582"/>
    <s v="&quot;We the People...&quot;"/>
    <s v="A community-driven online system which promotes self-governance.  Level up by adding content; civic agendas and private associations."/>
    <n v="100000"/>
    <n v="0"/>
    <x v="2"/>
    <x v="0"/>
    <s v="USD"/>
    <n v="1426442400"/>
    <n v="1424454319"/>
    <b v="0"/>
    <x v="78"/>
    <b v="0"/>
    <s v="technology/web"/>
    <n v="-1"/>
    <e v="#DIV/0!"/>
    <x v="2"/>
    <x v="7"/>
  </r>
  <r>
    <n v="583"/>
    <s v="HackersArchive.com"/>
    <s v="HackersArchive.com will help rid the web of viruses and scams found everywhere else you look!"/>
    <n v="9000"/>
    <n v="1"/>
    <x v="2"/>
    <x v="0"/>
    <s v="USD"/>
    <n v="1426800687"/>
    <n v="1424212287"/>
    <b v="0"/>
    <x v="29"/>
    <b v="0"/>
    <s v="technology/web"/>
    <n v="-0.99988888888888894"/>
    <n v="1"/>
    <x v="2"/>
    <x v="7"/>
  </r>
  <r>
    <n v="584"/>
    <s v="scriptCall - The Personal Presentation Platform"/>
    <s v="Script Call takes your presentation from the wall to your audience; from your device to theirs."/>
    <n v="1000"/>
    <n v="10"/>
    <x v="2"/>
    <x v="0"/>
    <s v="USD"/>
    <n v="1426522316"/>
    <n v="1423933916"/>
    <b v="0"/>
    <x v="84"/>
    <b v="0"/>
    <s v="technology/web"/>
    <n v="-0.99"/>
    <n v="5"/>
    <x v="2"/>
    <x v="7"/>
  </r>
  <r>
    <n v="585"/>
    <s v="Link Card"/>
    <s v="SAVE UP TO 40% WHEN YOU SPEND!_x000a__x000a_PRE-ORDER YOUR LINK CARD TODAY"/>
    <n v="9000"/>
    <n v="0"/>
    <x v="2"/>
    <x v="1"/>
    <s v="GBP"/>
    <n v="1448928000"/>
    <n v="1444123377"/>
    <b v="0"/>
    <x v="78"/>
    <b v="0"/>
    <s v="technology/web"/>
    <n v="-1"/>
    <e v="#DIV/0!"/>
    <x v="2"/>
    <x v="7"/>
  </r>
  <r>
    <n v="586"/>
    <s v="Employ College 2K"/>
    <s v="Employ College is a movement for companies to hire college graduates from their respected institutions."/>
    <n v="10000"/>
    <n v="56"/>
    <x v="2"/>
    <x v="0"/>
    <s v="USD"/>
    <n v="1424032207"/>
    <n v="1421440207"/>
    <b v="0"/>
    <x v="80"/>
    <b v="0"/>
    <s v="technology/web"/>
    <n v="-0.99439999999999995"/>
    <n v="14"/>
    <x v="2"/>
    <x v="7"/>
  </r>
  <r>
    <n v="587"/>
    <s v="Waitresses.com"/>
    <s v="Waitresses.com is an online community devoted to servers around the world. Learn. Connect. Work. Travel. Share._x000a__x000a_Make a pledge today!"/>
    <n v="30000"/>
    <n v="2725"/>
    <x v="2"/>
    <x v="5"/>
    <s v="CAD"/>
    <n v="1429207833"/>
    <n v="1426615833"/>
    <b v="0"/>
    <x v="63"/>
    <b v="0"/>
    <s v="technology/web"/>
    <n v="-0.90916666666666668"/>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x v="84"/>
    <b v="0"/>
    <s v="technology/web"/>
    <n v="-0.9665555555555555"/>
    <n v="150.5"/>
    <x v="2"/>
    <x v="7"/>
  </r>
  <r>
    <n v="589"/>
    <s v="Get Neighborly"/>
    <s v="Services closer than you think..."/>
    <n v="7500"/>
    <n v="1"/>
    <x v="2"/>
    <x v="0"/>
    <s v="USD"/>
    <n v="1436366699"/>
    <n v="1435070699"/>
    <b v="0"/>
    <x v="29"/>
    <b v="0"/>
    <s v="technology/web"/>
    <n v="-0.99986666666666668"/>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n v="-0.95540000000000003"/>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n v="-0.99939"/>
    <n v="30.5"/>
    <x v="2"/>
    <x v="7"/>
  </r>
  <r>
    <n v="592"/>
    <s v="Go Start A Biz"/>
    <s v="Together, we can build a FREE, business start-up system that will help aspiring entrepreneurs change their economic circumstances."/>
    <n v="7500"/>
    <n v="250"/>
    <x v="2"/>
    <x v="0"/>
    <s v="USD"/>
    <n v="1417584860"/>
    <n v="1414992860"/>
    <b v="0"/>
    <x v="29"/>
    <b v="0"/>
    <s v="technology/web"/>
    <n v="-0.96666666666666667"/>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n v="-0.77"/>
    <n v="16.428571428571427"/>
    <x v="2"/>
    <x v="7"/>
  </r>
  <r>
    <n v="594"/>
    <s v="Unleashed Fitness"/>
    <s v="Creating a fitness site that will change the fitness game forever!"/>
    <n v="25000"/>
    <n v="26"/>
    <x v="2"/>
    <x v="0"/>
    <s v="USD"/>
    <n v="1460832206"/>
    <n v="1458240206"/>
    <b v="0"/>
    <x v="84"/>
    <b v="0"/>
    <s v="technology/web"/>
    <n v="-0.99895999999999996"/>
    <n v="13"/>
    <x v="2"/>
    <x v="7"/>
  </r>
  <r>
    <n v="595"/>
    <s v="MyBestInterest.org"/>
    <s v="MyBestInterest.org elminates election research by quickly identifying the candidates that will best represent your interests."/>
    <n v="100000"/>
    <n v="426"/>
    <x v="2"/>
    <x v="0"/>
    <s v="USD"/>
    <n v="1430703638"/>
    <n v="1426815638"/>
    <b v="0"/>
    <x v="22"/>
    <b v="0"/>
    <s v="technology/web"/>
    <n v="-0.99573999999999996"/>
    <n v="53.25"/>
    <x v="2"/>
    <x v="7"/>
  </r>
  <r>
    <n v="596"/>
    <s v="DigitaliBook free library"/>
    <s v="We present digitaibook,com site which can become a free electronic library with your help,"/>
    <n v="20000"/>
    <n v="6"/>
    <x v="2"/>
    <x v="0"/>
    <s v="USD"/>
    <n v="1478122292"/>
    <n v="1475530292"/>
    <b v="0"/>
    <x v="84"/>
    <b v="0"/>
    <s v="technology/web"/>
    <n v="-0.99970000000000003"/>
    <n v="3"/>
    <x v="2"/>
    <x v="7"/>
  </r>
  <r>
    <n v="597"/>
    <s v="Rolodex: One Contact List to Rule Them All"/>
    <s v="Rolodex is a web application that strives to nurture business to business relationships by connecting users via email."/>
    <n v="7500"/>
    <n v="20"/>
    <x v="2"/>
    <x v="0"/>
    <s v="USD"/>
    <n v="1469980800"/>
    <n v="1466787335"/>
    <b v="0"/>
    <x v="84"/>
    <b v="0"/>
    <s v="technology/web"/>
    <n v="-0.99733333333333329"/>
    <n v="10"/>
    <x v="2"/>
    <x v="7"/>
  </r>
  <r>
    <n v="598"/>
    <s v="Goals not creeds"/>
    <s v="This is a project to create a crowd-funding site for Urantia Book readers worldwide."/>
    <n v="2500"/>
    <n v="850"/>
    <x v="2"/>
    <x v="0"/>
    <s v="USD"/>
    <n v="1417737781"/>
    <n v="1415145781"/>
    <b v="0"/>
    <x v="63"/>
    <b v="0"/>
    <s v="technology/web"/>
    <n v="-0.66"/>
    <n v="121.42857142857143"/>
    <x v="2"/>
    <x v="7"/>
  </r>
  <r>
    <n v="599"/>
    <s v="Mail 4 Jail"/>
    <s v="We send care packages to incarcerated individuals throughout the country that include specific items hand picked by the sender."/>
    <n v="50000"/>
    <n v="31"/>
    <x v="2"/>
    <x v="0"/>
    <s v="USD"/>
    <n v="1425827760"/>
    <n v="1423769402"/>
    <b v="0"/>
    <x v="84"/>
    <b v="0"/>
    <s v="technology/web"/>
    <n v="-0.99938000000000005"/>
    <n v="15.5"/>
    <x v="2"/>
    <x v="7"/>
  </r>
  <r>
    <n v="600"/>
    <s v="Anaheim California here we come but we need your help."/>
    <s v="Science Technology Engineering and Math + youth = a brighter tomorrow."/>
    <n v="5000"/>
    <n v="100"/>
    <x v="1"/>
    <x v="0"/>
    <s v="USD"/>
    <n v="1431198562"/>
    <n v="1426014562"/>
    <b v="0"/>
    <x v="29"/>
    <b v="0"/>
    <s v="technology/web"/>
    <n v="-0.98"/>
    <n v="100"/>
    <x v="2"/>
    <x v="7"/>
  </r>
  <r>
    <n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n v="-0.98599999999999999"/>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n v="-1"/>
    <e v="#DIV/0!"/>
    <x v="2"/>
    <x v="7"/>
  </r>
  <r>
    <n v="603"/>
    <s v="Randompics.net - Make It Fan Owned And Updated! (Canceled)"/>
    <s v="The admin for Randompics has announced they will be shutting down. I want to run, and improve, this great site!"/>
    <n v="15000"/>
    <n v="590.02"/>
    <x v="1"/>
    <x v="0"/>
    <s v="USD"/>
    <n v="1408029623"/>
    <n v="1405437623"/>
    <b v="0"/>
    <x v="62"/>
    <b v="0"/>
    <s v="technology/web"/>
    <n v="-0.96066533333333326"/>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x v="78"/>
    <b v="0"/>
    <s v="technology/web"/>
    <n v="-1"/>
    <e v="#DIV/0!"/>
    <x v="2"/>
    <x v="7"/>
  </r>
  <r>
    <n v="605"/>
    <s v="Teach Your Parents iPad (Canceled)"/>
    <s v="An iPad support care package for your parents / seniors."/>
    <n v="5000"/>
    <n v="131"/>
    <x v="1"/>
    <x v="0"/>
    <s v="USD"/>
    <n v="1440318908"/>
    <n v="1436430908"/>
    <b v="0"/>
    <x v="22"/>
    <b v="0"/>
    <s v="technology/web"/>
    <n v="-0.9738"/>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n v="-0.998"/>
    <n v="10"/>
    <x v="2"/>
    <x v="7"/>
  </r>
  <r>
    <n v="607"/>
    <s v="An Online Music Venue Awaits (Canceled)"/>
    <s v="Gritty, upfront reality going the distance hard with a proven track record of insatiable artist. Broadcasted live on the Web."/>
    <n v="250"/>
    <n v="0"/>
    <x v="1"/>
    <x v="0"/>
    <s v="USD"/>
    <n v="1448225336"/>
    <n v="1445629736"/>
    <b v="0"/>
    <x v="78"/>
    <b v="0"/>
    <s v="technology/web"/>
    <n v="-1"/>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n v="-0.99026000000000003"/>
    <n v="292.2"/>
    <x v="2"/>
    <x v="7"/>
  </r>
  <r>
    <n v="609"/>
    <s v="Swap Anything (Canceled)"/>
    <s v="Can we swap, please? - everybody's said it. I want to create a website that enables anybody to trade their items, without money hassle."/>
    <n v="780"/>
    <n v="5"/>
    <x v="1"/>
    <x v="1"/>
    <s v="GBP"/>
    <n v="1448761744"/>
    <n v="1446166144"/>
    <b v="0"/>
    <x v="29"/>
    <b v="0"/>
    <s v="technology/web"/>
    <n v="-0.99358974358974361"/>
    <n v="5"/>
    <x v="2"/>
    <x v="7"/>
  </r>
  <r>
    <n v="610"/>
    <s v="UniteChrist (Canceled)"/>
    <s v="We are creating a Christian social network to empower, educate, and connect Christians all over the world."/>
    <n v="13803"/>
    <n v="0"/>
    <x v="1"/>
    <x v="0"/>
    <s v="USD"/>
    <n v="1429732586"/>
    <n v="1427140586"/>
    <b v="0"/>
    <x v="78"/>
    <b v="0"/>
    <s v="technology/web"/>
    <n v="-1"/>
    <e v="#DIV/0!"/>
    <x v="2"/>
    <x v="7"/>
  </r>
  <r>
    <n v="611"/>
    <s v="Securivente (Canceled)"/>
    <s v="Finie la peur de vendre ou acheter d'occasion Ã  un inconnu ! Colis ouverts, photographiÃ©s et testÃ©s. Paiements en ligne sÃ©curisÃ©s."/>
    <n v="80000"/>
    <n v="0"/>
    <x v="1"/>
    <x v="6"/>
    <s v="EUR"/>
    <n v="1453210037"/>
    <n v="1448026037"/>
    <b v="0"/>
    <x v="78"/>
    <b v="0"/>
    <s v="technology/web"/>
    <n v="-1"/>
    <e v="#DIV/0!"/>
    <x v="2"/>
    <x v="7"/>
  </r>
  <r>
    <n v="612"/>
    <s v="Web Streaming 2.0 (Canceled)"/>
    <s v="A Fast and Reliable new Web platform to stream videos from Internet"/>
    <n v="10000"/>
    <n v="0"/>
    <x v="1"/>
    <x v="13"/>
    <s v="EUR"/>
    <n v="1472777146"/>
    <n v="1470185146"/>
    <b v="0"/>
    <x v="78"/>
    <b v="0"/>
    <s v="technology/web"/>
    <n v="-1"/>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n v="-0.78636666666666666"/>
    <n v="105.93388429752066"/>
    <x v="2"/>
    <x v="7"/>
  </r>
  <r>
    <n v="614"/>
    <s v="Lets Reinvent Our Election Process (Canceled)"/>
    <s v="Something is wrong when your choices are between a &quot;giant douche and a turd sandwich.&quot;  So, lets make it better."/>
    <n v="10000"/>
    <n v="0"/>
    <x v="1"/>
    <x v="0"/>
    <s v="USD"/>
    <n v="1466731740"/>
    <n v="1464139740"/>
    <b v="0"/>
    <x v="78"/>
    <b v="0"/>
    <s v="technology/web"/>
    <n v="-1"/>
    <e v="#DIV/0!"/>
    <x v="2"/>
    <x v="7"/>
  </r>
  <r>
    <n v="615"/>
    <s v="PixlDir.com - Simple and fast image hosting. (Canceled)"/>
    <s v="The aim of PixlDir is to deliver the most simple, and fast experience when it comes to uploading images to the web."/>
    <n v="515"/>
    <n v="0"/>
    <x v="1"/>
    <x v="4"/>
    <s v="NZD"/>
    <n v="1443149759"/>
    <n v="1440557759"/>
    <b v="0"/>
    <x v="78"/>
    <b v="0"/>
    <s v="technology/web"/>
    <n v="-1"/>
    <e v="#DIV/0!"/>
    <x v="2"/>
    <x v="7"/>
  </r>
  <r>
    <n v="616"/>
    <s v="S'time Soirees (Canceled)"/>
    <s v="Hormis la similitude envers d'autres rÃ©seaux socials, celui-ci vous permettra d'organiser / participer Ã  des soirÃ©es trÃ¨s facilement !"/>
    <n v="5000"/>
    <n v="0"/>
    <x v="1"/>
    <x v="6"/>
    <s v="EUR"/>
    <n v="1488013307"/>
    <n v="1485421307"/>
    <b v="0"/>
    <x v="78"/>
    <b v="0"/>
    <s v="technology/web"/>
    <n v="-1"/>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n v="-0.97"/>
    <n v="20"/>
    <x v="2"/>
    <x v="7"/>
  </r>
  <r>
    <n v="618"/>
    <s v="Y2Y Tutors (Canceled)"/>
    <s v="With the cost of education seemingly always on the rise, Y2Y aims to ensure that no student will be left behind through peer tutoring."/>
    <n v="400"/>
    <n v="0"/>
    <x v="1"/>
    <x v="0"/>
    <s v="USD"/>
    <n v="1449689203"/>
    <n v="1447097203"/>
    <b v="0"/>
    <x v="78"/>
    <b v="0"/>
    <s v="technology/web"/>
    <n v="-1"/>
    <e v="#DIV/0!"/>
    <x v="2"/>
    <x v="7"/>
  </r>
  <r>
    <n v="619"/>
    <s v="Big Data (Canceled)"/>
    <s v="Big Data Sets for researchers interested in improving the quality of life."/>
    <n v="2500000"/>
    <n v="1"/>
    <x v="1"/>
    <x v="0"/>
    <s v="USD"/>
    <n v="1416933390"/>
    <n v="1411745790"/>
    <b v="0"/>
    <x v="29"/>
    <b v="0"/>
    <s v="technology/web"/>
    <n v="-0.99999959999999999"/>
    <n v="1"/>
    <x v="2"/>
    <x v="7"/>
  </r>
  <r>
    <n v="620"/>
    <s v="iShopGreen.ca - the green product marketplace (Canceled)"/>
    <s v="iShopGreen.ca is an online marketplace that connects consumers and suppliers with green products &amp; services"/>
    <n v="30000"/>
    <n v="300"/>
    <x v="1"/>
    <x v="5"/>
    <s v="CAD"/>
    <n v="1408986738"/>
    <n v="1405098738"/>
    <b v="0"/>
    <x v="29"/>
    <b v="0"/>
    <s v="technology/web"/>
    <n v="-0.99"/>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n v="-0.98956"/>
    <n v="87"/>
    <x v="2"/>
    <x v="7"/>
  </r>
  <r>
    <n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n v="-0.94316666666666671"/>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n v="-1"/>
    <e v="#DIV/0!"/>
    <x v="2"/>
    <x v="7"/>
  </r>
  <r>
    <n v="624"/>
    <s v="NeedSomeLoven.com (Canceled)"/>
    <s v="I am designing a fun, high tech dating website, with over 25 cool features. It is innovate as well as user friendly."/>
    <n v="5000"/>
    <n v="0"/>
    <x v="1"/>
    <x v="0"/>
    <s v="USD"/>
    <n v="1431647041"/>
    <n v="1429055041"/>
    <b v="0"/>
    <x v="78"/>
    <b v="0"/>
    <s v="technology/web"/>
    <n v="-1"/>
    <e v="#DIV/0!"/>
    <x v="2"/>
    <x v="7"/>
  </r>
  <r>
    <n v="625"/>
    <s v="SkyRooms.io Virtual Offices (Canceled)"/>
    <s v="SkyRooms.IO is a social network for business people that actually equips them to do work together. Resume, video conferencing and PM."/>
    <n v="25000"/>
    <n v="0"/>
    <x v="1"/>
    <x v="5"/>
    <s v="CAD"/>
    <n v="1490560177"/>
    <n v="1487971777"/>
    <b v="0"/>
    <x v="78"/>
    <b v="0"/>
    <s v="technology/web"/>
    <n v="-1"/>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n v="-0.82620000000000005"/>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n v="-0.99980000000000002"/>
    <n v="90"/>
    <x v="2"/>
    <x v="7"/>
  </r>
  <r>
    <n v="628"/>
    <s v="Website for Firearms Education &amp; Sale of Accessories"/>
    <s v="Funding of website design &amp; materials for education about firearms, firearm safety &amp; firearm related apparel"/>
    <n v="5000"/>
    <n v="0"/>
    <x v="1"/>
    <x v="0"/>
    <s v="USD"/>
    <n v="1405269457"/>
    <n v="1402677457"/>
    <b v="0"/>
    <x v="78"/>
    <b v="0"/>
    <s v="technology/web"/>
    <n v="-1"/>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n v="-0.99824999999999997"/>
    <n v="116.66666666666667"/>
    <x v="2"/>
    <x v="7"/>
  </r>
  <r>
    <n v="630"/>
    <s v="Ecosteader (Canceled)"/>
    <s v="Land development network for an eco-conscious collective. Community portal features ideas on lean design, green building, urban ecology"/>
    <n v="11999"/>
    <n v="10"/>
    <x v="1"/>
    <x v="0"/>
    <s v="USD"/>
    <n v="1441516200"/>
    <n v="1438959121"/>
    <b v="0"/>
    <x v="29"/>
    <b v="0"/>
    <s v="technology/web"/>
    <n v="-0.99916659721643475"/>
    <n v="10"/>
    <x v="2"/>
    <x v="7"/>
  </r>
  <r>
    <n v="631"/>
    <s v="Brevity: A Powerful Online Publishing Software! (Canceled)"/>
    <s v="A Powerful Multimedia-Rich Software that aims at making online publishing very simple."/>
    <n v="50000"/>
    <n v="690"/>
    <x v="1"/>
    <x v="5"/>
    <s v="CAD"/>
    <n v="1464460329"/>
    <n v="1461954729"/>
    <b v="0"/>
    <x v="82"/>
    <b v="0"/>
    <s v="technology/web"/>
    <n v="-0.98619999999999997"/>
    <n v="76.666666666666671"/>
    <x v="2"/>
    <x v="7"/>
  </r>
  <r>
    <n v="632"/>
    <s v="UniWherse.com - Bring students future (Canceled)"/>
    <s v="Our goal is to create a system, students can find universities that best match their interests."/>
    <n v="20000"/>
    <n v="0"/>
    <x v="1"/>
    <x v="9"/>
    <s v="EUR"/>
    <n v="1448470165"/>
    <n v="1445874565"/>
    <b v="0"/>
    <x v="78"/>
    <b v="0"/>
    <s v="technology/web"/>
    <n v="-1"/>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n v="-0.87549999999999994"/>
    <n v="49.8"/>
    <x v="2"/>
    <x v="7"/>
  </r>
  <r>
    <n v="634"/>
    <s v="pitchtograndma (Canceled)"/>
    <s v="We help companies to explain what they do in simple, grandma-would-understand terms."/>
    <n v="5000"/>
    <n v="1"/>
    <x v="1"/>
    <x v="0"/>
    <s v="USD"/>
    <n v="1424989029"/>
    <n v="1422397029"/>
    <b v="0"/>
    <x v="29"/>
    <b v="0"/>
    <s v="technology/web"/>
    <n v="-0.99980000000000002"/>
    <n v="1"/>
    <x v="2"/>
    <x v="7"/>
  </r>
  <r>
    <n v="635"/>
    <s v="Pleero, A Technology Team Building Website (Canceled)"/>
    <s v="Network used for building technology development teams."/>
    <n v="25000"/>
    <n v="2"/>
    <x v="1"/>
    <x v="0"/>
    <s v="USD"/>
    <n v="1428804762"/>
    <n v="1426212762"/>
    <b v="0"/>
    <x v="29"/>
    <b v="0"/>
    <s v="technology/web"/>
    <n v="-0.99992000000000003"/>
    <n v="2"/>
    <x v="2"/>
    <x v="7"/>
  </r>
  <r>
    <n v="636"/>
    <s v="Keto Advice (Canceled)"/>
    <s v="With no central location for keto knowledge, keto advice will be a community run knowledge base."/>
    <n v="2000"/>
    <n v="4"/>
    <x v="1"/>
    <x v="1"/>
    <s v="GBP"/>
    <n v="1433587620"/>
    <n v="1430996150"/>
    <b v="0"/>
    <x v="29"/>
    <b v="0"/>
    <s v="technology/web"/>
    <n v="-0.998"/>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n v="-1"/>
    <e v="#DIV/0!"/>
    <x v="2"/>
    <x v="7"/>
  </r>
  <r>
    <n v="638"/>
    <s v="W (Canceled)"/>
    <s v="O0"/>
    <n v="200000"/>
    <n v="18"/>
    <x v="1"/>
    <x v="12"/>
    <s v="EUR"/>
    <n v="1490447662"/>
    <n v="1485267262"/>
    <b v="0"/>
    <x v="79"/>
    <b v="0"/>
    <s v="technology/web"/>
    <n v="-0.99990999999999997"/>
    <n v="3"/>
    <x v="2"/>
    <x v="7"/>
  </r>
  <r>
    <n v="639"/>
    <s v="Kids Educational Social Media Site (Canceled)"/>
    <s v="Development of a Safe and Educational Social Media site for kids."/>
    <n v="1000000"/>
    <n v="1"/>
    <x v="1"/>
    <x v="0"/>
    <s v="USD"/>
    <n v="1413208795"/>
    <n v="1408024795"/>
    <b v="0"/>
    <x v="29"/>
    <b v="0"/>
    <s v="technology/web"/>
    <n v="-0.9999989999999999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n v="0.4428571428571428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n v="0.1916249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n v="13.604850000000001"/>
    <n v="134.3592456301748"/>
    <x v="2"/>
    <x v="8"/>
  </r>
  <r>
    <n v="643"/>
    <s v="Phone Silks - The best way to carry your smart phone!"/>
    <s v="Stylish new phone carrier allows instant access to your smart phone while freeing up your hands."/>
    <n v="25000"/>
    <n v="26452"/>
    <x v="0"/>
    <x v="0"/>
    <s v="USD"/>
    <n v="1433085875"/>
    <n v="1428333875"/>
    <b v="0"/>
    <x v="215"/>
    <b v="1"/>
    <s v="technology/wearables"/>
    <n v="5.808E-2"/>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n v="2.0011791999999997"/>
    <n v="73.486268364348675"/>
    <x v="2"/>
    <x v="8"/>
  </r>
  <r>
    <n v="645"/>
    <s v="Carbon Fiber Collar Stays"/>
    <s v="Ever wanted to own something made out of carbon fiber? Now you can!"/>
    <n v="2000"/>
    <n v="5574"/>
    <x v="0"/>
    <x v="0"/>
    <s v="USD"/>
    <n v="1470962274"/>
    <n v="1468370274"/>
    <b v="0"/>
    <x v="186"/>
    <b v="1"/>
    <s v="technology/wearables"/>
    <n v="1.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n v="0.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n v="7.0499999999999993E-2"/>
    <n v="125.94117647058823"/>
    <x v="2"/>
    <x v="8"/>
  </r>
  <r>
    <n v="648"/>
    <s v="Audio Jacket"/>
    <s v="Get ready for the next product that you canâ€™t live without"/>
    <n v="35000"/>
    <n v="44388"/>
    <x v="0"/>
    <x v="0"/>
    <s v="USD"/>
    <n v="1413304708"/>
    <n v="1410280708"/>
    <b v="0"/>
    <x v="74"/>
    <b v="1"/>
    <s v="technology/wearables"/>
    <n v="0.26822857142857143"/>
    <n v="1644"/>
    <x v="2"/>
    <x v="8"/>
  </r>
  <r>
    <n v="649"/>
    <s v="VIVO Solar Bag"/>
    <s v="A backpack with a built in solar panel to charge any USB device. Includes removable battery pack, USB cable, and 7 different adapters!"/>
    <n v="2500"/>
    <n v="3499"/>
    <x v="0"/>
    <x v="0"/>
    <s v="USD"/>
    <n v="1410904413"/>
    <n v="1409090013"/>
    <b v="0"/>
    <x v="141"/>
    <b v="1"/>
    <s v="technology/wearables"/>
    <n v="0.39960000000000001"/>
    <n v="42.670731707317074"/>
    <x v="2"/>
    <x v="8"/>
  </r>
  <r>
    <n v="650"/>
    <s v="Jake Lazarow's Eagle Project"/>
    <s v="This project is designed to obtain flash drive bracelets with a child's information on it for parents to wear in case of emergencies"/>
    <n v="1500"/>
    <n v="1686"/>
    <x v="0"/>
    <x v="0"/>
    <s v="USD"/>
    <n v="1418953984"/>
    <n v="1413766384"/>
    <b v="0"/>
    <x v="53"/>
    <b v="1"/>
    <s v="technology/wearables"/>
    <n v="0.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n v="5.28E-3"/>
    <n v="239.35238095238094"/>
    <x v="2"/>
    <x v="8"/>
  </r>
  <r>
    <n v="652"/>
    <s v="The Zossom Phone Case"/>
    <s v="Zossom is a smart phone case with a strap. Forget the days of shattered screens and scratches. The Zossom case keeps your phone safe."/>
    <n v="3000"/>
    <n v="3014"/>
    <x v="0"/>
    <x v="0"/>
    <s v="USD"/>
    <n v="1480613650"/>
    <n v="1478018050"/>
    <b v="0"/>
    <x v="33"/>
    <b v="1"/>
    <s v="technology/wearables"/>
    <n v="4.6666666666666671E-3"/>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n v="0.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n v="1.6729166666666666"/>
    <n v="31.663376110562684"/>
    <x v="2"/>
    <x v="8"/>
  </r>
  <r>
    <n v="655"/>
    <s v="Spark: The Watch That Keeps You Awake"/>
    <s v="Meet Spark: The friendly companion that helps you stay awake during the day. Re-released with new features!"/>
    <n v="8000"/>
    <n v="11751"/>
    <x v="0"/>
    <x v="0"/>
    <s v="USD"/>
    <n v="1426197512"/>
    <n v="1423609112"/>
    <b v="0"/>
    <x v="220"/>
    <b v="1"/>
    <s v="technology/wearables"/>
    <n v="0.4688749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n v="1.1355999999999999"/>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n v="0.25700000000000001"/>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n v="4.4620603710883409E-2"/>
    <n v="109.33695652173913"/>
    <x v="2"/>
    <x v="8"/>
  </r>
  <r>
    <n v="659"/>
    <s v="Lulu Watch Designs - Apple Watch"/>
    <s v="Sync up your lifestyle"/>
    <n v="3000"/>
    <n v="3017"/>
    <x v="0"/>
    <x v="0"/>
    <s v="USD"/>
    <n v="1440339295"/>
    <n v="1437747295"/>
    <b v="0"/>
    <x v="64"/>
    <b v="1"/>
    <s v="technology/wearables"/>
    <n v="5.6666666666666671E-3"/>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n v="-0.96941999999999995"/>
    <n v="84.944444444444443"/>
    <x v="2"/>
    <x v="8"/>
  </r>
  <r>
    <n v="661"/>
    <s v="AirString"/>
    <s v="AirString keeps your AirPods from getting lost by keeping the pair together with a  durable and premium quality string."/>
    <n v="10000"/>
    <n v="95"/>
    <x v="2"/>
    <x v="0"/>
    <s v="USD"/>
    <n v="1477236559"/>
    <n v="1474644559"/>
    <b v="0"/>
    <x v="82"/>
    <b v="0"/>
    <s v="technology/wearables"/>
    <n v="-0.99050000000000005"/>
    <n v="10.555555555555555"/>
    <x v="2"/>
    <x v="8"/>
  </r>
  <r>
    <n v="662"/>
    <s v="LW - the cool luminescent band with a watch"/>
    <s v="A stylish, durable safety light band on your wrist or ankle holds a watch or another modular accessory."/>
    <n v="39000"/>
    <n v="156"/>
    <x v="2"/>
    <x v="0"/>
    <s v="USD"/>
    <n v="1421404247"/>
    <n v="1418812247"/>
    <b v="0"/>
    <x v="80"/>
    <b v="0"/>
    <s v="technology/wearables"/>
    <n v="-0.996"/>
    <n v="39"/>
    <x v="2"/>
    <x v="8"/>
  </r>
  <r>
    <n v="663"/>
    <s v="MouseFighter invisible AIR mouse"/>
    <s v="Imagine a mouse that automatically moves your pointer to where your head is facing. Its an air mouse hidden inside a standard headset."/>
    <n v="200000"/>
    <n v="700"/>
    <x v="2"/>
    <x v="8"/>
    <s v="DKK"/>
    <n v="1437250456"/>
    <n v="1434658456"/>
    <b v="0"/>
    <x v="63"/>
    <b v="0"/>
    <s v="technology/wearables"/>
    <n v="-0.99650000000000005"/>
    <n v="100"/>
    <x v="2"/>
    <x v="8"/>
  </r>
  <r>
    <n v="664"/>
    <s v="Oregon Babyâ„¢ Diapers"/>
    <s v="Save Oregon Babyâ„¢ Diapers, a handmade business, run by awesome moms in Southern Oregon, from permanently closing!"/>
    <n v="12000"/>
    <n v="904"/>
    <x v="2"/>
    <x v="0"/>
    <s v="USD"/>
    <n v="1428940775"/>
    <n v="1426348775"/>
    <b v="0"/>
    <x v="60"/>
    <b v="0"/>
    <s v="technology/wearables"/>
    <n v="-0.92466666666666664"/>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n v="-0.81359999999999999"/>
    <n v="155.33333333333334"/>
    <x v="2"/>
    <x v="8"/>
  </r>
  <r>
    <n v="666"/>
    <s v="Ducky Diapers"/>
    <s v="Have you ever dreamed of having a pet duckling, but concerned about all the pooping, here is a a solution to help solve that issue."/>
    <n v="200000"/>
    <n v="8"/>
    <x v="2"/>
    <x v="0"/>
    <s v="USD"/>
    <n v="1408305498"/>
    <n v="1405713498"/>
    <b v="0"/>
    <x v="80"/>
    <b v="0"/>
    <s v="technology/wearables"/>
    <n v="-0.99995999999999996"/>
    <n v="2"/>
    <x v="2"/>
    <x v="8"/>
  </r>
  <r>
    <n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n v="-0.89980000000000004"/>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n v="-0.95440000000000003"/>
    <n v="27.36"/>
    <x v="2"/>
    <x v="8"/>
  </r>
  <r>
    <n v="669"/>
    <s v="Christian DiLusso Watches"/>
    <s v="Beautiful automatic watches, made for every moment._x000a_Sports, business, casual.....it fits every moment of your life."/>
    <n v="200000"/>
    <n v="43015"/>
    <x v="2"/>
    <x v="11"/>
    <s v="SEK"/>
    <n v="1467817258"/>
    <n v="1465225258"/>
    <b v="0"/>
    <x v="33"/>
    <b v="0"/>
    <s v="technology/wearables"/>
    <n v="-0.78492499999999998"/>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n v="-0.7072333333333333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n v="-0.6057333333333333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n v="-0.78371999999999997"/>
    <n v="50.29767441860465"/>
    <x v="2"/>
    <x v="8"/>
  </r>
  <r>
    <n v="673"/>
    <s v="HORIZON: LIFE ENHANCED GLASSWARE"/>
    <s v="Will assist the deaf to have better communication and safety through the use of LCD glassware with audio &amp; sensory components."/>
    <n v="100000"/>
    <n v="205"/>
    <x v="2"/>
    <x v="0"/>
    <s v="USD"/>
    <n v="1409602217"/>
    <n v="1405714217"/>
    <b v="0"/>
    <x v="83"/>
    <b v="0"/>
    <s v="technology/wearables"/>
    <n v="-0.99795"/>
    <n v="68.333333333333329"/>
    <x v="2"/>
    <x v="8"/>
  </r>
  <r>
    <n v="674"/>
    <s v="Something To Wear For Hearing Sounds By Feeling Vibrations"/>
    <s v="Listen to sounds by feeling an array of vibrational patterns against your body."/>
    <n v="50000"/>
    <n v="15"/>
    <x v="2"/>
    <x v="0"/>
    <s v="USD"/>
    <n v="1407811627"/>
    <n v="1402627627"/>
    <b v="0"/>
    <x v="84"/>
    <b v="0"/>
    <s v="technology/wearables"/>
    <n v="-0.99970000000000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n v="-0.85150000000000003"/>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n v="-0.98529"/>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n v="-0.7441600000000000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n v="-0.96179310344827584"/>
    <n v="65.17647058823529"/>
    <x v="2"/>
    <x v="8"/>
  </r>
  <r>
    <n v="679"/>
    <s v="Monolith Posture Coach"/>
    <s v="World's first bio-feedback posture device for your entire back. Trains back, neck, thoracic &amp; ab segments by using only 30 min/day."/>
    <n v="57000"/>
    <n v="8827"/>
    <x v="2"/>
    <x v="0"/>
    <s v="USD"/>
    <n v="1472920909"/>
    <n v="1467736909"/>
    <b v="0"/>
    <x v="225"/>
    <b v="0"/>
    <s v="technology/wearables"/>
    <n v="-0.84514035087719297"/>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n v="-0.74087999999999998"/>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n v="-0.99960000000000004"/>
    <n v="1"/>
    <x v="2"/>
    <x v="8"/>
  </r>
  <r>
    <n v="682"/>
    <s v="Deception Belt"/>
    <s v="The Deception Belt is an innovative belt with app capability, designed to assist any user gain control over their appetite."/>
    <n v="50000"/>
    <n v="53"/>
    <x v="2"/>
    <x v="0"/>
    <s v="USD"/>
    <n v="1489512122"/>
    <n v="1486923722"/>
    <b v="0"/>
    <x v="80"/>
    <b v="0"/>
    <s v="technology/wearables"/>
    <n v="-0.99894000000000005"/>
    <n v="13.25"/>
    <x v="2"/>
    <x v="8"/>
  </r>
  <r>
    <n v="683"/>
    <s v="Mist Buddy Hydration/Misting Backpack"/>
    <s v="Mist Buddy is a remote controlled misting system, powered by a rechargeable battery with misting/sipping tip for complete coolness."/>
    <n v="35000"/>
    <n v="298"/>
    <x v="2"/>
    <x v="0"/>
    <s v="USD"/>
    <n v="1477949764"/>
    <n v="1474493764"/>
    <b v="0"/>
    <x v="83"/>
    <b v="0"/>
    <s v="technology/wearables"/>
    <n v="-0.9914857142857143"/>
    <n v="99.333333333333329"/>
    <x v="2"/>
    <x v="8"/>
  </r>
  <r>
    <n v="684"/>
    <s v="Arcus Motion Analyzer | The Versatile Smart Ring"/>
    <s v="Arcus gives your fingers super powers."/>
    <n v="320000"/>
    <n v="23948"/>
    <x v="2"/>
    <x v="0"/>
    <s v="USD"/>
    <n v="1406257200"/>
    <n v="1403176891"/>
    <b v="0"/>
    <x v="125"/>
    <b v="0"/>
    <s v="technology/wearables"/>
    <n v="-0.9251625"/>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n v="-0.72350000000000003"/>
    <n v="55.3"/>
    <x v="2"/>
    <x v="8"/>
  </r>
  <r>
    <n v="686"/>
    <s v="Vivi di Cuore - Heart Rate Watch"/>
    <s v="La tua giornata sportiva monitorata nel tuo polso??!!!_x000a_Rendiamolo possibile... VIVI DI CUORE --- All MADE in ITALY"/>
    <n v="500000"/>
    <n v="0"/>
    <x v="2"/>
    <x v="13"/>
    <s v="EUR"/>
    <n v="1438618170"/>
    <n v="1436026170"/>
    <b v="0"/>
    <x v="78"/>
    <b v="0"/>
    <s v="technology/wearables"/>
    <n v="-1"/>
    <e v="#DIV/0!"/>
    <x v="2"/>
    <x v="8"/>
  </r>
  <r>
    <n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n v="-0.9645000000000000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n v="-0.27010000000000001"/>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n v="-0.42351250000000001"/>
    <n v="343.14732142857144"/>
    <x v="2"/>
    <x v="8"/>
  </r>
  <r>
    <n v="690"/>
    <s v="BLOXSHIELD"/>
    <s v="A radiation shield for your fitness tracker, smartwatch or other wearable smart device"/>
    <n v="20000"/>
    <n v="2468"/>
    <x v="2"/>
    <x v="0"/>
    <s v="USD"/>
    <n v="1473400800"/>
    <n v="1469718841"/>
    <b v="0"/>
    <x v="69"/>
    <b v="0"/>
    <s v="technology/wearables"/>
    <n v="-0.87660000000000005"/>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x v="73"/>
    <b v="0"/>
    <s v="technology/wearables"/>
    <n v="-0.99480000000000002"/>
    <n v="26"/>
    <x v="2"/>
    <x v="8"/>
  </r>
  <r>
    <n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n v="-0.93469999999999998"/>
    <n v="6.4975124378109452"/>
    <x v="2"/>
    <x v="8"/>
  </r>
  <r>
    <n v="693"/>
    <s v="Prana: Wearable for Breathing and Posture"/>
    <s v="Prana is the first wearable combining breath and posture tracking to make your sitting time count."/>
    <n v="100000"/>
    <n v="35338"/>
    <x v="2"/>
    <x v="0"/>
    <s v="USD"/>
    <n v="1430421827"/>
    <n v="1427829827"/>
    <b v="0"/>
    <x v="228"/>
    <b v="0"/>
    <s v="technology/wearables"/>
    <n v="-0.64661999999999997"/>
    <n v="119.38513513513513"/>
    <x v="2"/>
    <x v="8"/>
  </r>
  <r>
    <n v="694"/>
    <s v="Airlock bike helmet"/>
    <s v="You can control how much air enters the helmet by opening or closing the vents. This is very useful in bad weather, or for competition."/>
    <n v="150000"/>
    <n v="590"/>
    <x v="2"/>
    <x v="0"/>
    <s v="USD"/>
    <n v="1485964559"/>
    <n v="1483372559"/>
    <b v="0"/>
    <x v="63"/>
    <b v="0"/>
    <s v="technology/wearables"/>
    <n v="-0.99606666666666666"/>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x v="63"/>
    <b v="0"/>
    <s v="technology/wearables"/>
    <n v="-0.98939999999999995"/>
    <n v="90.857142857142861"/>
    <x v="2"/>
    <x v="8"/>
  </r>
  <r>
    <n v="696"/>
    <s v="trustee"/>
    <s v="Show your fidelity by wearing the Trustee rings! Show where you are (at)!"/>
    <n v="175000"/>
    <n v="1"/>
    <x v="2"/>
    <x v="9"/>
    <s v="EUR"/>
    <n v="1406326502"/>
    <n v="1403734502"/>
    <b v="0"/>
    <x v="29"/>
    <b v="0"/>
    <s v="technology/wearables"/>
    <n v="-0.99999428571428572"/>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n v="-0.53620000000000001"/>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n v="-0.84609999999999996"/>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n v="-0.17577892307692303"/>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n v="-0.97313333333333329"/>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n v="-0.73399999999999999"/>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n v="-0.69186599999999998"/>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n v="-0.94420000000000004"/>
    <n v="119.57142857142857"/>
    <x v="2"/>
    <x v="8"/>
  </r>
  <r>
    <n v="704"/>
    <s v="ZNITCH- The Evolution in Helmet Safety"/>
    <s v="Turn you helmet into the safest helmet and don't worry about a thing,you will always have the right fit!!"/>
    <n v="55000"/>
    <n v="481"/>
    <x v="2"/>
    <x v="5"/>
    <s v="CAD"/>
    <n v="1487565468"/>
    <n v="1482381468"/>
    <b v="0"/>
    <x v="80"/>
    <b v="0"/>
    <s v="technology/wearables"/>
    <n v="-0.9912545454545455"/>
    <n v="120.25"/>
    <x v="2"/>
    <x v="8"/>
  </r>
  <r>
    <n v="705"/>
    <s v="SomnoScope"/>
    <s v="The closest thing ever to the Holy Grail of wearables technology"/>
    <n v="100000"/>
    <n v="977"/>
    <x v="2"/>
    <x v="9"/>
    <s v="EUR"/>
    <n v="1484999278"/>
    <n v="1482407278"/>
    <b v="0"/>
    <x v="81"/>
    <b v="0"/>
    <s v="technology/wearables"/>
    <n v="-0.99023000000000005"/>
    <n v="195.4"/>
    <x v="2"/>
    <x v="8"/>
  </r>
  <r>
    <n v="706"/>
    <s v="Driver Alert System"/>
    <s v="Driver Alert System es un sistema de seguridad para el conductor, que le avisa en caso de perder la posicion vertical mientras conduce."/>
    <n v="100000"/>
    <n v="0"/>
    <x v="2"/>
    <x v="3"/>
    <s v="EUR"/>
    <n v="1481740740"/>
    <n v="1478130783"/>
    <b v="0"/>
    <x v="78"/>
    <b v="0"/>
    <s v="technology/wearables"/>
    <n v="-1"/>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n v="-0.21072647058823532"/>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n v="-0.77907499999999996"/>
    <n v="23.948509485094849"/>
    <x v="2"/>
    <x v="8"/>
  </r>
  <r>
    <n v="709"/>
    <s v="lumiglove"/>
    <s v="A &quot;handheld&quot; light, which eases the way you illuminate objects and/or paths."/>
    <n v="15000"/>
    <n v="61"/>
    <x v="2"/>
    <x v="0"/>
    <s v="USD"/>
    <n v="1417741159"/>
    <n v="1415149159"/>
    <b v="0"/>
    <x v="84"/>
    <b v="0"/>
    <s v="technology/wearables"/>
    <n v="-0.99593333333333334"/>
    <n v="30.5"/>
    <x v="2"/>
    <x v="8"/>
  </r>
  <r>
    <n v="710"/>
    <s v="Hate York Shirt 2.0"/>
    <s v="Shirts, so technologically advanced, they connect mentally to their audience upon sight."/>
    <n v="1200"/>
    <n v="0"/>
    <x v="2"/>
    <x v="5"/>
    <s v="CAD"/>
    <n v="1408495440"/>
    <n v="1405640302"/>
    <b v="0"/>
    <x v="78"/>
    <b v="0"/>
    <s v="technology/wearables"/>
    <n v="-1"/>
    <e v="#DIV/0!"/>
    <x v="2"/>
    <x v="8"/>
  </r>
  <r>
    <n v="711"/>
    <s v="Anti Snore Wearable"/>
    <s v="Our wearable and app automates the poke you normally get from your bedpartner to make you stop snoring and making you turn to the side."/>
    <n v="100000"/>
    <n v="33791"/>
    <x v="2"/>
    <x v="9"/>
    <s v="EUR"/>
    <n v="1481716868"/>
    <n v="1478257268"/>
    <b v="0"/>
    <x v="233"/>
    <b v="0"/>
    <s v="technology/wearables"/>
    <n v="-0.66208999999999996"/>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n v="-0.99783505154639174"/>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n v="-0.99204000000000003"/>
    <n v="199"/>
    <x v="2"/>
    <x v="8"/>
  </r>
  <r>
    <n v="714"/>
    <s v="Prep Packs Survival Belt"/>
    <s v="The Prep Packs Survival Belt allows you to carry all of the essentials for outdoor survival inside your belt buckle"/>
    <n v="15000"/>
    <n v="2249"/>
    <x v="2"/>
    <x v="0"/>
    <s v="USD"/>
    <n v="1488308082"/>
    <n v="1483124082"/>
    <b v="0"/>
    <x v="33"/>
    <b v="0"/>
    <s v="technology/wearables"/>
    <n v="-0.85006666666666664"/>
    <n v="80.321428571428569"/>
    <x v="2"/>
    <x v="8"/>
  </r>
  <r>
    <n v="715"/>
    <s v="Mouse^3"/>
    <s v="Mouse^3 is the next generation of input devices. With cursor control and customized gesture recognition, its applications are endless!"/>
    <n v="27500"/>
    <n v="1389"/>
    <x v="2"/>
    <x v="0"/>
    <s v="USD"/>
    <n v="1446693040"/>
    <n v="1443233440"/>
    <b v="0"/>
    <x v="8"/>
    <b v="0"/>
    <s v="technology/wearables"/>
    <n v="-0.94949090909090905"/>
    <n v="115.75"/>
    <x v="2"/>
    <x v="8"/>
  </r>
  <r>
    <n v="716"/>
    <s v="Pathfinder - Wearable Navigation for the Blind"/>
    <s v="Translate sight into touch with a wrist-mounted wearable. A revolution for visually impaired people everywhere."/>
    <n v="7000"/>
    <n v="715"/>
    <x v="2"/>
    <x v="0"/>
    <s v="USD"/>
    <n v="1417392000"/>
    <n v="1414511307"/>
    <b v="0"/>
    <x v="38"/>
    <b v="0"/>
    <s v="technology/wearables"/>
    <n v="-0.89785714285714291"/>
    <n v="44.6875"/>
    <x v="2"/>
    <x v="8"/>
  </r>
  <r>
    <n v="717"/>
    <s v="cool air belt"/>
    <s v="Cool air flowing under clothing keeps you cool."/>
    <n v="100000"/>
    <n v="305"/>
    <x v="2"/>
    <x v="0"/>
    <s v="USD"/>
    <n v="1409949002"/>
    <n v="1407357002"/>
    <b v="0"/>
    <x v="80"/>
    <b v="0"/>
    <s v="technology/wearables"/>
    <n v="-0.99695"/>
    <n v="76.25"/>
    <x v="2"/>
    <x v="8"/>
  </r>
  <r>
    <n v="718"/>
    <s v="BioToo - Emergency Temporary Tattoos"/>
    <s v="When every second matters, BioToo temporary tattoos get critical information to emergency personnel to help them help you."/>
    <n v="12000"/>
    <n v="90"/>
    <x v="2"/>
    <x v="0"/>
    <s v="USD"/>
    <n v="1487397540"/>
    <n v="1484684247"/>
    <b v="0"/>
    <x v="80"/>
    <b v="0"/>
    <s v="technology/wearables"/>
    <n v="-0.9925000000000000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n v="-0.98706666666666665"/>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n v="0.43947368421052629"/>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n v="0.22109756097560976"/>
    <n v="84.142857142857139"/>
    <x v="3"/>
    <x v="9"/>
  </r>
  <r>
    <n v="722"/>
    <s v="The BANGGAI Rescue Project"/>
    <s v="BANGGAI RESCUE is a beautiful, must-read book and a project setting out to answer some critical questions about the species' future."/>
    <n v="25000"/>
    <n v="33006"/>
    <x v="0"/>
    <x v="0"/>
    <s v="USD"/>
    <n v="1333909178"/>
    <n v="1331320778"/>
    <b v="0"/>
    <x v="234"/>
    <b v="1"/>
    <s v="publishing/nonfiction"/>
    <n v="0.32024000000000002"/>
    <n v="215.72549019607843"/>
    <x v="3"/>
    <x v="9"/>
  </r>
  <r>
    <n v="723"/>
    <s v="The 2015 Pro Football Beast Book"/>
    <s v="The Definitive (and Slightly Ridiculous) Guide to Enjoying the 2015 Pro Football Season"/>
    <n v="5000"/>
    <n v="5469"/>
    <x v="0"/>
    <x v="0"/>
    <s v="USD"/>
    <n v="1438228740"/>
    <n v="1435606549"/>
    <b v="0"/>
    <x v="61"/>
    <b v="1"/>
    <s v="publishing/nonfiction"/>
    <n v="9.3799999999999994E-2"/>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n v="5.4715714285714319E-2"/>
    <n v="51.62944055944056"/>
    <x v="3"/>
    <x v="9"/>
  </r>
  <r>
    <n v="725"/>
    <s v="The Year It All Made Sense"/>
    <s v="A true story about inspiration and survival - David Alfred George turns his powerful experience into a compelling vBook."/>
    <n v="20000"/>
    <n v="20070"/>
    <x v="0"/>
    <x v="0"/>
    <s v="USD"/>
    <n v="1450018912"/>
    <n v="1447426912"/>
    <b v="0"/>
    <x v="205"/>
    <b v="1"/>
    <s v="publishing/nonfiction"/>
    <n v="3.5000000000000001E-3"/>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x v="2"/>
    <b v="1"/>
    <s v="publishing/nonfiction"/>
    <n v="1.4E-2"/>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n v="0.55514285714285716"/>
    <n v="36.530201342281877"/>
    <x v="3"/>
    <x v="9"/>
  </r>
  <r>
    <n v="728"/>
    <s v="The Age of the Platform: My Fourth Book"/>
    <s v="A big idea non-fiction book by an impatient three-time author and insomniac willing to bet on himself."/>
    <n v="7500"/>
    <n v="7917.45"/>
    <x v="0"/>
    <x v="0"/>
    <s v="USD"/>
    <n v="1313957157"/>
    <n v="1310069157"/>
    <b v="0"/>
    <x v="208"/>
    <b v="1"/>
    <s v="publishing/nonfiction"/>
    <n v="5.5659999999999973E-2"/>
    <n v="60.903461538461535"/>
    <x v="3"/>
    <x v="9"/>
  </r>
  <r>
    <n v="729"/>
    <s v="The Malformation of Health Care"/>
    <s v="A true David vs.Goliath story about a young adult battling the U.S. health care system to survive and become an advocate for change."/>
    <n v="4000"/>
    <n v="5226"/>
    <x v="0"/>
    <x v="0"/>
    <s v="USD"/>
    <n v="1348028861"/>
    <n v="1342844861"/>
    <b v="0"/>
    <x v="148"/>
    <b v="1"/>
    <s v="publishing/nonfiction"/>
    <n v="0.30649999999999999"/>
    <n v="43.55"/>
    <x v="3"/>
    <x v="9"/>
  </r>
  <r>
    <n v="730"/>
    <s v="Encyclopedia of Surfing"/>
    <s v="A Massive but Cheerful Online Digital Archive of Surfing"/>
    <n v="20000"/>
    <n v="26438"/>
    <x v="0"/>
    <x v="0"/>
    <s v="USD"/>
    <n v="1323280391"/>
    <n v="1320688391"/>
    <b v="0"/>
    <x v="236"/>
    <b v="1"/>
    <s v="publishing/nonfiction"/>
    <n v="0.32190000000000002"/>
    <n v="99.766037735849054"/>
    <x v="3"/>
    <x v="9"/>
  </r>
  <r>
    <n v="731"/>
    <s v="Portland Boat Tours:  From Dream to Business"/>
    <s v="Be part of the excitement by supporting our first season offering unique perspectives of Portland from the water."/>
    <n v="5000"/>
    <n v="6300"/>
    <x v="0"/>
    <x v="0"/>
    <s v="USD"/>
    <n v="1327212000"/>
    <n v="1322852747"/>
    <b v="0"/>
    <x v="26"/>
    <b v="1"/>
    <s v="publishing/nonfiction"/>
    <n v="0.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n v="0.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n v="0.20480000000000001"/>
    <n v="17.822485207100591"/>
    <x v="3"/>
    <x v="9"/>
  </r>
  <r>
    <n v="734"/>
    <s v="Sideswiped"/>
    <s v="Sideswiped is my story of growing in and trusting God through the mess and mysteries of life."/>
    <n v="8500"/>
    <n v="10670"/>
    <x v="0"/>
    <x v="5"/>
    <s v="CAD"/>
    <n v="1431147600"/>
    <n v="1428465420"/>
    <b v="0"/>
    <x v="7"/>
    <b v="1"/>
    <s v="publishing/nonfiction"/>
    <n v="0.25529411764705884"/>
    <n v="187.19298245614036"/>
    <x v="3"/>
    <x v="9"/>
  </r>
  <r>
    <n v="735"/>
    <s v="TOP FUEL FOR LIFE - Life Lessons from a Crew Chief"/>
    <s v="TOP FUEL FOR LIFE â€¦ a true story of victory, unimaginable loss_x000a_and the epiphany that changed everything."/>
    <n v="47000"/>
    <n v="53771"/>
    <x v="0"/>
    <x v="0"/>
    <s v="USD"/>
    <n v="1417653540"/>
    <n v="1414975346"/>
    <b v="0"/>
    <x v="194"/>
    <b v="1"/>
    <s v="publishing/nonfiction"/>
    <n v="0.14406382978723403"/>
    <n v="234.80786026200875"/>
    <x v="3"/>
    <x v="9"/>
  </r>
  <r>
    <n v="736"/>
    <s v="What Happens in Vegas Stays on YouTube"/>
    <s v="I'm writing a new book! Topic: Privacy is Dead. What does a world without privacy mean for humanity? Our reputations? Our kids?"/>
    <n v="3600"/>
    <n v="11345"/>
    <x v="0"/>
    <x v="0"/>
    <s v="USD"/>
    <n v="1385009940"/>
    <n v="1383327440"/>
    <b v="0"/>
    <x v="52"/>
    <b v="1"/>
    <s v="publishing/nonfiction"/>
    <n v="2.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x v="52"/>
    <b v="1"/>
    <s v="publishing/nonfiction"/>
    <n v="0.224"/>
    <n v="56.666666666666664"/>
    <x v="3"/>
    <x v="9"/>
  </r>
  <r>
    <n v="738"/>
    <s v="Under the Sour Sun: Hunger through the Eyes of a Child"/>
    <s v="The true story of a child's struggle with hunger, poverty, and war in El Salvador."/>
    <n v="1500"/>
    <n v="1601"/>
    <x v="0"/>
    <x v="0"/>
    <s v="USD"/>
    <n v="1417409940"/>
    <n v="1414765794"/>
    <b v="0"/>
    <x v="14"/>
    <b v="1"/>
    <s v="publishing/nonfiction"/>
    <n v="6.7333333333333328E-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n v="0.58333333333333337"/>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n v="7.3999999999999996E-2"/>
    <n v="169.57894736842104"/>
    <x v="3"/>
    <x v="9"/>
  </r>
  <r>
    <n v="741"/>
    <s v="reVILNA: the vilna ghetto project"/>
    <s v="A revolutionary digital mapping project of the Vilna Ghetto"/>
    <n v="13000"/>
    <n v="13293.8"/>
    <x v="0"/>
    <x v="0"/>
    <s v="USD"/>
    <n v="1370964806"/>
    <n v="1367940806"/>
    <b v="0"/>
    <x v="225"/>
    <b v="1"/>
    <s v="publishing/nonfiction"/>
    <n v="2.2599999999999943E-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n v="0.10714285714285714"/>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n v="0.48"/>
    <n v="54.266666666666666"/>
    <x v="3"/>
    <x v="9"/>
  </r>
  <r>
    <n v="744"/>
    <s v="A Revolutionary Leadership Resource Book"/>
    <s v="Join others to help create a world that is possible -- in your workplace, community and society!"/>
    <n v="5000"/>
    <n v="5116"/>
    <x v="0"/>
    <x v="0"/>
    <s v="USD"/>
    <n v="1355439503"/>
    <n v="1352847503"/>
    <b v="0"/>
    <x v="95"/>
    <b v="1"/>
    <s v="publishing/nonfiction"/>
    <n v="2.3199999999999998E-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n v="0.79099099099099102"/>
    <n v="53.729729729729726"/>
    <x v="3"/>
    <x v="9"/>
  </r>
  <r>
    <n v="746"/>
    <s v="Attention: People With Body Parts"/>
    <s v="This is a book of letters. Letters to our body parts."/>
    <n v="2987"/>
    <n v="3318"/>
    <x v="0"/>
    <x v="0"/>
    <s v="USD"/>
    <n v="1348372740"/>
    <n v="1346806909"/>
    <b v="0"/>
    <x v="174"/>
    <b v="1"/>
    <s v="publishing/nonfiction"/>
    <n v="0.11081352527619685"/>
    <n v="34.206185567010309"/>
    <x v="3"/>
    <x v="9"/>
  </r>
  <r>
    <n v="747"/>
    <s v="Trash is Treasure"/>
    <s v="My creations are born in different cultural environment around the globe with Â« what is already there Â» and act as a social impulse"/>
    <n v="7000"/>
    <n v="7003"/>
    <x v="0"/>
    <x v="9"/>
    <s v="EUR"/>
    <n v="1421319240"/>
    <n v="1418649019"/>
    <b v="0"/>
    <x v="165"/>
    <b v="1"/>
    <s v="publishing/nonfiction"/>
    <n v="4.2857142857142855E-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n v="2.5000000000000001E-3"/>
    <n v="45.56818181818182"/>
    <x v="3"/>
    <x v="9"/>
  </r>
  <r>
    <n v="749"/>
    <s v="chartwellwest.com"/>
    <s v="A place for rational, fact and data based non-partisan political and societal commentary on things that matter to Americans."/>
    <n v="10000"/>
    <n v="10556"/>
    <x v="0"/>
    <x v="0"/>
    <s v="USD"/>
    <n v="1485642930"/>
    <n v="1483050930"/>
    <b v="0"/>
    <x v="238"/>
    <b v="1"/>
    <s v="publishing/nonfiction"/>
    <n v="5.5599999999999997E-2"/>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n v="2.5877587758775876E-2"/>
    <n v="77.271186440677965"/>
    <x v="3"/>
    <x v="9"/>
  </r>
  <r>
    <n v="751"/>
    <s v="Surviving the Journey: Letters from the Railroad"/>
    <s v="A young cancer survivor embarks on a cross country railroad adventure while writing her memoir through letters."/>
    <n v="3000"/>
    <n v="3555"/>
    <x v="0"/>
    <x v="0"/>
    <s v="USD"/>
    <n v="1312470475"/>
    <n v="1308496075"/>
    <b v="0"/>
    <x v="95"/>
    <b v="1"/>
    <s v="publishing/nonfiction"/>
    <n v="0.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n v="0.11700000000000001"/>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n v="0.28000000000000003"/>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n v="3.7499999999999999E-2"/>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n v="1.9076000000000023E-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n v="0.17714285714285713"/>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n v="1.38"/>
    <n v="33.055555555555557"/>
    <x v="3"/>
    <x v="9"/>
  </r>
  <r>
    <n v="758"/>
    <s v="Publish Waiting On Humanity"/>
    <s v="I am publishing my book, Waiting on Humanity and need some finishing funds to do so."/>
    <n v="2500"/>
    <n v="2550"/>
    <x v="0"/>
    <x v="0"/>
    <s v="USD"/>
    <n v="1286568268"/>
    <n v="1283976268"/>
    <b v="0"/>
    <x v="10"/>
    <b v="1"/>
    <s v="publishing/nonfiction"/>
    <n v="0.02"/>
    <n v="134.21052631578948"/>
    <x v="3"/>
    <x v="9"/>
  </r>
  <r>
    <n v="759"/>
    <s v="Wild Ruins"/>
    <s v="Help me search for the lost ruins of the UK. A unique guide to  lesser known and somewhat known ruins of Britain."/>
    <n v="5000"/>
    <n v="5096"/>
    <x v="0"/>
    <x v="1"/>
    <s v="GBP"/>
    <n v="1404892539"/>
    <n v="1401436539"/>
    <b v="0"/>
    <x v="221"/>
    <b v="1"/>
    <s v="publishing/nonfiction"/>
    <n v="1.9199999999999998E-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x v="78"/>
    <b v="0"/>
    <s v="publishing/fiction"/>
    <n v="-1"/>
    <e v="#DIV/0!"/>
    <x v="3"/>
    <x v="10"/>
  </r>
  <r>
    <n v="761"/>
    <s v="DONE WITH DEATH"/>
    <s v="The day Chuck died was the day everything changed. Now he has to save the afterlife from extinction or die again trying."/>
    <n v="5000"/>
    <n v="235"/>
    <x v="2"/>
    <x v="0"/>
    <s v="USD"/>
    <n v="1391364126"/>
    <n v="1388772126"/>
    <b v="0"/>
    <x v="79"/>
    <b v="0"/>
    <s v="publishing/fiction"/>
    <n v="-0.95299999999999996"/>
    <n v="39.166666666666664"/>
    <x v="3"/>
    <x v="10"/>
  </r>
  <r>
    <n v="762"/>
    <s v="Where we used to live - eBook (PROJECT 80%)"/>
    <s v="An original-well-done eBook. Mainly about fiction, action, adventure, and mystery. A story that you've never read!"/>
    <n v="3500"/>
    <n v="0"/>
    <x v="2"/>
    <x v="14"/>
    <s v="MXN"/>
    <n v="1480831200"/>
    <n v="1479328570"/>
    <b v="0"/>
    <x v="78"/>
    <b v="0"/>
    <s v="publishing/fiction"/>
    <n v="-1"/>
    <e v="#DIV/0!"/>
    <x v="3"/>
    <x v="10"/>
  </r>
  <r>
    <n v="763"/>
    <s v="Highland Sabre - A Black Beast Books Project"/>
    <s v="Highland Sabre explores a possible yet terrifying explanation for the mystery big cats said to prowl the British countryside."/>
    <n v="4290"/>
    <n v="5"/>
    <x v="2"/>
    <x v="1"/>
    <s v="GBP"/>
    <n v="1376563408"/>
    <n v="1373971408"/>
    <b v="0"/>
    <x v="29"/>
    <b v="0"/>
    <s v="publishing/fiction"/>
    <n v="-0.99883449883449882"/>
    <n v="5"/>
    <x v="3"/>
    <x v="10"/>
  </r>
  <r>
    <n v="764"/>
    <s v="[JOE]KES"/>
    <s v="[JOE]KES is a book full of over 200 original, sometimes funny, pun-ish Joekes. If you hate the book, use it as a coster!"/>
    <n v="5000"/>
    <n v="0"/>
    <x v="2"/>
    <x v="0"/>
    <s v="USD"/>
    <n v="1441858161"/>
    <n v="1439266161"/>
    <b v="0"/>
    <x v="78"/>
    <b v="0"/>
    <s v="publishing/fiction"/>
    <n v="-1"/>
    <e v="#DIV/0!"/>
    <x v="3"/>
    <x v="10"/>
  </r>
  <r>
    <n v="765"/>
    <s v="Dirty Quiet Money"/>
    <s v="To survive, an American socialite must fight with a Mafia boss in the French Resistance, but will his underworld ruin her in the end?"/>
    <n v="7000"/>
    <n v="2521"/>
    <x v="2"/>
    <x v="0"/>
    <s v="USD"/>
    <n v="1413723684"/>
    <n v="1411131684"/>
    <b v="0"/>
    <x v="34"/>
    <b v="0"/>
    <s v="publishing/fiction"/>
    <n v="-0.6398571428571429"/>
    <n v="57.295454545454547"/>
    <x v="3"/>
    <x v="10"/>
  </r>
  <r>
    <n v="766"/>
    <s v="Memories of Italy &amp; Olive Oil"/>
    <s v="I am writing about my nonna's life in Southern Italy and what it was like to grow up in a Fascist regime before immigrating to Canada."/>
    <n v="4000"/>
    <n v="0"/>
    <x v="2"/>
    <x v="5"/>
    <s v="CAD"/>
    <n v="1424112483"/>
    <n v="1421520483"/>
    <b v="0"/>
    <x v="78"/>
    <b v="0"/>
    <s v="publishing/fiction"/>
    <n v="-1"/>
    <e v="#DIV/0!"/>
    <x v="3"/>
    <x v="10"/>
  </r>
  <r>
    <n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n v="-0.96460000000000001"/>
    <n v="59"/>
    <x v="3"/>
    <x v="10"/>
  </r>
  <r>
    <n v="768"/>
    <s v="A dream of becoming an upcoming Author"/>
    <s v="Haunted by a wrong decision and hunted by a Tall Dark Stranger, a misguided teen struggles to find her way home ..or will she make it?"/>
    <n v="2500"/>
    <n v="0"/>
    <x v="2"/>
    <x v="0"/>
    <s v="USD"/>
    <n v="1387169890"/>
    <n v="1384577890"/>
    <b v="0"/>
    <x v="78"/>
    <b v="0"/>
    <s v="publishing/fiction"/>
    <n v="-1"/>
    <e v="#DIV/0!"/>
    <x v="3"/>
    <x v="10"/>
  </r>
  <r>
    <n v="769"/>
    <s v="Sorry I Tripped in Your Yard"/>
    <s v="Over a year of dedication has produced amazing photos and stirring words. The last step is to help those words appear in a printed book"/>
    <n v="4000"/>
    <n v="1656"/>
    <x v="2"/>
    <x v="0"/>
    <s v="USD"/>
    <n v="1388102094"/>
    <n v="1385510094"/>
    <b v="0"/>
    <x v="47"/>
    <b v="0"/>
    <s v="publishing/fiction"/>
    <n v="-0.58599999999999997"/>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n v="-1"/>
    <e v="#DIV/0!"/>
    <x v="3"/>
    <x v="10"/>
  </r>
  <r>
    <n v="771"/>
    <s v="Donald Trump Presidential Stress Cube"/>
    <s v="A satire gift, the stress cube has original artwork, comes on a custom mahogany stand and has a funny exercise booklet."/>
    <n v="38000"/>
    <n v="10"/>
    <x v="2"/>
    <x v="0"/>
    <s v="USD"/>
    <n v="1454183202"/>
    <n v="1449863202"/>
    <b v="0"/>
    <x v="29"/>
    <b v="0"/>
    <s v="publishing/fiction"/>
    <n v="-0.99973684210526315"/>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n v="-0.96666666666666667"/>
    <n v="50"/>
    <x v="3"/>
    <x v="10"/>
  </r>
  <r>
    <n v="773"/>
    <s v="Expansion of The Mortis Chronicles"/>
    <s v="The Mortis Chronicles is a hard hitting, thought provoking and action packed indie published series. You know you want to read!"/>
    <n v="3759"/>
    <n v="32"/>
    <x v="2"/>
    <x v="1"/>
    <s v="GBP"/>
    <n v="1431298860"/>
    <n v="1428341985"/>
    <b v="0"/>
    <x v="84"/>
    <b v="0"/>
    <s v="publishing/fiction"/>
    <n v="-0.99148709763234899"/>
    <n v="16"/>
    <x v="3"/>
    <x v="10"/>
  </r>
  <r>
    <n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n v="-0.29799999999999999"/>
    <n v="39"/>
    <x v="3"/>
    <x v="10"/>
  </r>
  <r>
    <n v="775"/>
    <s v="Scorned: A LeKrista Scott, Vampire Hunted Novel"/>
    <s v="Scorned is the first in a series that I have been working on for two years and it's time to get it published."/>
    <n v="10000"/>
    <n v="170"/>
    <x v="2"/>
    <x v="0"/>
    <s v="USD"/>
    <n v="1323998795"/>
    <n v="1321406795"/>
    <b v="0"/>
    <x v="81"/>
    <b v="0"/>
    <s v="publishing/fiction"/>
    <n v="-0.98299999999999998"/>
    <n v="34"/>
    <x v="3"/>
    <x v="10"/>
  </r>
  <r>
    <n v="776"/>
    <s v="Run Ragged"/>
    <s v="Would anything change if women were in charge? Book Clubs, readers, and critics herald the latest by award-winning author, Aguila."/>
    <n v="7000"/>
    <n v="3598"/>
    <x v="2"/>
    <x v="0"/>
    <s v="USD"/>
    <n v="1444539600"/>
    <n v="1441297645"/>
    <b v="0"/>
    <x v="7"/>
    <b v="0"/>
    <s v="publishing/fiction"/>
    <n v="-0.48599999999999999"/>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n v="-0.99299999999999999"/>
    <n v="7"/>
    <x v="3"/>
    <x v="10"/>
  </r>
  <r>
    <n v="778"/>
    <s v="Summers' Love, A Cute and Funny Cinderella Love Story"/>
    <s v="Laughter, tears and good times in the warm glow of Summer s Love. The perfect recipe for the winter blahs."/>
    <n v="500"/>
    <n v="2"/>
    <x v="2"/>
    <x v="0"/>
    <s v="USD"/>
    <n v="1398876680"/>
    <n v="1396284680"/>
    <b v="0"/>
    <x v="29"/>
    <b v="0"/>
    <s v="publishing/fiction"/>
    <n v="-0.996"/>
    <n v="2"/>
    <x v="3"/>
    <x v="10"/>
  </r>
  <r>
    <n v="779"/>
    <s v="Silenus March: A Novel"/>
    <s v="A novel. Beautiful. Sparse. The truth behind the American Dream seen from the eyes of a young wanderer in the midst of the economic collapse. "/>
    <n v="15000"/>
    <n v="400"/>
    <x v="2"/>
    <x v="0"/>
    <s v="USD"/>
    <n v="1287115200"/>
    <n v="1284567905"/>
    <b v="0"/>
    <x v="79"/>
    <b v="0"/>
    <s v="publishing/fiction"/>
    <n v="-0.97333333333333338"/>
    <n v="66.666666666666671"/>
    <x v="3"/>
    <x v="10"/>
  </r>
  <r>
    <n v="780"/>
    <s v="Wess Meets West - Press Our New Album on CD!"/>
    <s v="We are finishing up recording our new record and we would like help with its physical CD release."/>
    <n v="1000"/>
    <n v="1040"/>
    <x v="0"/>
    <x v="0"/>
    <s v="USD"/>
    <n v="1304439025"/>
    <n v="1301847025"/>
    <b v="0"/>
    <x v="74"/>
    <b v="1"/>
    <s v="music/rock"/>
    <n v="0.04"/>
    <n v="38.518518518518519"/>
    <x v="4"/>
    <x v="11"/>
  </r>
  <r>
    <n v="781"/>
    <s v="Touring the United States This July"/>
    <s v="&quot;WE ARE ON A MISSION TO TOUR THE UNITED STATES NON-STOP. TO DO SO WE NEED TO PURCHASE A NEW VAN.&quot;"/>
    <n v="800"/>
    <n v="1065.23"/>
    <x v="0"/>
    <x v="0"/>
    <s v="USD"/>
    <n v="1370649674"/>
    <n v="1368057674"/>
    <b v="0"/>
    <x v="20"/>
    <b v="1"/>
    <s v="music/rock"/>
    <n v="0.33153750000000004"/>
    <n v="42.609200000000001"/>
    <x v="4"/>
    <x v="11"/>
  </r>
  <r>
    <n v="782"/>
    <s v="Richie Ray finally records a new record!"/>
    <s v="After almost three years of being out of music, I've decided to finally make the solo record I've wanted to do for years."/>
    <n v="700"/>
    <n v="700"/>
    <x v="0"/>
    <x v="0"/>
    <s v="USD"/>
    <n v="1345918302"/>
    <n v="1343326302"/>
    <b v="0"/>
    <x v="25"/>
    <b v="1"/>
    <s v="music/rock"/>
    <n v="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n v="0.4813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x v="73"/>
    <b v="1"/>
    <s v="music/rock"/>
    <n v="2.5000000000000001E-2"/>
    <n v="102.5"/>
    <x v="4"/>
    <x v="11"/>
  </r>
  <r>
    <n v="785"/>
    <s v="Treedom's NEW album fund!"/>
    <s v="Treedom wants to record a second album! We have a lot of new material, and we wanted to capture our new sound in a record for our fans."/>
    <n v="500"/>
    <n v="903.14"/>
    <x v="0"/>
    <x v="0"/>
    <s v="USD"/>
    <n v="1362060915"/>
    <n v="1359468915"/>
    <b v="0"/>
    <x v="60"/>
    <b v="1"/>
    <s v="music/rock"/>
    <n v="0.80628"/>
    <n v="31.142758620689655"/>
    <x v="4"/>
    <x v="11"/>
  </r>
  <r>
    <n v="786"/>
    <s v="New Album: BRICK AND MORTAR. New Book: HITLESS WONDER."/>
    <s v="In June, Columbus rock veterans, Watershed, will release and tour behind a new album, BRICK AND MORTAR."/>
    <n v="5000"/>
    <n v="7140"/>
    <x v="0"/>
    <x v="0"/>
    <s v="USD"/>
    <n v="1336751220"/>
    <n v="1331774434"/>
    <b v="0"/>
    <x v="34"/>
    <b v="1"/>
    <s v="music/rock"/>
    <n v="0.42799999999999999"/>
    <n v="162.27272727272728"/>
    <x v="4"/>
    <x v="11"/>
  </r>
  <r>
    <n v="787"/>
    <s v="Mahayla CD Pressing"/>
    <s v="We've made our goal with your help. Thanks so much! This is a great time to pre-purchase the album and get some extra perks."/>
    <n v="1200"/>
    <n v="1370"/>
    <x v="0"/>
    <x v="0"/>
    <s v="USD"/>
    <n v="1383318226"/>
    <n v="1380726226"/>
    <b v="0"/>
    <x v="57"/>
    <b v="1"/>
    <s v="music/rock"/>
    <n v="0.14166666666666666"/>
    <n v="80.588235294117652"/>
    <x v="4"/>
    <x v="11"/>
  </r>
  <r>
    <n v="788"/>
    <s v="HELP UNRB GO ON TOUR!"/>
    <s v="With all of our money going towards our new full-length album and merch, we need your help so we don't end up stranded on tour."/>
    <n v="1000"/>
    <n v="2035.05"/>
    <x v="0"/>
    <x v="0"/>
    <s v="USD"/>
    <n v="1341633540"/>
    <n v="1338336588"/>
    <b v="0"/>
    <x v="69"/>
    <b v="1"/>
    <s v="music/rock"/>
    <n v="1.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x v="25"/>
    <b v="1"/>
    <s v="music/rock"/>
    <n v="9.4117647058823528E-2"/>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n v="0.44374599999999992"/>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n v="3.8666666666666669E-2"/>
    <n v="60.859375"/>
    <x v="4"/>
    <x v="11"/>
  </r>
  <r>
    <n v="792"/>
    <s v="&quot;Believable Lies&quot; - The Album"/>
    <s v="Rock n' Roll about the intersection of lies and belief: the Believable Lie."/>
    <n v="2500"/>
    <n v="2511.11"/>
    <x v="0"/>
    <x v="0"/>
    <s v="USD"/>
    <n v="1383861483"/>
    <n v="1381265883"/>
    <b v="0"/>
    <x v="65"/>
    <b v="1"/>
    <s v="music/rock"/>
    <n v="4.4440000000000512E-3"/>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n v="2.7792727272727212E-2"/>
    <n v="88.325937499999995"/>
    <x v="4"/>
    <x v="11"/>
  </r>
  <r>
    <n v="794"/>
    <s v="Begins Again"/>
    <s v="The Brian Davis Band is a group of friends that want to share their lives and experiences through music that connects with people."/>
    <n v="8000"/>
    <n v="8425"/>
    <x v="0"/>
    <x v="0"/>
    <s v="USD"/>
    <n v="1315242360"/>
    <n v="1310438737"/>
    <b v="0"/>
    <x v="28"/>
    <b v="1"/>
    <s v="music/rock"/>
    <n v="5.3124999999999999E-2"/>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n v="0.11785714285714285"/>
    <n v="85.054347826086953"/>
    <x v="4"/>
    <x v="11"/>
  </r>
  <r>
    <n v="796"/>
    <s v="Madrone: New Album for 2013"/>
    <s v="Madrone is an independent band creating melodic, emotional, _x000a_alternative-rock needing your help to finish their new album."/>
    <n v="10000"/>
    <n v="10135"/>
    <x v="0"/>
    <x v="0"/>
    <s v="USD"/>
    <n v="1379279400"/>
    <n v="1376687485"/>
    <b v="0"/>
    <x v="240"/>
    <b v="1"/>
    <s v="music/rock"/>
    <n v="1.35E-2"/>
    <n v="112.61111111111111"/>
    <x v="4"/>
    <x v="11"/>
  </r>
  <r>
    <n v="797"/>
    <s v="Lust Control NEW CD!!!"/>
    <s v="Help Lust Control Kickstart their first cd in 20 years!!  To be mixed by Rocky Gray (Living Sacrifice, Soul Embraced, Evanescence)!!"/>
    <n v="3000"/>
    <n v="3226"/>
    <x v="0"/>
    <x v="0"/>
    <s v="USD"/>
    <n v="1335672000"/>
    <n v="1332978688"/>
    <b v="0"/>
    <x v="26"/>
    <b v="1"/>
    <s v="music/rock"/>
    <n v="7.5333333333333335E-2"/>
    <n v="45.436619718309856"/>
    <x v="4"/>
    <x v="11"/>
  </r>
  <r>
    <n v="798"/>
    <s v="Eric Stuart Band 4 Song EP &quot;Character&quot;"/>
    <s v="We have some great new songs and want to record a special edition 4 song EP as our next Eric Stuart Band release"/>
    <n v="3500"/>
    <n v="4021"/>
    <x v="0"/>
    <x v="0"/>
    <s v="USD"/>
    <n v="1412086187"/>
    <n v="1409494187"/>
    <b v="0"/>
    <x v="45"/>
    <b v="1"/>
    <s v="music/rock"/>
    <n v="0.1488571428571428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x v="33"/>
    <b v="1"/>
    <s v="music/rock"/>
    <n v="2.0000000000000001E-4"/>
    <n v="178.60714285714286"/>
    <x v="4"/>
    <x v="11"/>
  </r>
  <r>
    <n v="800"/>
    <s v="LF4 WildFire"/>
    <s v="Scotland's premier classic rock and metal festival, 3 days, 3-4 stages, family friendly,  for people of all ages"/>
    <n v="1500"/>
    <n v="2282"/>
    <x v="0"/>
    <x v="1"/>
    <s v="GBP"/>
    <n v="1410431054"/>
    <n v="1407839054"/>
    <b v="0"/>
    <x v="66"/>
    <b v="1"/>
    <s v="music/rock"/>
    <n v="0.52133333333333332"/>
    <n v="40.75"/>
    <x v="4"/>
    <x v="11"/>
  </r>
  <r>
    <n v="801"/>
    <s v="SLUTEVER DO AMERICA TOUR"/>
    <s v="ALL WE WANT TO DO IS DRIVE AROUND AMERICA AND PLAY A BUNCH OF SHOWS, BUT WE DON'T HAVE ANY MONEY..."/>
    <n v="2000"/>
    <n v="2230.4299999999998"/>
    <x v="0"/>
    <x v="0"/>
    <s v="USD"/>
    <n v="1309547120"/>
    <n v="1306955120"/>
    <b v="0"/>
    <x v="13"/>
    <b v="1"/>
    <s v="music/rock"/>
    <n v="0.11521499999999991"/>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n v="1.3333333333333334E-2"/>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x v="44"/>
    <b v="1"/>
    <s v="music/rock"/>
    <n v="0.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x v="59"/>
    <b v="1"/>
    <s v="music/rock"/>
    <n v="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x v="241"/>
    <b v="1"/>
    <s v="music/rock"/>
    <n v="0.05"/>
    <n v="58.333333333333336"/>
    <x v="4"/>
    <x v="11"/>
  </r>
  <r>
    <n v="806"/>
    <s v="Golden Animals NEW Album!"/>
    <s v="Help Golden Animals finish their NEW Album!"/>
    <n v="8000"/>
    <n v="8355"/>
    <x v="0"/>
    <x v="0"/>
    <s v="USD"/>
    <n v="1315413339"/>
    <n v="1312821339"/>
    <b v="0"/>
    <x v="26"/>
    <b v="1"/>
    <s v="music/rock"/>
    <n v="4.4374999999999998E-2"/>
    <n v="117.67605633802818"/>
    <x v="4"/>
    <x v="11"/>
  </r>
  <r>
    <n v="807"/>
    <s v="Sic Vita - New EP Release - 2017"/>
    <s v="Join the Sic Vita family and lend a hand as we create a new album!"/>
    <n v="4000"/>
    <n v="4205"/>
    <x v="0"/>
    <x v="0"/>
    <s v="USD"/>
    <n v="1488333600"/>
    <n v="1485270311"/>
    <b v="0"/>
    <x v="7"/>
    <b v="1"/>
    <s v="music/rock"/>
    <n v="5.1249999999999997E-2"/>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x v="68"/>
    <b v="1"/>
    <s v="music/rock"/>
    <n v="0"/>
    <n v="104.65116279069767"/>
    <x v="4"/>
    <x v="11"/>
  </r>
  <r>
    <n v="809"/>
    <s v="Peter's New Album!!"/>
    <s v="Acknowledged songwriter looking to record album of new songs to secure a Publishing Contract"/>
    <n v="4000"/>
    <n v="4151"/>
    <x v="0"/>
    <x v="0"/>
    <s v="USD"/>
    <n v="1390161630"/>
    <n v="1387569630"/>
    <b v="0"/>
    <x v="47"/>
    <b v="1"/>
    <s v="music/rock"/>
    <n v="3.7749999999999999E-2"/>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n v="0.05"/>
    <n v="58.333333333333336"/>
    <x v="4"/>
    <x v="11"/>
  </r>
  <r>
    <n v="811"/>
    <s v="Love Water Tour"/>
    <s v="We need your financial support to cover the tour costs!  (Sound, lights, travel, stage design)"/>
    <n v="1000"/>
    <n v="1040"/>
    <x v="0"/>
    <x v="0"/>
    <s v="USD"/>
    <n v="1373475120"/>
    <n v="1371569202"/>
    <b v="0"/>
    <x v="8"/>
    <b v="1"/>
    <s v="music/rock"/>
    <n v="0.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x v="51"/>
    <b v="1"/>
    <s v="music/rock"/>
    <n v="0.51833333333333331"/>
    <n v="27.606060606060606"/>
    <x v="4"/>
    <x v="11"/>
  </r>
  <r>
    <n v="813"/>
    <s v="Rules of Civility and Decent Behavior"/>
    <s v="A pre order campaign to fund the pressing of our second full length vinyl LP"/>
    <n v="1500"/>
    <n v="2399.94"/>
    <x v="0"/>
    <x v="0"/>
    <s v="USD"/>
    <n v="1342825365"/>
    <n v="1340233365"/>
    <b v="0"/>
    <x v="93"/>
    <b v="1"/>
    <s v="music/rock"/>
    <n v="0.59996000000000005"/>
    <n v="24.999375000000001"/>
    <x v="4"/>
    <x v="11"/>
  </r>
  <r>
    <n v="814"/>
    <s v="Help Pat The Human Get A Tour Van!"/>
    <s v="We have been a band since 2007, but we've never hit the road. That's messed up... So this summer, we're trying to and need your help!"/>
    <n v="1000"/>
    <n v="1273"/>
    <x v="0"/>
    <x v="0"/>
    <s v="USD"/>
    <n v="1306865040"/>
    <n v="1305568201"/>
    <b v="0"/>
    <x v="33"/>
    <b v="1"/>
    <s v="music/rock"/>
    <n v="0.27300000000000002"/>
    <n v="45.464285714285715"/>
    <x v="4"/>
    <x v="11"/>
  </r>
  <r>
    <n v="815"/>
    <s v="Some Late Help for The Early Reset"/>
    <s v="Be a part of helping The Early Reset finish their new 7 song EP."/>
    <n v="4000"/>
    <n v="4280"/>
    <x v="0"/>
    <x v="0"/>
    <s v="USD"/>
    <n v="1414879303"/>
    <n v="1412287303"/>
    <b v="0"/>
    <x v="68"/>
    <b v="1"/>
    <s v="music/rock"/>
    <n v="7.0000000000000007E-2"/>
    <n v="99.534883720930239"/>
    <x v="4"/>
    <x v="11"/>
  </r>
  <r>
    <n v="816"/>
    <s v="Help Friends and Family Release Their Debut Album"/>
    <s v="Friends and Family have an album for you. They need your help to release it to the world."/>
    <n v="7000"/>
    <n v="8058.55"/>
    <x v="0"/>
    <x v="0"/>
    <s v="USD"/>
    <n v="1365489000"/>
    <n v="1362776043"/>
    <b v="0"/>
    <x v="242"/>
    <b v="1"/>
    <s v="music/rock"/>
    <n v="0.15122142857142859"/>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n v="0.37110666666666658"/>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x v="10"/>
    <b v="1"/>
    <s v="music/rock"/>
    <n v="0.55714285714285716"/>
    <n v="28.684210526315791"/>
    <x v="4"/>
    <x v="11"/>
  </r>
  <r>
    <n v="819"/>
    <s v="Winter Tour"/>
    <s v="We are touring the Southeast in support of our new EP"/>
    <n v="400"/>
    <n v="435"/>
    <x v="0"/>
    <x v="0"/>
    <s v="USD"/>
    <n v="1387601040"/>
    <n v="1386806254"/>
    <b v="0"/>
    <x v="25"/>
    <b v="1"/>
    <s v="music/rock"/>
    <n v="8.7499999999999994E-2"/>
    <n v="31.071428571428573"/>
    <x v="4"/>
    <x v="11"/>
  </r>
  <r>
    <n v="820"/>
    <s v="Wyatt Lowe &amp; the Ottomatics Summer 2014 Tour!"/>
    <s v="Wyatt Lowe &amp; the Ottomatics will be hitting the road this June on a North and Southwest Summer 2014 tour!"/>
    <n v="2000"/>
    <n v="2681"/>
    <x v="0"/>
    <x v="0"/>
    <s v="USD"/>
    <n v="1402290000"/>
    <n v="1399666342"/>
    <b v="0"/>
    <x v="44"/>
    <b v="1"/>
    <s v="music/rock"/>
    <n v="0.34050000000000002"/>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x v="76"/>
    <b v="1"/>
    <s v="music/rock"/>
    <n v="0"/>
    <n v="224.12820512820514"/>
    <x v="4"/>
    <x v="11"/>
  </r>
  <r>
    <n v="822"/>
    <s v="Soul Easy - Making music for our friends."/>
    <s v="Soul Easy recording our first full length CD.  Inspired by lots of friends and lots of good times."/>
    <n v="3000"/>
    <n v="3575"/>
    <x v="0"/>
    <x v="0"/>
    <s v="USD"/>
    <n v="1349477050"/>
    <n v="1346885050"/>
    <b v="0"/>
    <x v="50"/>
    <b v="1"/>
    <s v="music/rock"/>
    <n v="0.19166666666666668"/>
    <n v="51.811594202898547"/>
    <x v="4"/>
    <x v="11"/>
  </r>
  <r>
    <n v="823"/>
    <s v="Debut Album"/>
    <s v="Eyes For Fire is finally ready to release their Debut Album but we need YOU to help us put the final touches on it."/>
    <n v="800"/>
    <n v="1436"/>
    <x v="0"/>
    <x v="0"/>
    <s v="USD"/>
    <n v="1427062852"/>
    <n v="1424474452"/>
    <b v="0"/>
    <x v="51"/>
    <b v="1"/>
    <s v="music/rock"/>
    <n v="0.79500000000000004"/>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x v="241"/>
    <b v="1"/>
    <s v="music/rock"/>
    <n v="0.34381249999999997"/>
    <n v="39.816666666666663"/>
    <x v="4"/>
    <x v="11"/>
  </r>
  <r>
    <n v="825"/>
    <s v="KILL FREEMAN"/>
    <s v="Kickstarting Kill Freeman independently. Help fund the New Record, Video and Live Shows."/>
    <n v="12500"/>
    <n v="12554"/>
    <x v="0"/>
    <x v="0"/>
    <s v="USD"/>
    <n v="1351495284"/>
    <n v="1349335284"/>
    <b v="0"/>
    <x v="221"/>
    <b v="1"/>
    <s v="music/rock"/>
    <n v="4.3200000000000001E-3"/>
    <n v="126.8080808080808"/>
    <x v="4"/>
    <x v="11"/>
  </r>
  <r>
    <n v="826"/>
    <s v="Protect The Dream Debut Album"/>
    <s v="Protect The Dream is preparing to record their debut album 8 years in the making. Lets make it happen Kickstarter!"/>
    <n v="5500"/>
    <n v="5580"/>
    <x v="0"/>
    <x v="0"/>
    <s v="USD"/>
    <n v="1332719730"/>
    <n v="1330908930"/>
    <b v="0"/>
    <x v="72"/>
    <b v="1"/>
    <s v="music/rock"/>
    <n v="1.4545454545454545E-2"/>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x v="202"/>
    <b v="1"/>
    <s v="music/rock"/>
    <n v="3.3333333333333333E-2"/>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x v="44"/>
    <b v="1"/>
    <s v="music/rock"/>
    <n v="7.0000000000000007E-2"/>
    <n v="36.60526315789474"/>
    <x v="4"/>
    <x v="11"/>
  </r>
  <r>
    <n v="829"/>
    <s v="Monk"/>
    <s v="We are a band from South East London- each member is19 years OA. We have been together for two years. Taking pride in making good music"/>
    <n v="500"/>
    <n v="520"/>
    <x v="0"/>
    <x v="1"/>
    <s v="GBP"/>
    <n v="1468437240"/>
    <n v="1463253240"/>
    <b v="0"/>
    <x v="38"/>
    <b v="1"/>
    <s v="music/rock"/>
    <n v="0.04"/>
    <n v="32.5"/>
    <x v="4"/>
    <x v="11"/>
  </r>
  <r>
    <n v="830"/>
    <s v="Dark Disco Club's new album"/>
    <s v="We're making a high energy, fist pumpin', pelvis-thrusting new Rock n Roll album and we'd love for you to be a part of it."/>
    <n v="1800"/>
    <n v="1941"/>
    <x v="0"/>
    <x v="0"/>
    <s v="USD"/>
    <n v="1363952225"/>
    <n v="1361363825"/>
    <b v="0"/>
    <x v="58"/>
    <b v="1"/>
    <s v="music/rock"/>
    <n v="7.8333333333333338E-2"/>
    <n v="60.65625"/>
    <x v="4"/>
    <x v="11"/>
  </r>
  <r>
    <n v="831"/>
    <s v="Let The 7Horse Run!"/>
    <s v="7Horse is a new band with a self-funded album and a show they want to rock in your town!"/>
    <n v="1500"/>
    <n v="3500"/>
    <x v="0"/>
    <x v="0"/>
    <s v="USD"/>
    <n v="1335540694"/>
    <n v="1332948694"/>
    <b v="0"/>
    <x v="9"/>
    <b v="1"/>
    <s v="music/rock"/>
    <n v="1.33333333333333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n v="6.0706666666666331E-3"/>
    <n v="97.993896103896105"/>
    <x v="4"/>
    <x v="11"/>
  </r>
  <r>
    <n v="833"/>
    <s v="Ragman Rolls"/>
    <s v="This is an American rock album."/>
    <n v="6000"/>
    <n v="6100"/>
    <x v="0"/>
    <x v="0"/>
    <s v="USD"/>
    <n v="1397941475"/>
    <n v="1395349475"/>
    <b v="0"/>
    <x v="14"/>
    <b v="1"/>
    <s v="music/rock"/>
    <n v="1.6666666666666666E-2"/>
    <n v="148.78048780487805"/>
    <x v="4"/>
    <x v="11"/>
  </r>
  <r>
    <n v="834"/>
    <s v="VANS Warped Tour or BUST!"/>
    <s v="We were selected out of 4,000 bands to play on VANS Warped Tour! Amazing opportunity, but touring costs $$$!  We REALLY need your help!"/>
    <n v="5500"/>
    <n v="7206"/>
    <x v="0"/>
    <x v="0"/>
    <s v="USD"/>
    <n v="1372651140"/>
    <n v="1369770292"/>
    <b v="0"/>
    <x v="11"/>
    <b v="1"/>
    <s v="music/rock"/>
    <n v="0.31018181818181817"/>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n v="0.17249999999999999"/>
    <n v="58.625"/>
    <x v="4"/>
    <x v="11"/>
  </r>
  <r>
    <n v="836"/>
    <s v="DESMADRE Full Album + Press Kit"/>
    <s v="An album you can bring home to mom."/>
    <n v="5000"/>
    <n v="5046.5200000000004"/>
    <x v="0"/>
    <x v="0"/>
    <s v="USD"/>
    <n v="1381108918"/>
    <n v="1378516918"/>
    <b v="0"/>
    <x v="67"/>
    <b v="1"/>
    <s v="music/rock"/>
    <n v="9.3040000000000865E-3"/>
    <n v="109.70695652173914"/>
    <x v="4"/>
    <x v="11"/>
  </r>
  <r>
    <n v="837"/>
    <s v="Take 147 - Nothin' to Lose CD Project"/>
    <s v="Take 147 is currently in the process of recording the debut album called, &quot;Nothin' to Lose&quot;."/>
    <n v="2500"/>
    <n v="3045"/>
    <x v="0"/>
    <x v="0"/>
    <s v="USD"/>
    <n v="1398988662"/>
    <n v="1396396662"/>
    <b v="0"/>
    <x v="95"/>
    <b v="1"/>
    <s v="music/rock"/>
    <n v="0.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n v="0.45400000000000001"/>
    <n v="47.672131147540981"/>
    <x v="4"/>
    <x v="11"/>
  </r>
  <r>
    <n v="839"/>
    <s v="The Waffle Stompers - We'll Never Die"/>
    <s v="The Waffle Stompers need your support to keep doing what we love--go on tour, make music and music videos."/>
    <n v="5000"/>
    <n v="5830.83"/>
    <x v="0"/>
    <x v="0"/>
    <s v="USD"/>
    <n v="1348337956"/>
    <n v="1345745956"/>
    <b v="0"/>
    <x v="93"/>
    <b v="1"/>
    <s v="music/rock"/>
    <n v="0.16616599999999998"/>
    <n v="60.737812499999997"/>
    <x v="4"/>
    <x v="11"/>
  </r>
  <r>
    <n v="840"/>
    <s v="Carl King's New Album: Grand Architects Of The Universe"/>
    <s v="Carl King / Sir Millard Mulch / Dr. Zoltan Ã˜belisk is making a new 45-minute instrumental sci-fi album!"/>
    <n v="10000"/>
    <n v="12041.66"/>
    <x v="0"/>
    <x v="0"/>
    <s v="USD"/>
    <n v="1474694787"/>
    <n v="1472102787"/>
    <b v="0"/>
    <x v="245"/>
    <b v="1"/>
    <s v="music/metal"/>
    <n v="0.20416599999999999"/>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n v="1.32E-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n v="4.3200000000000002E-2"/>
    <n v="66.871794871794876"/>
    <x v="4"/>
    <x v="12"/>
  </r>
  <r>
    <n v="843"/>
    <s v="The New Album: Dig Deeper"/>
    <s v="Five metal heads dedicated to our passion for music. We believe music is Freedom, Unity &amp; Escape. Join us on our mission to Dig Deeper."/>
    <n v="3000"/>
    <n v="8014"/>
    <x v="0"/>
    <x v="0"/>
    <s v="USD"/>
    <n v="1481184000"/>
    <n v="1479708680"/>
    <b v="0"/>
    <x v="246"/>
    <b v="1"/>
    <s v="music/metal"/>
    <n v="1.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x v="180"/>
    <b v="1"/>
    <s v="music/metal"/>
    <n v="0.94133333333333336"/>
    <n v="36.628930817610062"/>
    <x v="4"/>
    <x v="12"/>
  </r>
  <r>
    <n v="845"/>
    <s v="Shadow and Steel: The new album from Master Sword"/>
    <s v="Help Legend of Zelda tribute band Master Sword complete their latest heavy metal album: Shadow and Steel!"/>
    <n v="5000"/>
    <n v="6019.01"/>
    <x v="0"/>
    <x v="0"/>
    <s v="USD"/>
    <n v="1473047940"/>
    <n v="1469595396"/>
    <b v="0"/>
    <x v="247"/>
    <b v="1"/>
    <s v="music/metal"/>
    <n v="0.20380200000000004"/>
    <n v="34.005706214689269"/>
    <x v="4"/>
    <x v="12"/>
  </r>
  <r>
    <n v="846"/>
    <s v="CURVE: The debut album from Miroist needs awesome merch"/>
    <s v="Pre-order and help me fund new merchandise so we can make the album release something amazing."/>
    <n v="1100"/>
    <n v="1342.01"/>
    <x v="0"/>
    <x v="1"/>
    <s v="GBP"/>
    <n v="1394460000"/>
    <n v="1393233855"/>
    <b v="0"/>
    <x v="5"/>
    <b v="1"/>
    <s v="music/metal"/>
    <n v="0.2200090909090909"/>
    <n v="28.553404255319148"/>
    <x v="4"/>
    <x v="12"/>
  </r>
  <r>
    <n v="847"/>
    <s v="CENTROPYMUSIC"/>
    <s v="MUSIC WITH MEANING!  MUSIC THAT MATTERS!!!"/>
    <n v="10"/>
    <n v="10"/>
    <x v="0"/>
    <x v="0"/>
    <s v="USD"/>
    <n v="1436555376"/>
    <n v="1433963376"/>
    <b v="0"/>
    <x v="29"/>
    <b v="1"/>
    <s v="music/metal"/>
    <n v="0"/>
    <n v="10"/>
    <x v="4"/>
    <x v="12"/>
  </r>
  <r>
    <n v="848"/>
    <s v="God Am"/>
    <s v="God Am, a Grunge/Doom metal band, who have been trying to fund the production of our EP to bring you a unique aural assault."/>
    <n v="300"/>
    <n v="300"/>
    <x v="0"/>
    <x v="0"/>
    <s v="USD"/>
    <n v="1429038033"/>
    <n v="1426446033"/>
    <b v="0"/>
    <x v="38"/>
    <b v="1"/>
    <s v="music/metal"/>
    <n v="0"/>
    <n v="18.75"/>
    <x v="4"/>
    <x v="12"/>
  </r>
  <r>
    <n v="849"/>
    <s v="The Nightingale: A Gothic Fairytale"/>
    <s v="&quot;Guard your passion as if your life depended on it, for well it might!&quot;_x000a_Join Nightingale in her journey through the Poison Garden."/>
    <n v="4000"/>
    <n v="4796"/>
    <x v="0"/>
    <x v="0"/>
    <s v="USD"/>
    <n v="1426473264"/>
    <n v="1424057664"/>
    <b v="0"/>
    <x v="248"/>
    <b v="1"/>
    <s v="music/metal"/>
    <n v="0.19900000000000001"/>
    <n v="41.704347826086959"/>
    <x v="4"/>
    <x v="12"/>
  </r>
  <r>
    <n v="850"/>
    <s v="Yet Further: Sioum's Second Full-Length Album"/>
    <s v="Help Chicago-based instrumental group Sioum complete the production of their 2nd full-length album."/>
    <n v="4000"/>
    <n v="6207"/>
    <x v="0"/>
    <x v="0"/>
    <s v="USD"/>
    <n v="1461560340"/>
    <n v="1458762717"/>
    <b v="0"/>
    <x v="182"/>
    <b v="1"/>
    <s v="music/metal"/>
    <n v="0.55174999999999996"/>
    <n v="46.669172932330824"/>
    <x v="4"/>
    <x v="12"/>
  </r>
  <r>
    <n v="851"/>
    <s v="M.F.Crew, 1er Album &quot;First Ride&quot;"/>
    <s v="Salut, nous c'est M.F.Crew, on a besoin de vous pour produire notre premier album &quot;First Ride&quot; ! :)"/>
    <n v="2000"/>
    <n v="2609"/>
    <x v="0"/>
    <x v="6"/>
    <s v="EUR"/>
    <n v="1469994300"/>
    <n v="1464815253"/>
    <b v="0"/>
    <x v="16"/>
    <b v="1"/>
    <s v="music/metal"/>
    <n v="0.30449999999999999"/>
    <n v="37.271428571428572"/>
    <x v="4"/>
    <x v="12"/>
  </r>
  <r>
    <n v="852"/>
    <s v="Covers Album - Limited Vinyl Pressing"/>
    <s v="Limited edition 2x12&quot; vinyl pressing of our latest album &quot;Who Do You Think We Are?&quot;"/>
    <n v="3500"/>
    <n v="3674"/>
    <x v="0"/>
    <x v="0"/>
    <s v="USD"/>
    <n v="1477342800"/>
    <n v="1476386395"/>
    <b v="0"/>
    <x v="95"/>
    <b v="1"/>
    <s v="music/metal"/>
    <n v="4.9714285714285711E-2"/>
    <n v="59.258064516129032"/>
    <x v="4"/>
    <x v="12"/>
  </r>
  <r>
    <n v="853"/>
    <s v="sloggoth"/>
    <s v="Help release a CD of sloggoth's first album &quot;sloggoth&quot;.  All contributors of $5 or more get a CD when the goal is met!"/>
    <n v="300"/>
    <n v="300"/>
    <x v="0"/>
    <x v="0"/>
    <s v="USD"/>
    <n v="1424116709"/>
    <n v="1421524709"/>
    <b v="0"/>
    <x v="73"/>
    <b v="1"/>
    <s v="music/metal"/>
    <n v="0"/>
    <n v="30"/>
    <x v="4"/>
    <x v="12"/>
  </r>
  <r>
    <n v="854"/>
    <s v="Westfield Massacre - Sophomore Album &amp; Tour"/>
    <s v="Writing and Recording Sophomore record, and funding Tour to support Spring 2017 album release."/>
    <n v="27800"/>
    <n v="32865.300000000003"/>
    <x v="0"/>
    <x v="0"/>
    <s v="USD"/>
    <n v="1482901546"/>
    <n v="1480309546"/>
    <b v="0"/>
    <x v="249"/>
    <b v="1"/>
    <s v="music/metal"/>
    <n v="0.18220503597122312"/>
    <n v="65.8623246492986"/>
    <x v="4"/>
    <x v="12"/>
  </r>
  <r>
    <n v="855"/>
    <s v="AtteroTerra's Sophomore Album - Pray for Apocalypse"/>
    <s v="AtteroTerra's &quot;Pray for Apocalypse&quot; is fully completed, and only being held up by funding."/>
    <n v="1450"/>
    <n v="1500"/>
    <x v="0"/>
    <x v="0"/>
    <s v="USD"/>
    <n v="1469329217"/>
    <n v="1466737217"/>
    <b v="0"/>
    <x v="5"/>
    <b v="1"/>
    <s v="music/metal"/>
    <n v="3.4482758620689655E-2"/>
    <n v="31.914893617021278"/>
    <x v="4"/>
    <x v="12"/>
  </r>
  <r>
    <n v="856"/>
    <s v="POWERHEAD - Wir wollen ins Studio!!!"/>
    <s v="Wir, die Heavy/Thrash Band &quot;Powerhead&quot; wollen ins Studio und eine Promo CD aufnehmen. Songs haben wir, Geld nicht ;-) ... und los!! :-)"/>
    <n v="250"/>
    <n v="545"/>
    <x v="0"/>
    <x v="12"/>
    <s v="EUR"/>
    <n v="1477422000"/>
    <n v="1472282956"/>
    <b v="0"/>
    <x v="33"/>
    <b v="1"/>
    <s v="music/metal"/>
    <n v="1.18"/>
    <n v="19.464285714285715"/>
    <x v="4"/>
    <x v="12"/>
  </r>
  <r>
    <n v="857"/>
    <s v="A Reason To Breathe - DEBUT ALBUM"/>
    <s v="Modern Post-Hardcore/Electro music (Hardstyle, EDM, Trap, Dubstep, Dembow, House)."/>
    <n v="1200"/>
    <n v="1200"/>
    <x v="0"/>
    <x v="3"/>
    <s v="EUR"/>
    <n v="1448463431"/>
    <n v="1444831031"/>
    <b v="0"/>
    <x v="54"/>
    <b v="1"/>
    <s v="music/metal"/>
    <n v="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n v="0.44005833333333327"/>
    <n v="22.737763157894737"/>
    <x v="4"/>
    <x v="12"/>
  </r>
  <r>
    <n v="859"/>
    <s v="Rise With Us Campaign"/>
    <s v="We are heading to the studio to create our second album and we want you to be right there with us!"/>
    <n v="4000"/>
    <n v="4187"/>
    <x v="0"/>
    <x v="0"/>
    <s v="USD"/>
    <n v="1433376000"/>
    <n v="1430768468"/>
    <b v="0"/>
    <x v="15"/>
    <b v="1"/>
    <s v="music/metal"/>
    <n v="4.675E-2"/>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x v="53"/>
    <b v="0"/>
    <s v="music/jazz"/>
    <n v="-0.8185714285714286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n v="-0.97755555555555551"/>
    <n v="50.5"/>
    <x v="4"/>
    <x v="13"/>
  </r>
  <r>
    <n v="862"/>
    <s v="The London Jazz Machine  - Jazz greats musical project"/>
    <s v="I want to work with the great John Goodsall and Percy Jones from Brand X to create the ultimate new jazz album."/>
    <n v="50000"/>
    <n v="170"/>
    <x v="2"/>
    <x v="1"/>
    <s v="GBP"/>
    <n v="1384179548"/>
    <n v="1381583948"/>
    <b v="0"/>
    <x v="80"/>
    <b v="0"/>
    <s v="music/jazz"/>
    <n v="-0.99660000000000004"/>
    <n v="42.5"/>
    <x v="4"/>
    <x v="13"/>
  </r>
  <r>
    <n v="863"/>
    <s v="Help Fund Jason's Debut Jazz CD &quot;Exodus&quot;"/>
    <s v="I'm making the move from a side man in local groups to the leader with this debut jazz CD project."/>
    <n v="2000"/>
    <n v="90"/>
    <x v="2"/>
    <x v="0"/>
    <s v="USD"/>
    <n v="1329014966"/>
    <n v="1326422966"/>
    <b v="0"/>
    <x v="81"/>
    <b v="0"/>
    <s v="music/jazz"/>
    <n v="-0.95499999999999996"/>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n v="-0.58461538461538465"/>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n v="-0.9795454545454545"/>
    <n v="22.5"/>
    <x v="4"/>
    <x v="13"/>
  </r>
  <r>
    <n v="866"/>
    <s v="California Dreamin' Tour 2015"/>
    <s v="Drivetime heads to Cali for summer tour supported by @Smoothjazz.com &amp; @JJZPhilly  #Spaghettini #The Roxy"/>
    <n v="3500"/>
    <n v="640"/>
    <x v="2"/>
    <x v="0"/>
    <s v="USD"/>
    <n v="1425136200"/>
    <n v="1421853518"/>
    <b v="0"/>
    <x v="202"/>
    <b v="0"/>
    <s v="music/jazz"/>
    <n v="-0.81714285714285717"/>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x v="202"/>
    <b v="0"/>
    <s v="music/jazz"/>
    <n v="-0.75980000000000003"/>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n v="-0.99888888888888894"/>
    <n v="50"/>
    <x v="4"/>
    <x v="13"/>
  </r>
  <r>
    <n v="869"/>
    <s v="Live DVD Concert by Twice As Good"/>
    <s v="The band Twice As Good wants to create and distribute a DVD of their live concert performance. This amazing band needs to be seen!"/>
    <n v="8800"/>
    <n v="1040"/>
    <x v="2"/>
    <x v="0"/>
    <s v="USD"/>
    <n v="1365448657"/>
    <n v="1362860257"/>
    <b v="0"/>
    <x v="83"/>
    <b v="0"/>
    <s v="music/jazz"/>
    <n v="-0.88181818181818183"/>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n v="-0.9969000000000000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n v="-0.9458333333333333"/>
    <n v="27.083333333333332"/>
    <x v="4"/>
    <x v="13"/>
  </r>
  <r>
    <n v="872"/>
    <s v="Songs of Africa Ensemble Goodwill Africa Tour"/>
    <s v="The Songs of Africa Ensemble embarks on their first Goodwill Africa Tour, to taste African music &amp; culture firsthand."/>
    <n v="8000"/>
    <n v="65"/>
    <x v="2"/>
    <x v="0"/>
    <s v="USD"/>
    <n v="1299786527"/>
    <n v="1295898527"/>
    <b v="0"/>
    <x v="84"/>
    <b v="0"/>
    <s v="music/jazz"/>
    <n v="-0.99187499999999995"/>
    <n v="32.5"/>
    <x v="4"/>
    <x v="13"/>
  </r>
  <r>
    <n v="873"/>
    <s v="The Dreamer-An Original Jazz CD"/>
    <s v="Fall in love with &quot;The Dreamer&quot;, new original music from trumpeter Freddie Dunn!"/>
    <n v="3500"/>
    <n v="45"/>
    <x v="2"/>
    <x v="0"/>
    <s v="USD"/>
    <n v="1352610040"/>
    <n v="1349150440"/>
    <b v="0"/>
    <x v="81"/>
    <b v="0"/>
    <s v="music/jazz"/>
    <n v="-0.9871428571428571"/>
    <n v="9"/>
    <x v="4"/>
    <x v="13"/>
  </r>
  <r>
    <n v="874"/>
    <s v="New Jerry Tachoir Group Recording"/>
    <s v="Tachoir music has been described as &quot;Highly original compositions with dazzling improvisations by virtuoso musicians&quot; - The Times"/>
    <n v="3000"/>
    <n v="730"/>
    <x v="2"/>
    <x v="0"/>
    <s v="USD"/>
    <n v="1367676034"/>
    <n v="1365084034"/>
    <b v="0"/>
    <x v="64"/>
    <b v="0"/>
    <s v="music/jazz"/>
    <n v="-0.75666666666666671"/>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n v="-1"/>
    <e v="#DIV/0!"/>
    <x v="4"/>
    <x v="13"/>
  </r>
  <r>
    <n v="876"/>
    <s v="Sound Of Dobells"/>
    <s v="What was the greatest record shop ever?  DOBELLS!"/>
    <n v="3152"/>
    <n v="1286"/>
    <x v="2"/>
    <x v="1"/>
    <s v="GBP"/>
    <n v="1359978927"/>
    <n v="1357127727"/>
    <b v="0"/>
    <x v="43"/>
    <b v="0"/>
    <s v="music/jazz"/>
    <n v="-0.59200507614213194"/>
    <n v="28.577777777777779"/>
    <x v="4"/>
    <x v="13"/>
  </r>
  <r>
    <n v="877"/>
    <s v="A Saxidentals Music Video!!!"/>
    <s v="The Saxidentals are a Laie, HI based saxophone quartet. We have been playing gigs all around Laie and would love to make a music video!"/>
    <n v="2000"/>
    <n v="1351"/>
    <x v="2"/>
    <x v="0"/>
    <s v="USD"/>
    <n v="1387479360"/>
    <n v="1384887360"/>
    <b v="0"/>
    <x v="60"/>
    <b v="0"/>
    <s v="music/jazz"/>
    <n v="-0.32450000000000001"/>
    <n v="46.586206896551722"/>
    <x v="4"/>
    <x v="13"/>
  </r>
  <r>
    <n v="878"/>
    <s v="Justin Cron's Sax Debut Album"/>
    <s v="Join in and help me make my first jazz album. I would really like to make a Christmas album and a smooth jazz CD. Want a FREE CD?"/>
    <n v="5000"/>
    <n v="65"/>
    <x v="2"/>
    <x v="0"/>
    <s v="USD"/>
    <n v="1293082524"/>
    <n v="1290490524"/>
    <b v="0"/>
    <x v="84"/>
    <b v="0"/>
    <s v="music/jazz"/>
    <n v="-0.98699999999999999"/>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n v="-0.69333333333333336"/>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x v="22"/>
    <b v="0"/>
    <s v="music/indie rock"/>
    <n v="-0.97010582010582014"/>
    <n v="14.125"/>
    <x v="4"/>
    <x v="14"/>
  </r>
  <r>
    <n v="881"/>
    <s v="Funding the new album by Chris Reed and the Anime Raiders"/>
    <s v="To raise funds to finish the latest album by Chris Reed and the Anime Raiders, called &quot;Deep City Diving&quot;"/>
    <n v="3750"/>
    <n v="30"/>
    <x v="2"/>
    <x v="0"/>
    <s v="USD"/>
    <n v="1326520886"/>
    <n v="1322632886"/>
    <b v="0"/>
    <x v="29"/>
    <b v="0"/>
    <s v="music/indie rock"/>
    <n v="-0.99199999999999999"/>
    <n v="30"/>
    <x v="4"/>
    <x v="14"/>
  </r>
  <r>
    <n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n v="-0.79866666666666664"/>
    <n v="21.571428571428573"/>
    <x v="4"/>
    <x v="14"/>
  </r>
  <r>
    <n v="883"/>
    <s v="Dana Lawrence Music NEW EP"/>
    <s v="Seeking supporters to help me break the 15 year streak since my last record.  Dana Lawrence Music is ready to go back into the studio!"/>
    <n v="5000"/>
    <n v="2001"/>
    <x v="2"/>
    <x v="0"/>
    <s v="USD"/>
    <n v="1456957635"/>
    <n v="1451773635"/>
    <b v="0"/>
    <x v="54"/>
    <b v="0"/>
    <s v="music/indie rock"/>
    <n v="-0.5998"/>
    <n v="83.375"/>
    <x v="4"/>
    <x v="14"/>
  </r>
  <r>
    <n v="884"/>
    <s v="Angwish &quot;I Wanna Be Your Monkey&quot; Music Video"/>
    <s v="We need to hire an animal trainer to have a chimpanzee actor perform in our music video with us!"/>
    <n v="2000"/>
    <n v="20"/>
    <x v="2"/>
    <x v="0"/>
    <s v="USD"/>
    <n v="1336789860"/>
    <n v="1331666146"/>
    <b v="0"/>
    <x v="84"/>
    <b v="0"/>
    <s v="music/indie rock"/>
    <n v="-0.99"/>
    <n v="10"/>
    <x v="4"/>
    <x v="14"/>
  </r>
  <r>
    <n v="885"/>
    <s v="Origin - Cobrette Bardole's Sophomore Album!"/>
    <s v="Cobrette Bardole's widely anticipated sophomore release is ready for tracking and he needs your help to make it a reality!"/>
    <n v="1000"/>
    <n v="750"/>
    <x v="2"/>
    <x v="0"/>
    <s v="USD"/>
    <n v="1483137311"/>
    <n v="1481322911"/>
    <b v="0"/>
    <x v="64"/>
    <b v="0"/>
    <s v="music/indie rock"/>
    <n v="-0.25"/>
    <n v="35.714285714285715"/>
    <x v="4"/>
    <x v="14"/>
  </r>
  <r>
    <n v="886"/>
    <s v="Sap Laughter : Merch Fundraiser!"/>
    <s v="The time has finally come... Sap Laughter is in the process of updating our merchandise setup, and we need your help making it happen!"/>
    <n v="500"/>
    <n v="205"/>
    <x v="2"/>
    <x v="0"/>
    <s v="USD"/>
    <n v="1473972813"/>
    <n v="1471812813"/>
    <b v="0"/>
    <x v="63"/>
    <b v="0"/>
    <s v="music/indie rock"/>
    <n v="-0.59"/>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n v="-1"/>
    <e v="#DIV/0!"/>
    <x v="4"/>
    <x v="14"/>
  </r>
  <r>
    <n v="888"/>
    <s v="Ginger Binge's first album"/>
    <s v="Support Ginger Binge sounds. We're an independent 'cosmic Americana' band. We love to play music for you. We are grateful for your help"/>
    <n v="1000"/>
    <n v="72"/>
    <x v="2"/>
    <x v="0"/>
    <s v="USD"/>
    <n v="1314856800"/>
    <n v="1311789885"/>
    <b v="0"/>
    <x v="80"/>
    <b v="0"/>
    <s v="music/indie rock"/>
    <n v="-0.9280000000000000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n v="-0.9055872000000000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n v="-0.95833333333333337"/>
    <n v="31.25"/>
    <x v="4"/>
    <x v="14"/>
  </r>
  <r>
    <n v="891"/>
    <s v="Den-Mate: New EP and Tour"/>
    <s v="Along with a new EP production and release, it's time to bring Den-Mate, LIVE, to a location near you - East Coast and Beyond!"/>
    <n v="8000"/>
    <n v="260"/>
    <x v="2"/>
    <x v="0"/>
    <s v="USD"/>
    <n v="1408581930"/>
    <n v="1405989930"/>
    <b v="0"/>
    <x v="82"/>
    <b v="0"/>
    <s v="music/indie rock"/>
    <n v="-0.9675000000000000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n v="-0.59250000000000003"/>
    <n v="143.8235294117647"/>
    <x v="4"/>
    <x v="14"/>
  </r>
  <r>
    <n v="893"/>
    <s v="The Big Band Theory Music Festival"/>
    <s v="The Philly music scene is full of amazing talent. This annual music festival is to celebrate those gems within that scene!"/>
    <n v="2000"/>
    <n v="200"/>
    <x v="2"/>
    <x v="0"/>
    <s v="USD"/>
    <n v="1427920363"/>
    <n v="1425331963"/>
    <b v="0"/>
    <x v="81"/>
    <b v="0"/>
    <s v="music/indie rock"/>
    <n v="-0.9"/>
    <n v="40"/>
    <x v="4"/>
    <x v="14"/>
  </r>
  <r>
    <n v="894"/>
    <s v="Saint Sebastian's Debut Album &amp; Short Film"/>
    <s v="Help Saint Sebastian finish their debut album, Melancholy Breakdown, accompanied by a short documentary film about fibromyalgia."/>
    <n v="20000"/>
    <n v="7834"/>
    <x v="2"/>
    <x v="0"/>
    <s v="USD"/>
    <n v="1465169610"/>
    <n v="1462577610"/>
    <b v="0"/>
    <x v="28"/>
    <b v="0"/>
    <s v="music/indie rock"/>
    <n v="-0.60829999999999995"/>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n v="-0.97562499999999996"/>
    <n v="27.857142857142858"/>
    <x v="4"/>
    <x v="14"/>
  </r>
  <r>
    <n v="896"/>
    <s v="Hardsoul Poets New Album!"/>
    <s v="The people have spoken...the stars have aligned...Hardsoul Poets are making a new record and we want our fans on the front lines."/>
    <n v="8000"/>
    <n v="3200"/>
    <x v="2"/>
    <x v="0"/>
    <s v="USD"/>
    <n v="1440734400"/>
    <n v="1438549026"/>
    <b v="0"/>
    <x v="250"/>
    <b v="0"/>
    <s v="music/indie rock"/>
    <n v="-0.6"/>
    <n v="44.444444444444443"/>
    <x v="4"/>
    <x v="14"/>
  </r>
  <r>
    <n v="897"/>
    <s v="Park XXVII Album Release"/>
    <s v="Park XXVII is putting together an album of up and coming Georgia bands. We need money to fund the recording/production costs of this cd"/>
    <n v="3000"/>
    <n v="0"/>
    <x v="2"/>
    <x v="0"/>
    <s v="USD"/>
    <n v="1354123908"/>
    <n v="1351528308"/>
    <b v="0"/>
    <x v="78"/>
    <b v="0"/>
    <s v="music/indie rock"/>
    <n v="-1"/>
    <e v="#DIV/0!"/>
    <x v="4"/>
    <x v="14"/>
  </r>
  <r>
    <n v="898"/>
    <s v="Foundations: 12 Songs in 2012"/>
    <s v="For each month in 2012, Sonnet will be releasing a Jesus-celebrating, grave-shattering, ear-tickling, mind-provoking song!"/>
    <n v="2500"/>
    <n v="70"/>
    <x v="2"/>
    <x v="0"/>
    <s v="USD"/>
    <n v="1326651110"/>
    <n v="1322763110"/>
    <b v="0"/>
    <x v="84"/>
    <b v="0"/>
    <s v="music/indie rock"/>
    <n v="-0.97199999999999998"/>
    <n v="35"/>
    <x v="4"/>
    <x v="14"/>
  </r>
  <r>
    <n v="899"/>
    <s v="Lets get 48/14 pressed!!!"/>
    <s v="Lets get 48/14 pressed and in your cd players,ipods,blogs, and facebook status'. Lets get it everywhere!"/>
    <n v="750"/>
    <n v="280"/>
    <x v="2"/>
    <x v="0"/>
    <s v="USD"/>
    <n v="1306549362"/>
    <n v="1302661362"/>
    <b v="0"/>
    <x v="22"/>
    <b v="0"/>
    <s v="music/indie rock"/>
    <n v="-0.62666666666666671"/>
    <n v="35"/>
    <x v="4"/>
    <x v="14"/>
  </r>
  <r>
    <n v="900"/>
    <s v="Project Revive: Protecting the Creative Impulse"/>
    <s v="With Project Revive, I aim to protect and nurture the creative impulse through music."/>
    <n v="5000"/>
    <n v="21"/>
    <x v="2"/>
    <x v="0"/>
    <s v="USD"/>
    <n v="1459365802"/>
    <n v="1456777402"/>
    <b v="0"/>
    <x v="84"/>
    <b v="0"/>
    <s v="music/jazz"/>
    <n v="-0.9958000000000000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n v="-1"/>
    <e v="#DIV/0!"/>
    <x v="4"/>
    <x v="13"/>
  </r>
  <r>
    <n v="902"/>
    <s v="MISTER BROWN"/>
    <s v="I'VE STARTED A BRAND NEW ALBUM THAT WILL FEATURE ACID JAZZ, FUNK, ROCK, AND DANCE WITH THE PROMISE OF TOURING NEXT YEAR IN THE USA"/>
    <n v="30000"/>
    <n v="90"/>
    <x v="2"/>
    <x v="0"/>
    <s v="USD"/>
    <n v="1409412600"/>
    <n v="1404947422"/>
    <b v="0"/>
    <x v="83"/>
    <b v="0"/>
    <s v="music/jazz"/>
    <n v="-0.997"/>
    <n v="30"/>
    <x v="4"/>
    <x v="13"/>
  </r>
  <r>
    <n v="903"/>
    <s v="U City Jazz Festival, St. Louis, MO"/>
    <s v="The U City Jazz Festival is offered for free to the community and features the best jazz talent from the midwest."/>
    <n v="5000"/>
    <n v="160"/>
    <x v="2"/>
    <x v="0"/>
    <s v="USD"/>
    <n v="1348367100"/>
    <n v="1346180780"/>
    <b v="0"/>
    <x v="80"/>
    <b v="0"/>
    <s v="music/jazz"/>
    <n v="-0.96799999999999997"/>
    <n v="40"/>
    <x v="4"/>
    <x v="13"/>
  </r>
  <r>
    <n v="904"/>
    <s v="The Woodlands Jazz Fest"/>
    <s v="Support the preservation of Jazz and help us become a national Jazz Festival with the best music, food, and fun for all ages!"/>
    <n v="50000"/>
    <n v="151"/>
    <x v="2"/>
    <x v="0"/>
    <s v="USD"/>
    <n v="1451786137"/>
    <n v="1449194137"/>
    <b v="0"/>
    <x v="83"/>
    <b v="0"/>
    <s v="music/jazz"/>
    <n v="-0.99697999999999998"/>
    <n v="50.333333333333336"/>
    <x v="4"/>
    <x v="13"/>
  </r>
  <r>
    <n v="905"/>
    <s v="Jazz For Everyone!"/>
    <s v="Working hard to get into the studio to record, produce, and edit my break out CD. I hope to realize my vision!"/>
    <n v="6500"/>
    <n v="196"/>
    <x v="2"/>
    <x v="0"/>
    <s v="USD"/>
    <n v="1295847926"/>
    <n v="1290663926"/>
    <b v="0"/>
    <x v="79"/>
    <b v="0"/>
    <s v="music/jazz"/>
    <n v="-0.9698461538461538"/>
    <n v="32.666666666666664"/>
    <x v="4"/>
    <x v="13"/>
  </r>
  <r>
    <n v="906"/>
    <s v="24th Music Presents Channeling Motown (Live)"/>
    <s v="The DMV's most respected saxophonist pay tribute to Motown."/>
    <n v="15000"/>
    <n v="0"/>
    <x v="2"/>
    <x v="0"/>
    <s v="USD"/>
    <n v="1394681590"/>
    <n v="1392093190"/>
    <b v="0"/>
    <x v="78"/>
    <b v="0"/>
    <s v="music/jazz"/>
    <n v="-1"/>
    <e v="#DIV/0!"/>
    <x v="4"/>
    <x v="13"/>
  </r>
  <r>
    <n v="907"/>
    <s v="Greg Chambers Saxophone CD"/>
    <s v="Greg Chambers' self-titled CD needs support for post production, replication, and promotion."/>
    <n v="2900"/>
    <n v="0"/>
    <x v="2"/>
    <x v="0"/>
    <s v="USD"/>
    <n v="1315715823"/>
    <n v="1313123823"/>
    <b v="0"/>
    <x v="78"/>
    <b v="0"/>
    <s v="music/jazz"/>
    <n v="-1"/>
    <e v="#DIV/0!"/>
    <x v="4"/>
    <x v="13"/>
  </r>
  <r>
    <n v="908"/>
    <s v="Help Tony Copeland and get free cd's and mp3's"/>
    <s v="This project is designed to help protect the environment by using Eco-friendly product packaging."/>
    <n v="2500"/>
    <n v="0"/>
    <x v="2"/>
    <x v="0"/>
    <s v="USD"/>
    <n v="1280206740"/>
    <n v="1276283655"/>
    <b v="0"/>
    <x v="78"/>
    <b v="0"/>
    <s v="music/jazz"/>
    <n v="-1"/>
    <e v="#DIV/0!"/>
    <x v="4"/>
    <x v="13"/>
  </r>
  <r>
    <n v="909"/>
    <s v="Philly Jazz Fest - &quot;Remembering Grover&quot;"/>
    <s v="Woody Woodland and Carol Stone, are back on the scene presenting Philly Jazz Fest â€œRemembering Groverâ€ September 22, 2012."/>
    <n v="16000"/>
    <n v="520"/>
    <x v="2"/>
    <x v="0"/>
    <s v="USD"/>
    <n v="1343016000"/>
    <n v="1340296440"/>
    <b v="0"/>
    <x v="22"/>
    <b v="0"/>
    <s v="music/jazz"/>
    <n v="-0.96750000000000003"/>
    <n v="65"/>
    <x v="4"/>
    <x v="13"/>
  </r>
  <r>
    <n v="910"/>
    <s v="Hattie Bee's Second Album"/>
    <s v="After the success of my first album &quot;A Very Hattie Christmas&quot; I'm coming back with my second album &quot;The Way We Used To Bee&quot;."/>
    <n v="550"/>
    <n v="123"/>
    <x v="2"/>
    <x v="1"/>
    <s v="GBP"/>
    <n v="1488546319"/>
    <n v="1483362319"/>
    <b v="0"/>
    <x v="81"/>
    <b v="0"/>
    <s v="music/jazz"/>
    <n v="-0.77636363636363637"/>
    <n v="24.6"/>
    <x v="4"/>
    <x v="13"/>
  </r>
  <r>
    <n v="911"/>
    <s v="Hot Jazz and Latin Luxury in Lima"/>
    <s v="Promoting an &quot;over the top&quot; all inclusive jazz experience featuring top notch performers in a luxurious Latin setting in Lima, Peru."/>
    <n v="100000"/>
    <n v="0"/>
    <x v="2"/>
    <x v="0"/>
    <s v="USD"/>
    <n v="1390522045"/>
    <n v="1388707645"/>
    <b v="0"/>
    <x v="78"/>
    <b v="0"/>
    <s v="music/jazz"/>
    <n v="-1"/>
    <e v="#DIV/0!"/>
    <x v="4"/>
    <x v="13"/>
  </r>
  <r>
    <n v="912"/>
    <s v="Triad a new album by James Murrell"/>
    <s v="My new album will be called Triad, an album of original music performed by me &amp; guest musical artists."/>
    <n v="3500"/>
    <n v="30"/>
    <x v="2"/>
    <x v="0"/>
    <s v="USD"/>
    <n v="1355197047"/>
    <n v="1350009447"/>
    <b v="0"/>
    <x v="84"/>
    <b v="0"/>
    <s v="music/jazz"/>
    <n v="-0.99142857142857144"/>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n v="-0.93393333333333328"/>
    <n v="82.583333333333329"/>
    <x v="4"/>
    <x v="13"/>
  </r>
  <r>
    <n v="914"/>
    <s v="Soul Of Man Video Project"/>
    <s v="This project is for the making of a music video. All funds will go towards production costs for this event only."/>
    <n v="1500"/>
    <n v="0"/>
    <x v="2"/>
    <x v="0"/>
    <s v="USD"/>
    <n v="1345918747"/>
    <n v="1343326747"/>
    <b v="0"/>
    <x v="78"/>
    <b v="0"/>
    <s v="music/jazz"/>
    <n v="-1"/>
    <e v="#DIV/0!"/>
    <x v="4"/>
    <x v="13"/>
  </r>
  <r>
    <n v="915"/>
    <s v="Russ Spiegel's Uncommon Knowledge: The Deep Brooklyn Suite"/>
    <s v="â€œThe Deep Brooklyn Suiteâ€ is a series of musical impressions about living and surviving in Brooklyn."/>
    <n v="6500"/>
    <n v="375"/>
    <x v="2"/>
    <x v="0"/>
    <s v="USD"/>
    <n v="1330577940"/>
    <n v="1327853914"/>
    <b v="0"/>
    <x v="82"/>
    <b v="0"/>
    <s v="music/jazz"/>
    <n v="-0.94230769230769229"/>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x v="78"/>
    <b v="0"/>
    <s v="music/jazz"/>
    <n v="-1"/>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n v="-0.99399999999999999"/>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n v="-0.94974358974358974"/>
    <n v="19.600000000000001"/>
    <x v="4"/>
    <x v="13"/>
  </r>
  <r>
    <n v="919"/>
    <s v="Jazz CD:  Out of The Blue"/>
    <s v="Cool jazz with a New Orleans flavor."/>
    <n v="20000"/>
    <n v="100"/>
    <x v="2"/>
    <x v="0"/>
    <s v="USD"/>
    <n v="1355930645"/>
    <n v="1352906645"/>
    <b v="0"/>
    <x v="29"/>
    <b v="0"/>
    <s v="music/jazz"/>
    <n v="-0.995"/>
    <n v="100"/>
    <x v="4"/>
    <x v="13"/>
  </r>
  <r>
    <n v="920"/>
    <s v="MIAMI JAZZ PROJECT: TEST OF TIME RECORDING"/>
    <s v="Miami club band records powerhouse fusion album. You don't have to be a musician to understand the sound of jazz."/>
    <n v="5500"/>
    <n v="0"/>
    <x v="2"/>
    <x v="0"/>
    <s v="USD"/>
    <n v="1384448822"/>
    <n v="1381853222"/>
    <b v="0"/>
    <x v="78"/>
    <b v="0"/>
    <s v="music/jazz"/>
    <n v="-1"/>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n v="-0.69099999999999995"/>
    <n v="231.75"/>
    <x v="4"/>
    <x v="13"/>
  </r>
  <r>
    <n v="922"/>
    <s v="THE JOEY MORANT PROJECT:   JAZZIFIED R'nB"/>
    <s v="Our goal is to help educate the world about jazz and its components; how it relates to love, romance, and success."/>
    <n v="27000"/>
    <n v="5680"/>
    <x v="2"/>
    <x v="0"/>
    <s v="USD"/>
    <n v="1412167393"/>
    <n v="1409143393"/>
    <b v="0"/>
    <x v="209"/>
    <b v="0"/>
    <s v="music/jazz"/>
    <n v="-0.7896296296296296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x v="79"/>
    <b v="0"/>
    <s v="music/jazz"/>
    <n v="-0.97799999999999998"/>
    <n v="55"/>
    <x v="4"/>
    <x v="13"/>
  </r>
  <r>
    <n v="924"/>
    <s v="Africa Brass Master Class for youth"/>
    <s v="Cultural and jazz instructional classes for youth at Preservation Hall. Preserving traditional New Orleans jazz and it's African roots."/>
    <n v="3000"/>
    <n v="327"/>
    <x v="2"/>
    <x v="0"/>
    <s v="USD"/>
    <n v="1360795069"/>
    <n v="1358203069"/>
    <b v="0"/>
    <x v="41"/>
    <b v="0"/>
    <s v="music/jazz"/>
    <n v="-0.89100000000000001"/>
    <n v="21.8"/>
    <x v="4"/>
    <x v="13"/>
  </r>
  <r>
    <n v="925"/>
    <s v="&quot;Never Let Me Go&quot; CD Recording Project"/>
    <s v="This project is a mix of original &amp; standard song selections.  This phase covers recording and package design expenses."/>
    <n v="6000"/>
    <n v="160"/>
    <x v="2"/>
    <x v="0"/>
    <s v="USD"/>
    <n v="1385590111"/>
    <n v="1382994511"/>
    <b v="0"/>
    <x v="81"/>
    <b v="0"/>
    <s v="music/jazz"/>
    <n v="-0.97333333333333338"/>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n v="-1"/>
    <e v="#DIV/0!"/>
    <x v="4"/>
    <x v="13"/>
  </r>
  <r>
    <n v="927"/>
    <s v="JETRO DA SILVA FUNK PROJECT"/>
    <s v="Studio CD/DVD Solo project of Pianist &amp; Keyboardist Jetro da Silva"/>
    <n v="20000"/>
    <n v="0"/>
    <x v="2"/>
    <x v="0"/>
    <s v="USD"/>
    <n v="1337024695"/>
    <n v="1334432695"/>
    <b v="0"/>
    <x v="78"/>
    <b v="0"/>
    <s v="music/jazz"/>
    <n v="-1"/>
    <e v="#DIV/0!"/>
    <x v="4"/>
    <x v="13"/>
  </r>
  <r>
    <n v="928"/>
    <s v="In a Jazzy Motown"/>
    <s v="A real Motown Backup singer on 22 gold and platinum albums headlines her own Jazz CD of Motown songs."/>
    <n v="14500"/>
    <n v="1575"/>
    <x v="2"/>
    <x v="0"/>
    <s v="USD"/>
    <n v="1353196800"/>
    <n v="1348864913"/>
    <b v="0"/>
    <x v="33"/>
    <b v="0"/>
    <s v="music/jazz"/>
    <n v="-0.89137931034482754"/>
    <n v="56.25"/>
    <x v="4"/>
    <x v="13"/>
  </r>
  <r>
    <n v="929"/>
    <s v="EXPERIMENTAL JAZZ STUDIO RECORDING"/>
    <s v="I am searching for monetary funding to go into a good recording studio and record experimental intuitive improv jazz."/>
    <n v="500"/>
    <n v="0"/>
    <x v="2"/>
    <x v="0"/>
    <s v="USD"/>
    <n v="1333946569"/>
    <n v="1331358169"/>
    <b v="0"/>
    <x v="78"/>
    <b v="0"/>
    <s v="music/jazz"/>
    <n v="-1"/>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n v="-0.6166666666666667"/>
    <n v="69"/>
    <x v="4"/>
    <x v="13"/>
  </r>
  <r>
    <n v="931"/>
    <s v="First jazz album for Multidirectional, Now printing time!"/>
    <s v="A contemporary jazz project crossing music lines, from jazz to rock walking through some free elements and full of melody!"/>
    <n v="2000"/>
    <n v="131"/>
    <x v="2"/>
    <x v="1"/>
    <s v="GBP"/>
    <n v="1395007200"/>
    <n v="1392021502"/>
    <b v="0"/>
    <x v="63"/>
    <b v="0"/>
    <s v="music/jazz"/>
    <n v="-0.9345"/>
    <n v="18.714285714285715"/>
    <x v="4"/>
    <x v="13"/>
  </r>
  <r>
    <n v="932"/>
    <s v="Mandy Harvey Christmas Album"/>
    <s v="Help me to create my 3rd album, a Christmas CD with 16 Holiday/Original favorites!"/>
    <n v="9500"/>
    <n v="1381"/>
    <x v="2"/>
    <x v="0"/>
    <s v="USD"/>
    <n v="1363990545"/>
    <n v="1360106145"/>
    <b v="0"/>
    <x v="209"/>
    <b v="0"/>
    <s v="music/jazz"/>
    <n v="-0.85463157894736841"/>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n v="-0.94"/>
    <n v="60"/>
    <x v="4"/>
    <x v="13"/>
  </r>
  <r>
    <n v="934"/>
    <s v="Kyle Krysa debut EP Ground Effect"/>
    <s v="Ground Effect is my first solo EP project intended to help promote Fusion and creative music music in Saskatchewan and Canada."/>
    <n v="5000"/>
    <n v="1520"/>
    <x v="2"/>
    <x v="5"/>
    <s v="CAD"/>
    <n v="1399183200"/>
    <n v="1396633284"/>
    <b v="0"/>
    <x v="209"/>
    <b v="0"/>
    <s v="music/jazz"/>
    <n v="-0.69599999999999995"/>
    <n v="50.666666666666664"/>
    <x v="4"/>
    <x v="13"/>
  </r>
  <r>
    <n v="935"/>
    <s v="The Art of You Too"/>
    <s v="This vocal music and spoken word project uses the  gift of life,love,hope &amp; peace to enable people to see themselves as a masterpiece!"/>
    <n v="3500"/>
    <n v="50"/>
    <x v="2"/>
    <x v="0"/>
    <s v="USD"/>
    <n v="1454054429"/>
    <n v="1451462429"/>
    <b v="0"/>
    <x v="84"/>
    <b v="0"/>
    <s v="music/jazz"/>
    <n v="-0.98571428571428577"/>
    <n v="25"/>
    <x v="4"/>
    <x v="13"/>
  </r>
  <r>
    <n v="936"/>
    <s v="Jazz Singer, Marti Mendenhall Live Concert Recording"/>
    <s v="A CD of a live Jazz concert featuring Marti Mendenhall, George Mitchell, Scott Steed and Todd Strait."/>
    <n v="1400"/>
    <n v="0"/>
    <x v="2"/>
    <x v="0"/>
    <s v="USD"/>
    <n v="1326916800"/>
    <n v="1323131689"/>
    <b v="0"/>
    <x v="78"/>
    <b v="0"/>
    <s v="music/jazz"/>
    <n v="-1"/>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n v="-0.98857142857142855"/>
    <n v="20"/>
    <x v="4"/>
    <x v="13"/>
  </r>
  <r>
    <n v="938"/>
    <s v="Celebrating American Jazz &amp; Soul Music"/>
    <s v="Creating new avenues of exposure for young Jazz &amp; Soul artists_x000a_to express their Art of Music."/>
    <n v="7000"/>
    <n v="25"/>
    <x v="2"/>
    <x v="0"/>
    <s v="USD"/>
    <n v="1346585448"/>
    <n v="1343993448"/>
    <b v="0"/>
    <x v="29"/>
    <b v="0"/>
    <s v="music/jazz"/>
    <n v="-0.99642857142857144"/>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n v="-0.98545454545454547"/>
    <n v="20"/>
    <x v="4"/>
    <x v="13"/>
  </r>
  <r>
    <n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n v="-0.82844444444444443"/>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n v="-0.97677999999999998"/>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n v="-0.91093333333333337"/>
    <n v="41.75"/>
    <x v="2"/>
    <x v="8"/>
  </r>
  <r>
    <n v="943"/>
    <s v="SleepMode"/>
    <s v="A mask for home or travel that will give you the best, undisturbed sleep of your life."/>
    <n v="3000"/>
    <n v="289"/>
    <x v="2"/>
    <x v="0"/>
    <s v="USD"/>
    <n v="1480438905"/>
    <n v="1477843305"/>
    <b v="0"/>
    <x v="8"/>
    <b v="0"/>
    <s v="technology/wearables"/>
    <n v="-0.90366666666666662"/>
    <n v="24.083333333333332"/>
    <x v="2"/>
    <x v="8"/>
  </r>
  <r>
    <n v="944"/>
    <s v="RoamingTails, The Connected Pet Tag"/>
    <s v="Find your pet when it's missing, digitally store pet-related information, and locate pet friend establishments and services."/>
    <n v="50000"/>
    <n v="6663"/>
    <x v="2"/>
    <x v="0"/>
    <s v="USD"/>
    <n v="1460988000"/>
    <n v="1458050450"/>
    <b v="0"/>
    <x v="93"/>
    <b v="0"/>
    <s v="technology/wearables"/>
    <n v="-0.86673999999999995"/>
    <n v="69.40625"/>
    <x v="2"/>
    <x v="8"/>
  </r>
  <r>
    <n v="945"/>
    <s v="CT BAND"/>
    <s v="Make your watch Smart ! CT Band is an ultra-thin, high-tech smart watch-strap awarded twice at CES 2017 las vegas"/>
    <n v="100000"/>
    <n v="2484"/>
    <x v="2"/>
    <x v="6"/>
    <s v="EUR"/>
    <n v="1487462340"/>
    <n v="1482958626"/>
    <b v="0"/>
    <x v="38"/>
    <b v="0"/>
    <s v="technology/wearables"/>
    <n v="-0.97516000000000003"/>
    <n v="155.25"/>
    <x v="2"/>
    <x v="8"/>
  </r>
  <r>
    <n v="946"/>
    <s v="OmniTrade Apron"/>
    <s v="Soft edged-Hard working. The perfect wearable organization for the home and professional shop."/>
    <n v="15000"/>
    <n v="286"/>
    <x v="2"/>
    <x v="0"/>
    <s v="USD"/>
    <n v="1473444048"/>
    <n v="1470852048"/>
    <b v="0"/>
    <x v="81"/>
    <b v="0"/>
    <s v="technology/wearables"/>
    <n v="-0.98093333333333332"/>
    <n v="57.2"/>
    <x v="2"/>
    <x v="8"/>
  </r>
  <r>
    <n v="947"/>
    <s v="PAKPOWER, The CCP Pack"/>
    <s v="The CCP Pack is a bag that charges your smartphones and tablets on the go! Also holds small important items. &quot;Never Without Power&quot;."/>
    <n v="850"/>
    <n v="0"/>
    <x v="2"/>
    <x v="0"/>
    <s v="USD"/>
    <n v="1467312306"/>
    <n v="1462128306"/>
    <b v="0"/>
    <x v="78"/>
    <b v="0"/>
    <s v="technology/wearables"/>
    <n v="-1"/>
    <e v="#DIV/0!"/>
    <x v="2"/>
    <x v="8"/>
  </r>
  <r>
    <n v="948"/>
    <s v="Led Shirt - WiFi Controlled"/>
    <s v="T-Shirt with Led panel controlled by Android app over WiFi. _x000a_Multiple shirts, games, text, video effects support,"/>
    <n v="4000"/>
    <n v="480"/>
    <x v="2"/>
    <x v="9"/>
    <s v="EUR"/>
    <n v="1457812364"/>
    <n v="1455220364"/>
    <b v="0"/>
    <x v="22"/>
    <b v="0"/>
    <s v="technology/wearables"/>
    <n v="-0.88"/>
    <n v="60"/>
    <x v="2"/>
    <x v="8"/>
  </r>
  <r>
    <n v="949"/>
    <s v="INBED"/>
    <s v="Der INBED ist ein innovatives Multisensor-Wearable fÃ¼r die SturzprÃ¤vention motorisch eingeschrÃ¤nkter Personen."/>
    <n v="20000"/>
    <n v="273"/>
    <x v="2"/>
    <x v="12"/>
    <s v="EUR"/>
    <n v="1456016576"/>
    <n v="1450832576"/>
    <b v="0"/>
    <x v="63"/>
    <b v="0"/>
    <s v="technology/wearables"/>
    <n v="-0.98634999999999995"/>
    <n v="39"/>
    <x v="2"/>
    <x v="8"/>
  </r>
  <r>
    <n v="950"/>
    <s v="EZC Smartlight"/>
    <s v="Rider worn tail light brake light. Adheres to virtually any coat, jacket or vest. Stays on even when you get off."/>
    <n v="5000"/>
    <n v="1402"/>
    <x v="2"/>
    <x v="5"/>
    <s v="CAD"/>
    <n v="1453053661"/>
    <n v="1450461661"/>
    <b v="0"/>
    <x v="54"/>
    <b v="0"/>
    <s v="technology/wearables"/>
    <n v="-0.71960000000000002"/>
    <n v="58.416666666666664"/>
    <x v="2"/>
    <x v="8"/>
  </r>
  <r>
    <n v="951"/>
    <s v="Smart Harness"/>
    <s v="Revolutionizing the way we walk our dogs!"/>
    <n v="50000"/>
    <n v="19195"/>
    <x v="2"/>
    <x v="0"/>
    <s v="USD"/>
    <n v="1465054872"/>
    <n v="1461166872"/>
    <b v="0"/>
    <x v="212"/>
    <b v="0"/>
    <s v="technology/wearables"/>
    <n v="-0.61609999999999998"/>
    <n v="158.63636363636363"/>
    <x v="2"/>
    <x v="8"/>
  </r>
  <r>
    <n v="952"/>
    <s v="Audionoggin - Join the Earvolution"/>
    <s v="Audionoggin: Wireless personal surround sound for the athlete in everyone."/>
    <n v="49000"/>
    <n v="19572"/>
    <x v="2"/>
    <x v="0"/>
    <s v="USD"/>
    <n v="1479483812"/>
    <n v="1476888212"/>
    <b v="0"/>
    <x v="193"/>
    <b v="0"/>
    <s v="technology/wearables"/>
    <n v="-0.6005714285714285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n v="-0.9916000000000000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n v="-0.56593333333333329"/>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n v="-0.94338666666666671"/>
    <n v="182.6236559139785"/>
    <x v="2"/>
    <x v="8"/>
  </r>
  <r>
    <n v="956"/>
    <s v="SemiYours"/>
    <s v="You can rent out your Car with Uber. _x000a_You can rent out your Home with Airbnb. _x000a_Now you can rent out your CLOSET with SemiYOURS!"/>
    <n v="50000"/>
    <n v="861"/>
    <x v="2"/>
    <x v="0"/>
    <s v="USD"/>
    <n v="1430081759"/>
    <n v="1424901359"/>
    <b v="0"/>
    <x v="57"/>
    <b v="0"/>
    <s v="technology/wearables"/>
    <n v="-0.98277999999999999"/>
    <n v="50.647058823529413"/>
    <x v="2"/>
    <x v="8"/>
  </r>
  <r>
    <n v="957"/>
    <s v="DUALBAND, the Leather NFC Smart Watch Band"/>
    <s v="A Leather Smart watch Band, that NEVER needs to be charged for only $37!"/>
    <n v="12000"/>
    <n v="233"/>
    <x v="2"/>
    <x v="0"/>
    <s v="USD"/>
    <n v="1479392133"/>
    <n v="1476710133"/>
    <b v="0"/>
    <x v="63"/>
    <b v="0"/>
    <s v="technology/wearables"/>
    <n v="-0.98058333333333336"/>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n v="-0.8867172431528866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n v="-0.61140000000000005"/>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n v="-0.53899371069182389"/>
    <n v="136.46276595744681"/>
    <x v="2"/>
    <x v="8"/>
  </r>
  <r>
    <n v="961"/>
    <s v="The first personal trainer and diet coach for your dog!"/>
    <s v="Active, happy &amp; healthy together! _x000a_Thatâ€™s our mission for all dogs and their parents."/>
    <n v="95000"/>
    <n v="40079"/>
    <x v="2"/>
    <x v="0"/>
    <s v="USD"/>
    <n v="1487617200"/>
    <n v="1483634335"/>
    <b v="0"/>
    <x v="238"/>
    <b v="0"/>
    <s v="technology/wearables"/>
    <n v="-0.5781157894736842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n v="-0.71519999999999995"/>
    <n v="19.243243243243242"/>
    <x v="2"/>
    <x v="8"/>
  </r>
  <r>
    <n v="963"/>
    <s v="The Ultimate Learning Center"/>
    <s v="WE are molding an educated, motivated, non violent GENERATION!"/>
    <n v="35000"/>
    <n v="377"/>
    <x v="2"/>
    <x v="0"/>
    <s v="USD"/>
    <n v="1476717319"/>
    <n v="1473693319"/>
    <b v="0"/>
    <x v="82"/>
    <b v="0"/>
    <s v="technology/wearables"/>
    <n v="-0.98922857142857146"/>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n v="-0.99200909090909095"/>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n v="-0.98807999999999996"/>
    <n v="49.666666666666664"/>
    <x v="2"/>
    <x v="8"/>
  </r>
  <r>
    <n v="966"/>
    <s v="ICE SHIRT; Running, Multi-Sport, Cycling, Athletic Wear"/>
    <s v="ICE SHIRT; running, multi-sport, cycling, &amp; athletic wear shirts that hold melting ice to cool you on hot days."/>
    <n v="12000"/>
    <n v="1776"/>
    <x v="2"/>
    <x v="0"/>
    <s v="USD"/>
    <n v="1475766932"/>
    <n v="1473174932"/>
    <b v="0"/>
    <x v="209"/>
    <b v="0"/>
    <s v="technology/wearables"/>
    <n v="-0.85199999999999998"/>
    <n v="59.2"/>
    <x v="2"/>
    <x v="8"/>
  </r>
  <r>
    <n v="967"/>
    <s v="Better Beanie"/>
    <s v="Better Beanie is the new therapeutic wearable designed to assist you while keeping your hands free."/>
    <n v="20000"/>
    <n v="3562"/>
    <x v="2"/>
    <x v="0"/>
    <s v="USD"/>
    <n v="1461301574"/>
    <n v="1456121174"/>
    <b v="0"/>
    <x v="75"/>
    <b v="0"/>
    <s v="technology/wearables"/>
    <n v="-0.82189999999999996"/>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n v="-0.98675000000000002"/>
    <n v="26.5"/>
    <x v="2"/>
    <x v="8"/>
  </r>
  <r>
    <n v="969"/>
    <s v="Make 100 | Geek &amp; Chic: Smart Safety Jewelry."/>
    <s v="Geek &amp; Chic Smart Jewelry Collection, Wearables Meet Style!"/>
    <n v="30000"/>
    <n v="14000"/>
    <x v="2"/>
    <x v="14"/>
    <s v="MXN"/>
    <n v="1486624607"/>
    <n v="1483773407"/>
    <b v="0"/>
    <x v="202"/>
    <b v="0"/>
    <s v="technology/wearables"/>
    <n v="-0.53333333333333333"/>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n v="-0.54079999999999995"/>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n v="-0.99773999999999996"/>
    <n v="45.2"/>
    <x v="2"/>
    <x v="8"/>
  </r>
  <r>
    <n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n v="-0.6537500000000000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n v="-0.97945000000000004"/>
    <n v="51.375"/>
    <x v="2"/>
    <x v="8"/>
  </r>
  <r>
    <n v="974"/>
    <s v="KneeJack"/>
    <s v="The device that allows those with artificial knees or arthritic knees to kneel down without putting pressure on their knees."/>
    <n v="50000"/>
    <n v="280"/>
    <x v="2"/>
    <x v="0"/>
    <s v="USD"/>
    <n v="1458925156"/>
    <n v="1456336756"/>
    <b v="0"/>
    <x v="83"/>
    <b v="0"/>
    <s v="technology/wearables"/>
    <n v="-0.9943999999999999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n v="-0.97392999999999996"/>
    <n v="108.625"/>
    <x v="2"/>
    <x v="8"/>
  </r>
  <r>
    <n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n v="-0.98073999999999995"/>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n v="-0.66333333333333333"/>
    <n v="75.75"/>
    <x v="2"/>
    <x v="8"/>
  </r>
  <r>
    <n v="978"/>
    <s v="hidn tempo - a wearable stress coach"/>
    <s v="hidn tempo is an intelligent watch band that allows you to monitor your stress and manage it anywhere, anytime."/>
    <n v="172889"/>
    <n v="97273"/>
    <x v="2"/>
    <x v="11"/>
    <s v="SEK"/>
    <n v="1456385101"/>
    <n v="1453793101"/>
    <b v="0"/>
    <x v="252"/>
    <b v="0"/>
    <s v="technology/wearables"/>
    <n v="-0.437367328170097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n v="-0.171824"/>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n v="-0.8514000000000000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n v="-0.9998762487624876"/>
    <n v="2.75"/>
    <x v="2"/>
    <x v="8"/>
  </r>
  <r>
    <n v="982"/>
    <s v="Smart 2-in-1 I-PHONE HANDLE/WALLETtm"/>
    <s v="revolutonary ultra-slim 2-in-1 Smart  2-in-1 I-PHONE handle/WALLETtm with 360 rotatiion"/>
    <n v="17500"/>
    <n v="3"/>
    <x v="2"/>
    <x v="0"/>
    <s v="USD"/>
    <n v="1475431486"/>
    <n v="1472839486"/>
    <b v="0"/>
    <x v="83"/>
    <b v="0"/>
    <s v="technology/wearables"/>
    <n v="-0.999828571428571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n v="-0.704938638827852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n v="-0.98939999999999995"/>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n v="-0.93706666666666671"/>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n v="-0.87250000000000005"/>
    <n v="110.8695652173913"/>
    <x v="2"/>
    <x v="8"/>
  </r>
  <r>
    <n v="987"/>
    <s v="Kidswatcher"/>
    <s v="Always know where your precious children are. Let them explore the world freely and in a secure way by using the Kidswatcher."/>
    <n v="50000"/>
    <n v="6610"/>
    <x v="2"/>
    <x v="9"/>
    <s v="EUR"/>
    <n v="1403507050"/>
    <n v="1400051050"/>
    <b v="0"/>
    <x v="14"/>
    <b v="0"/>
    <s v="technology/wearables"/>
    <n v="-0.8678000000000000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n v="-1"/>
    <e v="#DIV/0!"/>
    <x v="2"/>
    <x v="8"/>
  </r>
  <r>
    <n v="989"/>
    <s v="Power Rope"/>
    <s v="The most useful phone charger you will ever buy"/>
    <n v="10000"/>
    <n v="1677"/>
    <x v="2"/>
    <x v="0"/>
    <s v="USD"/>
    <n v="1475101495"/>
    <n v="1472509495"/>
    <b v="0"/>
    <x v="58"/>
    <b v="0"/>
    <s v="technology/wearables"/>
    <n v="-0.83230000000000004"/>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n v="-0.99895999999999996"/>
    <n v="13"/>
    <x v="2"/>
    <x v="8"/>
  </r>
  <r>
    <n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n v="-0.95760000000000001"/>
    <n v="30.285714285714285"/>
    <x v="2"/>
    <x v="8"/>
  </r>
  <r>
    <n v="992"/>
    <s v="WairConditioning"/>
    <s v="The HOTTEST and COOLEST thing yet! WairConditioning... an entirely new level of comfortability!"/>
    <n v="100000"/>
    <n v="467"/>
    <x v="2"/>
    <x v="0"/>
    <s v="USD"/>
    <n v="1462655519"/>
    <n v="1457475119"/>
    <b v="0"/>
    <x v="80"/>
    <b v="0"/>
    <s v="technology/wearables"/>
    <n v="-0.99533000000000005"/>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n v="-0.7491285714285714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n v="-0.97665500000000005"/>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n v="-0.9274"/>
    <n v="80.666666666666671"/>
    <x v="2"/>
    <x v="8"/>
  </r>
  <r>
    <n v="996"/>
    <s v="Social behavior in technical communities"/>
    <s v="Study the behaviour of technical communities by tracking their movement  through wearables"/>
    <n v="4000"/>
    <n v="65"/>
    <x v="2"/>
    <x v="0"/>
    <s v="USD"/>
    <n v="1406474820"/>
    <n v="1403902060"/>
    <b v="0"/>
    <x v="81"/>
    <b v="0"/>
    <s v="technology/wearables"/>
    <n v="-0.98375000000000001"/>
    <n v="13"/>
    <x v="2"/>
    <x v="8"/>
  </r>
  <r>
    <n v="997"/>
    <s v="iPhanny"/>
    <s v="The iPhanny keeps your iPhone 6 safe from bending in those dangerous pants pockets."/>
    <n v="5000"/>
    <n v="65"/>
    <x v="2"/>
    <x v="0"/>
    <s v="USD"/>
    <n v="1417145297"/>
    <n v="1414549697"/>
    <b v="0"/>
    <x v="22"/>
    <b v="0"/>
    <s v="technology/wearables"/>
    <n v="-0.98699999999999999"/>
    <n v="8.125"/>
    <x v="2"/>
    <x v="8"/>
  </r>
  <r>
    <n v="998"/>
    <s v="Ollinfit: The Wearable Personal Trainer"/>
    <s v="Ollinfit is the first wearable fitness trainer with 3 sensors for superior accuracy, feedback and results."/>
    <n v="60000"/>
    <n v="35135"/>
    <x v="2"/>
    <x v="5"/>
    <s v="CAD"/>
    <n v="1447909401"/>
    <n v="1444017801"/>
    <b v="0"/>
    <x v="194"/>
    <b v="0"/>
    <s v="technology/wearables"/>
    <n v="-0.41441666666666666"/>
    <n v="153.42794759825327"/>
    <x v="2"/>
    <x v="8"/>
  </r>
  <r>
    <n v="999"/>
    <s v="Avid Watch: Multi-Sport Smart Watch with Activity Tracking"/>
    <s v="Built in running, cycling, pedometer, and golf features for the edge you need to perform at your very best!"/>
    <n v="150000"/>
    <n v="11683"/>
    <x v="2"/>
    <x v="5"/>
    <s v="CAD"/>
    <n v="1415865720"/>
    <n v="1413270690"/>
    <b v="0"/>
    <x v="244"/>
    <b v="0"/>
    <s v="technology/wearables"/>
    <n v="-0.92211333333333334"/>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n v="-0.9778428523527439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n v="0.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n v="-0.70397039703970399"/>
    <n v="134.54545454545453"/>
    <x v="2"/>
    <x v="8"/>
  </r>
  <r>
    <n v="1003"/>
    <s v="Fashion loves Technology: Lamour, the connected heating shoe (Canceled)"/>
    <s v="Connected, heating, premium quality and comfortable leather sneakers - hand-crafted in France."/>
    <n v="20000"/>
    <n v="3211"/>
    <x v="1"/>
    <x v="6"/>
    <s v="EUR"/>
    <n v="1489680061"/>
    <n v="1487091661"/>
    <b v="0"/>
    <x v="41"/>
    <b v="0"/>
    <s v="technology/wearables"/>
    <n v="-0.83945000000000003"/>
    <n v="214.06666666666666"/>
    <x v="2"/>
    <x v="8"/>
  </r>
  <r>
    <n v="1004"/>
    <s v="AllerGuarder: Bluetooth wristband helps food-allergy kids"/>
    <s v="Harnessing wearable technology as a powerful defense for food-allergy children."/>
    <n v="25000"/>
    <n v="20552"/>
    <x v="1"/>
    <x v="0"/>
    <s v="USD"/>
    <n v="1455814827"/>
    <n v="1453222827"/>
    <b v="0"/>
    <x v="195"/>
    <b v="0"/>
    <s v="technology/wearables"/>
    <n v="-0.17791999999999999"/>
    <n v="216.33684210526314"/>
    <x v="2"/>
    <x v="8"/>
  </r>
  <r>
    <n v="1005"/>
    <s v="Forcite Alpine - World's First smart helmet for snow sports"/>
    <s v="The Forcite Alpine helmet records 4K footage and keeps you connected all in one sleek design."/>
    <n v="200000"/>
    <n v="150102"/>
    <x v="1"/>
    <x v="0"/>
    <s v="USD"/>
    <n v="1446217183"/>
    <n v="1443538783"/>
    <b v="0"/>
    <x v="253"/>
    <b v="0"/>
    <s v="technology/wearables"/>
    <n v="-0.24948999999999999"/>
    <n v="932.31055900621118"/>
    <x v="2"/>
    <x v="8"/>
  </r>
  <r>
    <n v="1006"/>
    <s v="SnuG Watchbands for Moto360 smartwatch (Canceled)"/>
    <s v="Sweat resistant, colorful, durable, CUSTOMIZABLE, watch bands &amp; protector bands that fit the Moto360 smartwatch."/>
    <n v="4000"/>
    <n v="234"/>
    <x v="1"/>
    <x v="0"/>
    <s v="USD"/>
    <n v="1418368260"/>
    <n v="1417654672"/>
    <b v="0"/>
    <x v="22"/>
    <b v="0"/>
    <s v="technology/wearables"/>
    <n v="-0.9415"/>
    <n v="29.25"/>
    <x v="2"/>
    <x v="8"/>
  </r>
  <r>
    <n v="1007"/>
    <s v="SMART Knee Sleeve that Recommends Rest (Canceled)"/>
    <s v="Our knee sleeve monitors your muscles and recommends rest time (on a mobile app) when it detects overexertion!"/>
    <n v="30000"/>
    <n v="13296"/>
    <x v="1"/>
    <x v="0"/>
    <s v="USD"/>
    <n v="1481727623"/>
    <n v="1478095223"/>
    <b v="0"/>
    <x v="88"/>
    <b v="0"/>
    <s v="technology/wearables"/>
    <n v="-0.55679999999999996"/>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n v="-0.99732620320855614"/>
    <n v="250"/>
    <x v="2"/>
    <x v="8"/>
  </r>
  <r>
    <n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n v="-0.8687000000000000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n v="-0.99809110629067244"/>
    <n v="55"/>
    <x v="2"/>
    <x v="8"/>
  </r>
  <r>
    <n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n v="-0.99624999999999997"/>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n v="214.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n v="-0.65471999999999997"/>
    <n v="95.911111111111111"/>
    <x v="2"/>
    <x v="8"/>
  </r>
  <r>
    <n v="1014"/>
    <s v="CHEMION: The World's First Smart Glasses (Canceled)"/>
    <s v="CHEMION is an eyewear device that lets you show your creativity to the world."/>
    <n v="10000"/>
    <n v="3060"/>
    <x v="1"/>
    <x v="0"/>
    <s v="USD"/>
    <n v="1420070615"/>
    <n v="1415750615"/>
    <b v="0"/>
    <x v="38"/>
    <b v="0"/>
    <s v="technology/wearables"/>
    <n v="-0.69399999999999995"/>
    <n v="191.25"/>
    <x v="2"/>
    <x v="8"/>
  </r>
  <r>
    <n v="1015"/>
    <s v="SKIN - Wearable music remote control for your mobile phone"/>
    <s v="SKIN - The wearable music remote control which makes your fitness lifestyle a bit easier"/>
    <n v="9000"/>
    <n v="240"/>
    <x v="1"/>
    <x v="16"/>
    <s v="CHF"/>
    <n v="1448489095"/>
    <n v="1445893495"/>
    <b v="0"/>
    <x v="79"/>
    <b v="0"/>
    <s v="technology/wearables"/>
    <n v="-0.97333333333333338"/>
    <n v="40"/>
    <x v="2"/>
    <x v="8"/>
  </r>
  <r>
    <n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n v="-0.97158"/>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n v="-0.77121200000000001"/>
    <n v="161.11830985915492"/>
    <x v="2"/>
    <x v="8"/>
  </r>
  <r>
    <n v="1018"/>
    <s v="Owl (Canceled)"/>
    <s v="Owl is a fitness tracker along with an accompanying iOS app, that is both fun and interactive for children."/>
    <n v="20000"/>
    <n v="621"/>
    <x v="1"/>
    <x v="0"/>
    <s v="USD"/>
    <n v="1468496933"/>
    <n v="1465904933"/>
    <b v="0"/>
    <x v="63"/>
    <b v="0"/>
    <s v="technology/wearables"/>
    <n v="-0.96894999999999998"/>
    <n v="88.714285714285708"/>
    <x v="2"/>
    <x v="8"/>
  </r>
  <r>
    <n v="1019"/>
    <s v="Tempi - The Smart Way to Monitor Temperature and Humidity"/>
    <s v="Tempi Is a Wearable Bluetooth Device That Gives Accurate Temperature and Humidity Readings."/>
    <n v="45000"/>
    <n v="21300"/>
    <x v="1"/>
    <x v="0"/>
    <s v="USD"/>
    <n v="1423092149"/>
    <n v="1420500149"/>
    <b v="0"/>
    <x v="256"/>
    <b v="0"/>
    <s v="technology/wearables"/>
    <n v="-0.52666666666666662"/>
    <n v="53.25"/>
    <x v="2"/>
    <x v="8"/>
  </r>
  <r>
    <n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n v="1.0554838709677419"/>
    <n v="106.2"/>
    <x v="4"/>
    <x v="15"/>
  </r>
  <r>
    <n v="1021"/>
    <s v="Rick and Morty Album &amp; Music Video"/>
    <s v="Rick and Morty concept album written by Allie Goertz + music video directed by Paul B. Cummings!"/>
    <n v="3000"/>
    <n v="10554.11"/>
    <x v="0"/>
    <x v="0"/>
    <s v="USD"/>
    <n v="1445054400"/>
    <n v="1443074571"/>
    <b v="1"/>
    <x v="257"/>
    <b v="1"/>
    <s v="music/electronic music"/>
    <n v="2.5180366666666667"/>
    <n v="22.079728033472804"/>
    <x v="4"/>
    <x v="15"/>
  </r>
  <r>
    <n v="1022"/>
    <s v="Sammy Bananas - Bootlegs Vol. 2!!"/>
    <s v="Help get four new bootlegs onto vinyl in the second installment of my series!"/>
    <n v="2000"/>
    <n v="2298"/>
    <x v="0"/>
    <x v="0"/>
    <s v="USD"/>
    <n v="1431876677"/>
    <n v="1429284677"/>
    <b v="1"/>
    <x v="142"/>
    <b v="1"/>
    <s v="music/electronic music"/>
    <n v="0.14899999999999999"/>
    <n v="31.054054054054053"/>
    <x v="4"/>
    <x v="15"/>
  </r>
  <r>
    <n v="1023"/>
    <s v="'Pathfinder' - a High Five Spaceship album"/>
    <s v="A collaborative, electronic journey helmed by producer Christopher Bingham and guitarist Carlos Montero."/>
    <n v="2000"/>
    <n v="4743"/>
    <x v="0"/>
    <x v="1"/>
    <s v="GBP"/>
    <n v="1434837861"/>
    <n v="1432245861"/>
    <b v="0"/>
    <x v="132"/>
    <b v="1"/>
    <s v="music/electronic music"/>
    <n v="1.3714999999999999"/>
    <n v="36.206106870229007"/>
    <x v="4"/>
    <x v="15"/>
  </r>
  <r>
    <n v="1024"/>
    <s v="The Last Art Fact Album Ever"/>
    <s v="Art Fact is a legendary Swedish synth pop act from the 80's. This album will contain updated remakes of their greatest songs."/>
    <n v="20000"/>
    <n v="23727.55"/>
    <x v="0"/>
    <x v="11"/>
    <s v="SEK"/>
    <n v="1454248563"/>
    <n v="1451656563"/>
    <b v="1"/>
    <x v="42"/>
    <b v="1"/>
    <s v="music/electronic music"/>
    <n v="0.18637749999999997"/>
    <n v="388.9762295081967"/>
    <x v="4"/>
    <x v="15"/>
  </r>
  <r>
    <n v="1025"/>
    <s v="[NUREN] The New Renaissance"/>
    <s v="Jake Kaufman and Jessie Seely present THE WORLD'S FIRST VIRTUAL REALITY ROCK OPERA."/>
    <n v="70000"/>
    <n v="76949.820000000007"/>
    <x v="0"/>
    <x v="0"/>
    <s v="USD"/>
    <n v="1426532437"/>
    <n v="1423944037"/>
    <b v="1"/>
    <x v="258"/>
    <b v="1"/>
    <s v="music/electronic music"/>
    <n v="9.9283142857142959E-2"/>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n v="8.2857142857132465E-5"/>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n v="3.0929209438741501E-2"/>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n v="0.17269999999999999"/>
    <n v="45.988235294117644"/>
    <x v="4"/>
    <x v="15"/>
  </r>
  <r>
    <n v="1029"/>
    <s v="StrobeHouse presents Valborg 2015"/>
    <s v="We want to recreate last years massive Valborgparty in Lund but this time even bigger!"/>
    <n v="10000"/>
    <n v="11176"/>
    <x v="0"/>
    <x v="11"/>
    <s v="SEK"/>
    <n v="1428184740"/>
    <n v="1423501507"/>
    <b v="0"/>
    <x v="261"/>
    <b v="1"/>
    <s v="music/electronic music"/>
    <n v="0.1176"/>
    <n v="79.262411347517727"/>
    <x v="4"/>
    <x v="15"/>
  </r>
  <r>
    <n v="1030"/>
    <s v="The Gothsicles - I FEEL SICLE"/>
    <s v="Help fund the latest Gothsicles mega-album, I FEEL SICLE!"/>
    <n v="2000"/>
    <n v="6842"/>
    <x v="0"/>
    <x v="0"/>
    <s v="USD"/>
    <n v="1473680149"/>
    <n v="1472470549"/>
    <b v="0"/>
    <x v="180"/>
    <b v="1"/>
    <s v="music/electronic music"/>
    <n v="2.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x v="221"/>
    <b v="1"/>
    <s v="music/electronic music"/>
    <n v="7.3999999999999996E-2"/>
    <n v="108.48484848484848"/>
    <x v="4"/>
    <x v="15"/>
  </r>
  <r>
    <n v="1032"/>
    <s v="Phantom Ship / Coastal (Album Preorder)"/>
    <s v="Ideal for living rooms and open spaces."/>
    <n v="5400"/>
    <n v="5858.84"/>
    <x v="0"/>
    <x v="0"/>
    <s v="USD"/>
    <n v="1466697625"/>
    <n v="1464105625"/>
    <b v="0"/>
    <x v="93"/>
    <b v="1"/>
    <s v="music/electronic music"/>
    <n v="8.4970370370370391E-2"/>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n v="2.86144578313253E-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n v="0.3000180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n v="7.6521739130434779E-2"/>
    <n v="65.15789473684211"/>
    <x v="4"/>
    <x v="15"/>
  </r>
  <r>
    <n v="1036"/>
    <s v="Bring Kyrstyn's Album to Life!"/>
    <s v="Help this Soulful &amp; Cinematic Glitch-Pop Songwriter Bring her Music to the World!  (And your Ears:)"/>
    <n v="4500"/>
    <n v="5056.22"/>
    <x v="0"/>
    <x v="0"/>
    <s v="USD"/>
    <n v="1357545600"/>
    <n v="1354790790"/>
    <b v="0"/>
    <x v="263"/>
    <b v="1"/>
    <s v="music/electronic music"/>
    <n v="0.1236044444444445"/>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n v="2.1000000000000001E-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n v="0.45333333333333331"/>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n v="0.28199999999999997"/>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n v="-0.99705882352941178"/>
    <n v="250"/>
    <x v="5"/>
    <x v="16"/>
  </r>
  <r>
    <n v="1041"/>
    <s v="Industry Success Project (Canceled)"/>
    <s v="I am trying to document what it is like to plunge head first into the music/audio industry as an intern."/>
    <n v="50"/>
    <n v="0"/>
    <x v="1"/>
    <x v="0"/>
    <s v="USD"/>
    <n v="1406769992"/>
    <n v="1405041992"/>
    <b v="0"/>
    <x v="78"/>
    <b v="0"/>
    <s v="journalism/audio"/>
    <n v="-1"/>
    <e v="#DIV/0!"/>
    <x v="5"/>
    <x v="16"/>
  </r>
  <r>
    <n v="1042"/>
    <s v="Ben's Top 5 podcast (Canceled)"/>
    <s v="Hello! I'm Ben and I have been wanting to start a podcast for a while. I am looking to kickstart the process and get into the game!"/>
    <n v="650"/>
    <n v="10"/>
    <x v="1"/>
    <x v="0"/>
    <s v="USD"/>
    <n v="1410516000"/>
    <n v="1406824948"/>
    <b v="0"/>
    <x v="29"/>
    <b v="0"/>
    <s v="journalism/audio"/>
    <n v="-0.98461538461538467"/>
    <n v="10"/>
    <x v="5"/>
    <x v="16"/>
  </r>
  <r>
    <n v="1043"/>
    <s v="Printing TONE Audio 10th Anniversary Edition! (Canceled)"/>
    <s v="We're seeking funding for a special 10th Anniversary PRINT EDITION! Receive your own copy for only $8"/>
    <n v="100000"/>
    <n v="8537"/>
    <x v="1"/>
    <x v="0"/>
    <s v="USD"/>
    <n v="1432101855"/>
    <n v="1429509855"/>
    <b v="0"/>
    <x v="264"/>
    <b v="0"/>
    <s v="journalism/audio"/>
    <n v="-0.91463000000000005"/>
    <n v="29.236301369863014"/>
    <x v="5"/>
    <x v="16"/>
  </r>
  <r>
    <n v="1044"/>
    <s v="Podcast for fun! (Canceled)"/>
    <s v="Hi. I'm looking to raise some funds to get some microphones, some interfaces to hook XLR to my iPad/iPhone/iMac. Plus some other stuff."/>
    <n v="7000"/>
    <n v="6"/>
    <x v="1"/>
    <x v="0"/>
    <s v="USD"/>
    <n v="1425587220"/>
    <n v="1420668801"/>
    <b v="0"/>
    <x v="84"/>
    <b v="0"/>
    <s v="journalism/audio"/>
    <n v="-0.99914285714285711"/>
    <n v="3"/>
    <x v="5"/>
    <x v="16"/>
  </r>
  <r>
    <n v="1045"/>
    <s v="In Case Of Emergency (Canceled)"/>
    <s v="In Case Of Emergency is a radio talk show for preppers, beginning preppers, and with preparedness in mind."/>
    <n v="10000"/>
    <n v="266"/>
    <x v="1"/>
    <x v="0"/>
    <s v="USD"/>
    <n v="1408827550"/>
    <n v="1406235550"/>
    <b v="0"/>
    <x v="22"/>
    <b v="0"/>
    <s v="journalism/audio"/>
    <n v="-0.97340000000000004"/>
    <n v="33.25"/>
    <x v="5"/>
    <x v="16"/>
  </r>
  <r>
    <n v="1046"/>
    <s v="All Things Horses Podcast (Canceled)"/>
    <s v="All Things Horses is slowly becoming the greatest podcast on the internet and we are looking to upgrade the studio and software."/>
    <n v="3000"/>
    <n v="0"/>
    <x v="1"/>
    <x v="12"/>
    <s v="EUR"/>
    <n v="1451161560"/>
    <n v="1447273560"/>
    <b v="0"/>
    <x v="78"/>
    <b v="0"/>
    <s v="journalism/audio"/>
    <n v="-1"/>
    <e v="#DIV/0!"/>
    <x v="5"/>
    <x v="16"/>
  </r>
  <r>
    <n v="1047"/>
    <s v="Start a New Podcast (Canceled)"/>
    <s v="I wish to start a new podcast called Voices of Texas, and I want to interview interesting people of Texas each week."/>
    <n v="2000"/>
    <n v="1"/>
    <x v="1"/>
    <x v="0"/>
    <s v="USD"/>
    <n v="1415219915"/>
    <n v="1412624315"/>
    <b v="0"/>
    <x v="29"/>
    <b v="0"/>
    <s v="journalism/audio"/>
    <n v="-0.99950000000000006"/>
    <n v="1"/>
    <x v="5"/>
    <x v="16"/>
  </r>
  <r>
    <n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n v="-0.98586666666666667"/>
    <n v="53"/>
    <x v="5"/>
    <x v="16"/>
  </r>
  <r>
    <n v="1049"/>
    <s v="J1 (Canceled)"/>
    <s v="------"/>
    <n v="12000"/>
    <n v="0"/>
    <x v="1"/>
    <x v="0"/>
    <s v="USD"/>
    <n v="1455272445"/>
    <n v="1452680445"/>
    <b v="0"/>
    <x v="78"/>
    <b v="0"/>
    <s v="journalism/audio"/>
    <n v="-1"/>
    <e v="#DIV/0!"/>
    <x v="5"/>
    <x v="16"/>
  </r>
  <r>
    <n v="1050"/>
    <s v="The (Secular) Barbershop Podcast (Canceled)"/>
    <s v="Secularism is on the rise and I hear you.Talk to me."/>
    <n v="2500"/>
    <n v="0"/>
    <x v="1"/>
    <x v="0"/>
    <s v="USD"/>
    <n v="1442257677"/>
    <n v="1439665677"/>
    <b v="0"/>
    <x v="78"/>
    <b v="0"/>
    <s v="journalism/audio"/>
    <n v="-1"/>
    <e v="#DIV/0!"/>
    <x v="5"/>
    <x v="16"/>
  </r>
  <r>
    <n v="1051"/>
    <s v="Now You Know Podcast (Canceled)"/>
    <s v="Inspired by some great podcasters as well as my desire to learn from many people about many topics, plus just to inform people."/>
    <n v="500"/>
    <n v="0"/>
    <x v="1"/>
    <x v="0"/>
    <s v="USD"/>
    <n v="1409098825"/>
    <n v="1406679625"/>
    <b v="0"/>
    <x v="78"/>
    <b v="0"/>
    <s v="journalism/audio"/>
    <n v="-1"/>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n v="-1"/>
    <e v="#DIV/0!"/>
    <x v="5"/>
    <x v="16"/>
  </r>
  <r>
    <n v="1053"/>
    <s v="A day in the life of...(podcast) (Canceled)"/>
    <s v="How well do you know the stranger walking past you or the neighbor up the street? Extraordinary stories told by everyday people."/>
    <n v="1500"/>
    <n v="15"/>
    <x v="1"/>
    <x v="0"/>
    <s v="USD"/>
    <n v="1488773332"/>
    <n v="1486613332"/>
    <b v="0"/>
    <x v="29"/>
    <b v="0"/>
    <s v="journalism/audio"/>
    <n v="-0.99"/>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n v="-1"/>
    <e v="#DIV/0!"/>
    <x v="5"/>
    <x v="16"/>
  </r>
  <r>
    <n v="1055"/>
    <s v="The Smile High Podcast Club Season 3 (Canceled)"/>
    <s v="This project is to fund Season 3 of the SHPC.  Our plan is to produce 24 more spectacular episodes to share with the world."/>
    <n v="3500"/>
    <n v="0"/>
    <x v="1"/>
    <x v="0"/>
    <s v="USD"/>
    <n v="1457394545"/>
    <n v="1454802545"/>
    <b v="0"/>
    <x v="78"/>
    <b v="0"/>
    <s v="journalism/audio"/>
    <n v="-1"/>
    <e v="#DIV/0!"/>
    <x v="5"/>
    <x v="16"/>
  </r>
  <r>
    <n v="1056"/>
    <s v="Suburban Disorder Podcast (Canceled)"/>
    <s v="a podcast about everyday life, friends talking about music, movies, tv, relationships. conversations we have all had and can relate to"/>
    <n v="10000"/>
    <n v="0"/>
    <x v="1"/>
    <x v="0"/>
    <s v="USD"/>
    <n v="1429892177"/>
    <n v="1424711777"/>
    <b v="0"/>
    <x v="78"/>
    <b v="0"/>
    <s v="journalism/audio"/>
    <n v="-1"/>
    <e v="#DIV/0!"/>
    <x v="5"/>
    <x v="16"/>
  </r>
  <r>
    <n v="1057"/>
    <s v="Support Independent Media (Canceled)"/>
    <s v="Sayin it Plain is a Independent Radio Show created to inform the public and empower the community."/>
    <n v="10000"/>
    <n v="0"/>
    <x v="1"/>
    <x v="0"/>
    <s v="USD"/>
    <n v="1480888483"/>
    <n v="1478292883"/>
    <b v="0"/>
    <x v="78"/>
    <b v="0"/>
    <s v="journalism/audio"/>
    <n v="-1"/>
    <e v="#DIV/0!"/>
    <x v="5"/>
    <x v="16"/>
  </r>
  <r>
    <n v="1058"/>
    <s v="The Body Politic Radio (Canceled)"/>
    <s v="An investigative series on 790 KABC Radio on the ravages of addiction and what options millions of people have for hopeful recovery."/>
    <n v="40000"/>
    <n v="0"/>
    <x v="1"/>
    <x v="0"/>
    <s v="USD"/>
    <n v="1427328000"/>
    <n v="1423777043"/>
    <b v="0"/>
    <x v="78"/>
    <b v="0"/>
    <s v="journalism/audio"/>
    <n v="-1"/>
    <e v="#DIV/0!"/>
    <x v="5"/>
    <x v="16"/>
  </r>
  <r>
    <n v="1059"/>
    <s v="Voice Over Artist (Canceled)"/>
    <s v="Turning myself into a vocal artist."/>
    <n v="1100"/>
    <n v="0"/>
    <x v="1"/>
    <x v="0"/>
    <s v="USD"/>
    <n v="1426269456"/>
    <n v="1423681056"/>
    <b v="0"/>
    <x v="78"/>
    <b v="0"/>
    <s v="journalism/audio"/>
    <n v="-1"/>
    <e v="#DIV/0!"/>
    <x v="5"/>
    <x v="16"/>
  </r>
  <r>
    <n v="1060"/>
    <s v="Reality  Check (Canceled)"/>
    <s v="Reality Check is a weekly Internet Radio Show. Along with my co-host and engineer we discuss the issues of the day relevant to you!."/>
    <n v="5000"/>
    <n v="50"/>
    <x v="1"/>
    <x v="0"/>
    <s v="USD"/>
    <n v="1429134893"/>
    <n v="1426542893"/>
    <b v="0"/>
    <x v="29"/>
    <b v="0"/>
    <s v="journalism/audio"/>
    <n v="-0.99"/>
    <n v="50"/>
    <x v="5"/>
    <x v="16"/>
  </r>
  <r>
    <n v="1061"/>
    <s v="Chat Box 23 (Canceled)"/>
    <s v="T.O., Adi &amp; Mercedes discuss their point of views, women's issues &amp; Hollywood Hotties."/>
    <n v="4000"/>
    <n v="0"/>
    <x v="1"/>
    <x v="0"/>
    <s v="USD"/>
    <n v="1462150800"/>
    <n v="1456987108"/>
    <b v="0"/>
    <x v="78"/>
    <b v="0"/>
    <s v="journalism/audio"/>
    <n v="-1"/>
    <e v="#DIV/0!"/>
    <x v="5"/>
    <x v="16"/>
  </r>
  <r>
    <n v="1062"/>
    <s v="RETURNING AT A LATER DATE"/>
    <s v="SEE US ON PATREON www.badgirlartwork.com"/>
    <n v="199"/>
    <n v="190"/>
    <x v="1"/>
    <x v="0"/>
    <s v="USD"/>
    <n v="1468351341"/>
    <n v="1467746541"/>
    <b v="0"/>
    <x v="80"/>
    <b v="0"/>
    <s v="journalism/audio"/>
    <n v="-4.5226130653266333E-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n v="-1"/>
    <e v="#DIV/0!"/>
    <x v="5"/>
    <x v="16"/>
  </r>
  <r>
    <n v="1064"/>
    <s v="Vineyard Valley - A Social Winemaking Game!"/>
    <s v="Make wine from seed to bottle; build, socialize, sell, and relax in Vineyard Valley - a social, sandbox, free to play business sim!"/>
    <n v="90000"/>
    <n v="8077"/>
    <x v="2"/>
    <x v="0"/>
    <s v="USD"/>
    <n v="1373174903"/>
    <n v="1369286903"/>
    <b v="0"/>
    <x v="252"/>
    <b v="0"/>
    <s v="games/video games"/>
    <n v="-0.9102555555555556"/>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n v="-0.97299999999999998"/>
    <n v="16.2"/>
    <x v="6"/>
    <x v="17"/>
  </r>
  <r>
    <n v="1066"/>
    <s v="So I'm A Dark Lord"/>
    <s v="A parody of old school RPGs where you are a new Dark Lord on a quest to amass monsters and allies on your side."/>
    <n v="150000"/>
    <n v="5051"/>
    <x v="2"/>
    <x v="0"/>
    <s v="USD"/>
    <n v="1375657582"/>
    <n v="1371769582"/>
    <b v="0"/>
    <x v="265"/>
    <b v="0"/>
    <s v="games/video games"/>
    <n v="-0.96632666666666667"/>
    <n v="34.128378378378379"/>
    <x v="6"/>
    <x v="17"/>
  </r>
  <r>
    <n v="1067"/>
    <s v="Fate Fighters - The Ultimate Decision Maker"/>
    <s v="Canâ€™t make up your mind about something? Simply type in your two options and let the fighters of fate decide for you!"/>
    <n v="500"/>
    <n v="130"/>
    <x v="2"/>
    <x v="0"/>
    <s v="USD"/>
    <n v="1387657931"/>
    <n v="1385065931"/>
    <b v="0"/>
    <x v="73"/>
    <b v="0"/>
    <s v="games/video games"/>
    <n v="-0.74"/>
    <n v="13"/>
    <x v="6"/>
    <x v="17"/>
  </r>
  <r>
    <n v="1068"/>
    <s v="The Quest To Save Hip Hop"/>
    <s v="THE QUEST TO SAVE HIP HOP is an old school beat em up st game that has a focus on old school hip hop and new age hip hop coming to pc."/>
    <n v="30000"/>
    <n v="45"/>
    <x v="2"/>
    <x v="0"/>
    <s v="USD"/>
    <n v="1460274864"/>
    <n v="1457686464"/>
    <b v="0"/>
    <x v="80"/>
    <b v="0"/>
    <s v="games/video games"/>
    <n v="-0.99850000000000005"/>
    <n v="11.25"/>
    <x v="6"/>
    <x v="17"/>
  </r>
  <r>
    <n v="1069"/>
    <s v="Until The End (PC, Mac, and Linux)"/>
    <s v="A run-n-gun zombie survival game where you scavenge for items to make the night a little less scary."/>
    <n v="2200"/>
    <n v="850"/>
    <x v="2"/>
    <x v="0"/>
    <s v="USD"/>
    <n v="1385447459"/>
    <n v="1382679059"/>
    <b v="0"/>
    <x v="64"/>
    <b v="0"/>
    <s v="games/video games"/>
    <n v="-0.6136363636363636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n v="-0.99299999999999999"/>
    <n v="35"/>
    <x v="6"/>
    <x v="17"/>
  </r>
  <r>
    <n v="1071"/>
    <s v="DJ's Bane"/>
    <s v="I'm making a game where you choose how you want to kill the DJ, so you yourself can decide what music will be played at the party."/>
    <n v="100"/>
    <n v="0"/>
    <x v="2"/>
    <x v="10"/>
    <s v="NOK"/>
    <n v="1447787093"/>
    <n v="1445191493"/>
    <b v="0"/>
    <x v="78"/>
    <b v="0"/>
    <s v="games/video games"/>
    <n v="-1"/>
    <e v="#DIV/0!"/>
    <x v="6"/>
    <x v="17"/>
  </r>
  <r>
    <n v="1072"/>
    <s v="World Defense : Tower Defense"/>
    <s v="A tower defense game that is played anywhere on the earth's surface!  This project is to expand it to be multiplayer and mod support."/>
    <n v="75000"/>
    <n v="51"/>
    <x v="2"/>
    <x v="0"/>
    <s v="USD"/>
    <n v="1391630297"/>
    <n v="1389038297"/>
    <b v="0"/>
    <x v="80"/>
    <b v="0"/>
    <s v="games/video games"/>
    <n v="-0.99931999999999999"/>
    <n v="12.75"/>
    <x v="6"/>
    <x v="17"/>
  </r>
  <r>
    <n v="1073"/>
    <s v="Rainbow Ball to the Iphone"/>
    <s v="We want to bring our Game Rainbow Ball to the iphone and to do that we need a little help"/>
    <n v="750"/>
    <n v="10"/>
    <x v="2"/>
    <x v="0"/>
    <s v="USD"/>
    <n v="1318806541"/>
    <n v="1316214541"/>
    <b v="0"/>
    <x v="29"/>
    <b v="0"/>
    <s v="games/video games"/>
    <n v="-0.98666666666666669"/>
    <n v="10"/>
    <x v="6"/>
    <x v="17"/>
  </r>
  <r>
    <n v="1074"/>
    <s v="Kingdom Espionage"/>
    <s v="An ambitious multiplayer game set in fantastical medieval world where you must defend your castle while attacking others to gain ranks!"/>
    <n v="54000"/>
    <n v="3407"/>
    <x v="2"/>
    <x v="0"/>
    <s v="USD"/>
    <n v="1388808545"/>
    <n v="1386216545"/>
    <b v="0"/>
    <x v="209"/>
    <b v="0"/>
    <s v="games/video games"/>
    <n v="-0.93690740740740741"/>
    <n v="113.56666666666666"/>
    <x v="6"/>
    <x v="17"/>
  </r>
  <r>
    <n v="1075"/>
    <s v="Towers Of The Apocalypse"/>
    <s v="Fully 3D, post Apocalyptic themed tower defense video game. New take on the genre."/>
    <n v="1000"/>
    <n v="45"/>
    <x v="2"/>
    <x v="0"/>
    <s v="USD"/>
    <n v="1336340516"/>
    <n v="1333748516"/>
    <b v="0"/>
    <x v="83"/>
    <b v="0"/>
    <s v="games/video games"/>
    <n v="-0.95499999999999996"/>
    <n v="15"/>
    <x v="6"/>
    <x v="17"/>
  </r>
  <r>
    <n v="1076"/>
    <s v="Kaptain Brawe 2: A Space Travesty"/>
    <s v="A comical point and click adventure by veteran team of Broken Sword and Monkey Island fame - Steve Ince and Bill Tiller"/>
    <n v="75000"/>
    <n v="47074"/>
    <x v="2"/>
    <x v="0"/>
    <s v="USD"/>
    <n v="1410426250"/>
    <n v="1405674250"/>
    <b v="0"/>
    <x v="266"/>
    <b v="0"/>
    <s v="games/video games"/>
    <n v="-0.37234666666666666"/>
    <n v="48.281025641025643"/>
    <x v="6"/>
    <x v="17"/>
  </r>
  <r>
    <n v="1077"/>
    <s v="Legends of Callasia [Demo Available NOW!]"/>
    <s v="An epic strategy game of world conquest with simultaneous turn-based multiplayer gameplay and no hotseat waiting"/>
    <n v="25000"/>
    <n v="7344"/>
    <x v="2"/>
    <x v="0"/>
    <s v="USD"/>
    <n v="1452744011"/>
    <n v="1450152011"/>
    <b v="0"/>
    <x v="157"/>
    <b v="0"/>
    <s v="games/video games"/>
    <n v="-0.70623999999999998"/>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n v="-0.92500000000000004"/>
    <n v="9"/>
    <x v="6"/>
    <x v="17"/>
  </r>
  <r>
    <n v="1079"/>
    <s v="Sirius Online, an indie Space MMO"/>
    <s v="Sirius Online is currently the work of two brothers striving to bring the Era of Freelancer back, adding dynamic markets and more."/>
    <n v="26000"/>
    <n v="678"/>
    <x v="2"/>
    <x v="12"/>
    <s v="EUR"/>
    <n v="1463232936"/>
    <n v="1461072936"/>
    <b v="0"/>
    <x v="59"/>
    <b v="0"/>
    <s v="games/video games"/>
    <n v="-0.97392307692307689"/>
    <n v="37.666666666666664"/>
    <x v="6"/>
    <x v="17"/>
  </r>
  <r>
    <n v="1080"/>
    <s v="Skullforge: The Hunt"/>
    <s v="A fantasy action RPG which follows an elven ex-slave on a journey of magic, revenge, intrigue, and deceit."/>
    <n v="20000"/>
    <n v="1821"/>
    <x v="2"/>
    <x v="0"/>
    <s v="USD"/>
    <n v="1399778333"/>
    <n v="1397186333"/>
    <b v="0"/>
    <x v="15"/>
    <b v="0"/>
    <s v="games/video games"/>
    <n v="-0.90895000000000004"/>
    <n v="18.581632653061224"/>
    <x v="6"/>
    <x v="17"/>
  </r>
  <r>
    <n v="1081"/>
    <s v="The Creature"/>
    <s v="Finishing your last job before you retire until a disaster strikes the cargo ship can you survive The Creature?"/>
    <n v="68000"/>
    <n v="12"/>
    <x v="2"/>
    <x v="0"/>
    <s v="USD"/>
    <n v="1422483292"/>
    <n v="1419891292"/>
    <b v="0"/>
    <x v="80"/>
    <b v="0"/>
    <s v="games/video games"/>
    <n v="-0.99982352941176467"/>
    <n v="3"/>
    <x v="6"/>
    <x v="17"/>
  </r>
  <r>
    <n v="1082"/>
    <s v="T-Fighter: Code Name M - Mobile Edition"/>
    <s v="Challenge your trivia skills in this action oriented game against several opponents across time."/>
    <n v="10000"/>
    <n v="56"/>
    <x v="2"/>
    <x v="0"/>
    <s v="USD"/>
    <n v="1344635088"/>
    <n v="1342043088"/>
    <b v="0"/>
    <x v="83"/>
    <b v="0"/>
    <s v="games/video games"/>
    <n v="-0.9943999999999999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n v="-0.99180000000000001"/>
    <n v="410"/>
    <x v="6"/>
    <x v="17"/>
  </r>
  <r>
    <n v="1084"/>
    <s v="My own channel"/>
    <s v="I want to start my own channel for gaming"/>
    <n v="550"/>
    <n v="0"/>
    <x v="2"/>
    <x v="0"/>
    <s v="USD"/>
    <n v="1407534804"/>
    <n v="1404942804"/>
    <b v="0"/>
    <x v="78"/>
    <b v="0"/>
    <s v="games/video games"/>
    <n v="-1"/>
    <e v="#DIV/0!"/>
    <x v="6"/>
    <x v="17"/>
  </r>
  <r>
    <n v="1085"/>
    <s v="Sun Dryd Studios"/>
    <s v="The new kid on the block. Re-imagining old games and creating new ones. Ship, Lazer, Rock is first."/>
    <n v="30000"/>
    <n v="1026"/>
    <x v="2"/>
    <x v="5"/>
    <s v="CAD"/>
    <n v="1457967975"/>
    <n v="1455379575"/>
    <b v="0"/>
    <x v="82"/>
    <b v="0"/>
    <s v="games/video games"/>
    <n v="-0.96579999999999999"/>
    <n v="114"/>
    <x v="6"/>
    <x v="17"/>
  </r>
  <r>
    <n v="1086"/>
    <s v="Cyber Universe Online"/>
    <s v="Humanity's future in the Galaxy"/>
    <n v="18000"/>
    <n v="15"/>
    <x v="2"/>
    <x v="0"/>
    <s v="USD"/>
    <n v="1408913291"/>
    <n v="1406321291"/>
    <b v="0"/>
    <x v="84"/>
    <b v="0"/>
    <s v="games/video games"/>
    <n v="-0.99916666666666665"/>
    <n v="7.5"/>
    <x v="6"/>
    <x v="17"/>
  </r>
  <r>
    <n v="1087"/>
    <s v="Idle Gamers"/>
    <s v="Idle gamers are the group of gamers worth watching play video games. We have a back log of video ideas and want to entertain you."/>
    <n v="1100"/>
    <n v="0"/>
    <x v="2"/>
    <x v="0"/>
    <s v="USD"/>
    <n v="1402852087"/>
    <n v="1400260087"/>
    <b v="0"/>
    <x v="78"/>
    <b v="0"/>
    <s v="games/video games"/>
    <n v="-1"/>
    <e v="#DIV/0!"/>
    <x v="6"/>
    <x v="17"/>
  </r>
  <r>
    <n v="1088"/>
    <s v="Still Alive"/>
    <s v="A fresh twist on survival games. Intense, high-stakes 30 minute rounds for up to 10 players."/>
    <n v="45000"/>
    <n v="6382.34"/>
    <x v="2"/>
    <x v="0"/>
    <s v="USD"/>
    <n v="1398366667"/>
    <n v="1395774667"/>
    <b v="0"/>
    <x v="206"/>
    <b v="0"/>
    <s v="games/video games"/>
    <n v="-0.85817022222222228"/>
    <n v="43.41727891156463"/>
    <x v="6"/>
    <x v="17"/>
  </r>
  <r>
    <n v="1089"/>
    <s v="Farabel"/>
    <s v="Farabel is a single player turn-based fantasy strategy game for Mac/PC/Linux"/>
    <n v="15000"/>
    <n v="1174"/>
    <x v="2"/>
    <x v="6"/>
    <s v="EUR"/>
    <n v="1435293175"/>
    <n v="1432701175"/>
    <b v="0"/>
    <x v="72"/>
    <b v="0"/>
    <s v="games/video games"/>
    <n v="-0.92173333333333329"/>
    <n v="23.959183673469386"/>
    <x v="6"/>
    <x v="17"/>
  </r>
  <r>
    <n v="1090"/>
    <s v="Help Jumpy Punch Prosper!!"/>
    <s v="A sci-fi platformer game inspired by a certain blue hedgehog and Italian plumber. Jump, fight, dodge and sprint your way to victory."/>
    <n v="12999"/>
    <n v="5"/>
    <x v="2"/>
    <x v="2"/>
    <s v="AUD"/>
    <n v="1432873653"/>
    <n v="1430281653"/>
    <b v="0"/>
    <x v="29"/>
    <b v="0"/>
    <s v="games/video games"/>
    <n v="-0.9996153550273098"/>
    <n v="5"/>
    <x v="6"/>
    <x v="17"/>
  </r>
  <r>
    <n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n v="-0.875"/>
    <n v="12.5"/>
    <x v="6"/>
    <x v="17"/>
  </r>
  <r>
    <n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n v="-0.98950000000000005"/>
    <n v="3"/>
    <x v="6"/>
    <x v="17"/>
  </r>
  <r>
    <n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n v="-0.85916666666666663"/>
    <n v="10.5625"/>
    <x v="6"/>
    <x v="17"/>
  </r>
  <r>
    <n v="1094"/>
    <s v="Sprocket Junkie"/>
    <s v="An action racing game for iOS. Set in a steampunk world, players battle their way to the finish line on customizable rocket engines!"/>
    <n v="18000"/>
    <n v="3294.01"/>
    <x v="2"/>
    <x v="0"/>
    <s v="USD"/>
    <n v="1318180033"/>
    <n v="1315588033"/>
    <b v="0"/>
    <x v="74"/>
    <b v="0"/>
    <s v="games/video games"/>
    <n v="-0.81699944444444439"/>
    <n v="122.00037037037038"/>
    <x v="6"/>
    <x v="17"/>
  </r>
  <r>
    <n v="1095"/>
    <s v="Project Snowstorm"/>
    <s v="MMORPG with Real-Time Pet Battles, Expansive 3D World and Ranked Individual &amp; Guild PvP arenas all on your mobile device!"/>
    <n v="500000"/>
    <n v="25174"/>
    <x v="2"/>
    <x v="0"/>
    <s v="USD"/>
    <n v="1377867220"/>
    <n v="1375275220"/>
    <b v="0"/>
    <x v="225"/>
    <b v="0"/>
    <s v="games/video games"/>
    <n v="-0.9496520000000000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n v="-0.82066666666666666"/>
    <n v="74.206896551724142"/>
    <x v="6"/>
    <x v="17"/>
  </r>
  <r>
    <n v="1097"/>
    <s v="Rabbly"/>
    <s v="Rabbly is action-adventure game. Is about a scientist going on an adventure, to find rare materials in another galaxy."/>
    <n v="100000"/>
    <n v="47"/>
    <x v="2"/>
    <x v="0"/>
    <s v="USD"/>
    <n v="1393786877"/>
    <n v="1390330877"/>
    <b v="0"/>
    <x v="63"/>
    <b v="0"/>
    <s v="games/video games"/>
    <n v="-0.99953000000000003"/>
    <n v="6.7142857142857144"/>
    <x v="6"/>
    <x v="17"/>
  </r>
  <r>
    <n v="1098"/>
    <s v="Kick, Punch... Fireball"/>
    <s v="Kick, Punch... Fireball is an FPS type arena game set inside the fantasy world."/>
    <n v="25000"/>
    <n v="1803"/>
    <x v="2"/>
    <x v="0"/>
    <s v="USD"/>
    <n v="1397413095"/>
    <n v="1394821095"/>
    <b v="0"/>
    <x v="19"/>
    <b v="0"/>
    <s v="games/video games"/>
    <n v="-0.92788000000000004"/>
    <n v="81.954545454545453"/>
    <x v="6"/>
    <x v="17"/>
  </r>
  <r>
    <n v="1099"/>
    <s v="Xeno - A Sci-Fi FPS"/>
    <s v="Xeno is an FPS which combines all the best elements of old school and modern games to create a fresh and unique gameplay experience."/>
    <n v="5000"/>
    <n v="25"/>
    <x v="2"/>
    <x v="1"/>
    <s v="GBP"/>
    <n v="1431547468"/>
    <n v="1428955468"/>
    <b v="0"/>
    <x v="29"/>
    <b v="0"/>
    <s v="games/video games"/>
    <n v="-0.995"/>
    <n v="25"/>
    <x v="6"/>
    <x v="17"/>
  </r>
  <r>
    <n v="1100"/>
    <s v="Aeldengald Saga Book I"/>
    <s v="A retro style puzzle rpg with a dark story. Your decisions will influence the world and decide the outcome of the story."/>
    <n v="4000"/>
    <n v="100"/>
    <x v="2"/>
    <x v="12"/>
    <s v="EUR"/>
    <n v="1455417571"/>
    <n v="1452825571"/>
    <b v="0"/>
    <x v="73"/>
    <b v="0"/>
    <s v="games/video games"/>
    <n v="-0.97499999999999998"/>
    <n v="10"/>
    <x v="6"/>
    <x v="17"/>
  </r>
  <r>
    <n v="1101"/>
    <s v="Strain Wars"/>
    <s v="Different strains of marijuana leafs battling to the death to see which one is the top strain."/>
    <n v="100000"/>
    <n v="41"/>
    <x v="2"/>
    <x v="0"/>
    <s v="USD"/>
    <n v="1468519920"/>
    <n v="1466188338"/>
    <b v="0"/>
    <x v="79"/>
    <b v="0"/>
    <s v="games/video games"/>
    <n v="-0.99958999999999998"/>
    <n v="6.833333333333333"/>
    <x v="6"/>
    <x v="17"/>
  </r>
  <r>
    <n v="1102"/>
    <s v="Runers"/>
    <s v="Runers is a top-down rogue-like shooter where as you advance you create more powerful spells and fight fierce monsters and bosses."/>
    <n v="8000"/>
    <n v="425"/>
    <x v="2"/>
    <x v="0"/>
    <s v="USD"/>
    <n v="1386568740"/>
    <n v="1383095125"/>
    <b v="0"/>
    <x v="54"/>
    <b v="0"/>
    <s v="games/video games"/>
    <n v="-0.94687500000000002"/>
    <n v="17.708333333333332"/>
    <x v="6"/>
    <x v="17"/>
  </r>
  <r>
    <n v="1103"/>
    <s v="The Morgue"/>
    <s v="&quot;I go to work... I classify the bodies and store them accordingly... Sometimes I here noises... Other times is see her..."/>
    <n v="15000"/>
    <n v="243"/>
    <x v="2"/>
    <x v="0"/>
    <s v="USD"/>
    <n v="1466227190"/>
    <n v="1461043190"/>
    <b v="0"/>
    <x v="41"/>
    <b v="0"/>
    <s v="games/video games"/>
    <n v="-0.98380000000000001"/>
    <n v="16.2"/>
    <x v="6"/>
    <x v="17"/>
  </r>
  <r>
    <n v="1104"/>
    <s v="Street Heroes - A Facebook Beat 'em Up"/>
    <s v="Street Heroes is a retro 2D side-scrolling multiplayer beat 'em up for Facebook that brings classic arcade fun to a social platform"/>
    <n v="60000"/>
    <n v="2971"/>
    <x v="2"/>
    <x v="1"/>
    <s v="GBP"/>
    <n v="1402480221"/>
    <n v="1399888221"/>
    <b v="0"/>
    <x v="77"/>
    <b v="0"/>
    <s v="games/video games"/>
    <n v="-0.95048333333333335"/>
    <n v="80.297297297297291"/>
    <x v="6"/>
    <x v="17"/>
  </r>
  <r>
    <n v="1105"/>
    <s v="Nightmare Zombies"/>
    <s v="Nightmare Zombies is the first Oculus Rift Only immersive zombie simulator in the Post-Apocalypse urban environment of New York City."/>
    <n v="900000"/>
    <n v="1431"/>
    <x v="2"/>
    <x v="0"/>
    <s v="USD"/>
    <n v="1395627327"/>
    <n v="1393038927"/>
    <b v="0"/>
    <x v="9"/>
    <b v="0"/>
    <s v="games/video games"/>
    <n v="-0.99841000000000002"/>
    <n v="71.55"/>
    <x v="6"/>
    <x v="17"/>
  </r>
  <r>
    <n v="1106"/>
    <s v="Backyard Zombies"/>
    <s v="Collect coins and save civilians while you blast your way through tons of zombies! Unlock new characters and levels!"/>
    <n v="400"/>
    <n v="165"/>
    <x v="2"/>
    <x v="0"/>
    <s v="USD"/>
    <n v="1333557975"/>
    <n v="1330969575"/>
    <b v="0"/>
    <x v="63"/>
    <b v="0"/>
    <s v="games/video games"/>
    <n v="-0.58750000000000002"/>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n v="-1"/>
    <e v="#DIV/0!"/>
    <x v="6"/>
    <x v="17"/>
  </r>
  <r>
    <n v="1108"/>
    <s v="Urbania: Create the future"/>
    <s v="Environmental awareness using social games where players are challenged to pursue sustainable development in the city of the future."/>
    <n v="25000"/>
    <n v="732.5"/>
    <x v="2"/>
    <x v="0"/>
    <s v="USD"/>
    <n v="1334326635"/>
    <n v="1329146235"/>
    <b v="0"/>
    <x v="64"/>
    <b v="0"/>
    <s v="games/video games"/>
    <n v="-0.97070000000000001"/>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n v="-0.99550000000000005"/>
    <n v="15"/>
    <x v="6"/>
    <x v="17"/>
  </r>
  <r>
    <n v="1110"/>
    <s v="PSI - Role Playing Game"/>
    <s v="PSI is a game about a group of people dealing with the effects of Nightmares becoming reality, life will never be the same."/>
    <n v="50000"/>
    <n v="255"/>
    <x v="2"/>
    <x v="0"/>
    <s v="USD"/>
    <n v="1354919022"/>
    <n v="1352327022"/>
    <b v="0"/>
    <x v="202"/>
    <b v="0"/>
    <s v="games/video games"/>
    <n v="-0.99490000000000001"/>
    <n v="23.181818181818183"/>
    <x v="6"/>
    <x v="17"/>
  </r>
  <r>
    <n v="1111"/>
    <s v="Funding HyperLight Studios"/>
    <s v="We are bringing a new gaming experience to the field. One that will connect a community of people and servers from around the world."/>
    <n v="2500"/>
    <n v="1"/>
    <x v="2"/>
    <x v="0"/>
    <s v="USD"/>
    <n v="1452228790"/>
    <n v="1449636790"/>
    <b v="0"/>
    <x v="29"/>
    <b v="0"/>
    <s v="games/video games"/>
    <n v="-0.99960000000000004"/>
    <n v="1"/>
    <x v="6"/>
    <x v="17"/>
  </r>
  <r>
    <n v="1112"/>
    <s v="Johnny Rocketfingers: Violent Point &amp; Click Adventure!"/>
    <s v="Tarantino-esque Adventure Game on Steroids Inspired by LucasArts, Gritty Action Movies and 1940's Animation"/>
    <n v="88000"/>
    <n v="31272.92"/>
    <x v="2"/>
    <x v="0"/>
    <s v="USD"/>
    <n v="1421656200"/>
    <n v="1416507211"/>
    <b v="0"/>
    <x v="267"/>
    <b v="0"/>
    <s v="games/video games"/>
    <n v="-0.64462590909090911"/>
    <n v="100.23371794871794"/>
    <x v="6"/>
    <x v="17"/>
  </r>
  <r>
    <n v="1113"/>
    <s v="A YouTube Gaming Channel"/>
    <s v="A start up YouTube PC Gaming channel named ''Jeansie''. Comprised of witty banter and slightly above average  gaming skills :)"/>
    <n v="1000"/>
    <n v="5"/>
    <x v="2"/>
    <x v="1"/>
    <s v="GBP"/>
    <n v="1408058820"/>
    <n v="1405466820"/>
    <b v="0"/>
    <x v="29"/>
    <b v="0"/>
    <s v="games/video games"/>
    <n v="-0.995"/>
    <n v="5"/>
    <x v="6"/>
    <x v="17"/>
  </r>
  <r>
    <n v="1114"/>
    <s v="TeleRide"/>
    <s v="SciFi racing game for Android &amp; iOS platforms. Player gets a unique weapon which introduces an additional dimension to the competition."/>
    <n v="6000"/>
    <n v="10"/>
    <x v="2"/>
    <x v="1"/>
    <s v="GBP"/>
    <n v="1381306687"/>
    <n v="1378714687"/>
    <b v="0"/>
    <x v="83"/>
    <b v="0"/>
    <s v="games/video games"/>
    <n v="-0.9983333333333332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n v="-0.99867499999999998"/>
    <n v="13.25"/>
    <x v="6"/>
    <x v="17"/>
  </r>
  <r>
    <n v="1116"/>
    <s v="Quest Remnants of Chaos"/>
    <s v="A medieval, post apocolyptic, Online, MMORPG. Class morphing, character customization game."/>
    <n v="500000"/>
    <n v="178.52"/>
    <x v="2"/>
    <x v="0"/>
    <s v="USD"/>
    <n v="1339273208"/>
    <n v="1334089208"/>
    <b v="0"/>
    <x v="73"/>
    <b v="0"/>
    <s v="games/video games"/>
    <n v="-0.99964295999999997"/>
    <n v="17.852"/>
    <x v="6"/>
    <x v="17"/>
  </r>
  <r>
    <n v="1117"/>
    <s v="Medieval Village"/>
    <s v="Experience the Medieval in your own village. Increase your village into a city and walk through the streets."/>
    <n v="1000"/>
    <n v="83"/>
    <x v="2"/>
    <x v="12"/>
    <s v="EUR"/>
    <n v="1451053313"/>
    <n v="1448461313"/>
    <b v="0"/>
    <x v="22"/>
    <b v="0"/>
    <s v="games/video games"/>
    <n v="-0.91700000000000004"/>
    <n v="10.375"/>
    <x v="6"/>
    <x v="17"/>
  </r>
  <r>
    <n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n v="-0.97577777777777774"/>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x v="29"/>
    <b v="0"/>
    <s v="games/video games"/>
    <n v="-0.99761904761904763"/>
    <n v="5"/>
    <x v="6"/>
    <x v="17"/>
  </r>
  <r>
    <n v="1120"/>
    <s v="PlanEt Ninjahwah"/>
    <s v="Planet Ninjahwah is a highly anticipated futuristic action adventure game that will blow your mind!!"/>
    <n v="25000"/>
    <n v="0"/>
    <x v="2"/>
    <x v="0"/>
    <s v="USD"/>
    <n v="1319835400"/>
    <n v="1315947400"/>
    <b v="0"/>
    <x v="78"/>
    <b v="0"/>
    <s v="games/video games"/>
    <n v="-1"/>
    <e v="#DIV/0!"/>
    <x v="6"/>
    <x v="17"/>
  </r>
  <r>
    <n v="1121"/>
    <s v="Pwincess"/>
    <s v="An action packed, side scrolling, platform jumping, laser shooting ADVENTURE that will be fun for everyone."/>
    <n v="250000"/>
    <n v="29"/>
    <x v="2"/>
    <x v="0"/>
    <s v="USD"/>
    <n v="1457904316"/>
    <n v="1455315916"/>
    <b v="0"/>
    <x v="81"/>
    <b v="0"/>
    <s v="games/video games"/>
    <n v="-0.999884"/>
    <n v="5.8"/>
    <x v="6"/>
    <x v="17"/>
  </r>
  <r>
    <n v="1122"/>
    <s v="Funny Monsters (Mobile Game)"/>
    <s v="Mobile game featuring lots of funny little monsters on the run from their mad creator. Lots of gameplay elements will keep user bussy."/>
    <n v="3200"/>
    <n v="0"/>
    <x v="2"/>
    <x v="1"/>
    <s v="GBP"/>
    <n v="1369932825"/>
    <n v="1368723225"/>
    <b v="0"/>
    <x v="78"/>
    <b v="0"/>
    <s v="games/video games"/>
    <n v="-1"/>
    <e v="#DIV/0!"/>
    <x v="6"/>
    <x v="17"/>
  </r>
  <r>
    <n v="1123"/>
    <s v="Droplets"/>
    <s v="Fast paced mobile game where you control a rain drop by tilting your screen. Absorb other rain drops to go faster, but avoid clouds."/>
    <n v="5000"/>
    <n v="11"/>
    <x v="2"/>
    <x v="0"/>
    <s v="USD"/>
    <n v="1397910848"/>
    <n v="1395318848"/>
    <b v="0"/>
    <x v="83"/>
    <b v="0"/>
    <s v="games/video games"/>
    <n v="-0.9978000000000000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n v="-0.99527777777777782"/>
    <n v="60.714285714285715"/>
    <x v="6"/>
    <x v="18"/>
  </r>
  <r>
    <n v="1125"/>
    <s v="Ultimate Supremacy"/>
    <s v="Ultimate Supremacy will be the ultimate in mobile gaming, if you love fighting and strategy games, you will love Ultimate Supremacy."/>
    <n v="3000"/>
    <n v="0"/>
    <x v="2"/>
    <x v="1"/>
    <s v="GBP"/>
    <n v="1443193130"/>
    <n v="1438009130"/>
    <b v="0"/>
    <x v="78"/>
    <b v="0"/>
    <s v="games/mobile games"/>
    <n v="-1"/>
    <e v="#DIV/0!"/>
    <x v="6"/>
    <x v="18"/>
  </r>
  <r>
    <n v="1126"/>
    <s v="GAMING TO LEARN"/>
    <s v="Imagine a science class where the teacher walks in a says &quot;Take out your cell phone and play a game.&quot;"/>
    <n v="2000"/>
    <n v="10"/>
    <x v="2"/>
    <x v="0"/>
    <s v="USD"/>
    <n v="1468482694"/>
    <n v="1465890694"/>
    <b v="0"/>
    <x v="84"/>
    <b v="0"/>
    <s v="games/mobile games"/>
    <n v="-0.995"/>
    <n v="5"/>
    <x v="6"/>
    <x v="18"/>
  </r>
  <r>
    <n v="1127"/>
    <s v="ABRAcaPOCUS!!"/>
    <s v="A fast-paced, creepy/cute mobile puzzle game where you draw series of magic symbols to summon &amp; collect demons, monsters, gods, &amp; myths"/>
    <n v="35000"/>
    <n v="585"/>
    <x v="2"/>
    <x v="0"/>
    <s v="USD"/>
    <n v="1416000600"/>
    <n v="1413318600"/>
    <b v="0"/>
    <x v="23"/>
    <b v="0"/>
    <s v="games/mobile games"/>
    <n v="-0.98328571428571432"/>
    <n v="25.434782608695652"/>
    <x v="6"/>
    <x v="18"/>
  </r>
  <r>
    <n v="1128"/>
    <s v="Flying Turds"/>
    <s v="#havingfunFTW"/>
    <n v="1000"/>
    <n v="1"/>
    <x v="2"/>
    <x v="1"/>
    <s v="GBP"/>
    <n v="1407425717"/>
    <n v="1404833717"/>
    <b v="0"/>
    <x v="29"/>
    <b v="0"/>
    <s v="games/mobile games"/>
    <n v="-0.999"/>
    <n v="1"/>
    <x v="6"/>
    <x v="18"/>
  </r>
  <r>
    <n v="1129"/>
    <s v="Angry words with Friends"/>
    <s v="This app will provide you with the ability to use your most favorite profanities while playing a game with your friends."/>
    <n v="20000"/>
    <n v="21"/>
    <x v="2"/>
    <x v="0"/>
    <s v="USD"/>
    <n v="1465107693"/>
    <n v="1462515693"/>
    <b v="0"/>
    <x v="84"/>
    <b v="0"/>
    <s v="games/mobile games"/>
    <n v="-0.99895"/>
    <n v="10.5"/>
    <x v="6"/>
    <x v="18"/>
  </r>
  <r>
    <n v="1130"/>
    <s v="Terror Interceptor Mobile Video Game"/>
    <s v="A modernized version of the classic aerial combat arcade game 1942.  Use real fighter jets to take down terrorists on a global scale."/>
    <n v="5000"/>
    <n v="11"/>
    <x v="2"/>
    <x v="0"/>
    <s v="USD"/>
    <n v="1416963300"/>
    <n v="1411775700"/>
    <b v="0"/>
    <x v="83"/>
    <b v="0"/>
    <s v="games/mobile games"/>
    <n v="-0.99780000000000002"/>
    <n v="3.6666666666666665"/>
    <x v="6"/>
    <x v="18"/>
  </r>
  <r>
    <n v="1131"/>
    <s v="Hot Potato - The App"/>
    <s v="Don't drop it like it's hot..Hot Potato is a battle between friends. Compete to keep Mr Potato off the ground. Who will drop him first?"/>
    <n v="40000"/>
    <n v="0"/>
    <x v="2"/>
    <x v="2"/>
    <s v="AUD"/>
    <n v="1450993668"/>
    <n v="1448401668"/>
    <b v="0"/>
    <x v="78"/>
    <b v="0"/>
    <s v="games/mobile games"/>
    <n v="-1"/>
    <e v="#DIV/0!"/>
    <x v="6"/>
    <x v="18"/>
  </r>
  <r>
    <n v="1132"/>
    <s v="One"/>
    <s v="One is a simple mobile game about exploring the connections between all living things. Featuring hand-painted art."/>
    <n v="10000"/>
    <n v="1438"/>
    <x v="2"/>
    <x v="5"/>
    <s v="CAD"/>
    <n v="1483238771"/>
    <n v="1480646771"/>
    <b v="0"/>
    <x v="62"/>
    <b v="0"/>
    <s v="games/mobile games"/>
    <n v="-0.85619999999999996"/>
    <n v="110.61538461538461"/>
    <x v="6"/>
    <x v="18"/>
  </r>
  <r>
    <n v="1133"/>
    <s v="Ping"/>
    <s v="Ping is a simple game currently in the design process, where the player lives off of the power of their connection to the internet."/>
    <n v="3000"/>
    <n v="20"/>
    <x v="2"/>
    <x v="1"/>
    <s v="GBP"/>
    <n v="1406799981"/>
    <n v="1404207981"/>
    <b v="0"/>
    <x v="29"/>
    <b v="0"/>
    <s v="games/mobile games"/>
    <n v="-0.99333333333333329"/>
    <n v="20"/>
    <x v="6"/>
    <x v="18"/>
  </r>
  <r>
    <n v="1134"/>
    <s v="New Mario Bro's style game!"/>
    <s v="We are creating a new Mario Bro's style game called KFK:Original. It's challenging, fun and totally awesome!!!"/>
    <n v="25000"/>
    <n v="1"/>
    <x v="2"/>
    <x v="2"/>
    <s v="AUD"/>
    <n v="1417235580"/>
    <n v="1416034228"/>
    <b v="0"/>
    <x v="29"/>
    <b v="0"/>
    <s v="games/mobile games"/>
    <n v="-0.99995999999999996"/>
    <n v="1"/>
    <x v="6"/>
    <x v="18"/>
  </r>
  <r>
    <n v="1135"/>
    <s v="Trumperama"/>
    <s v="&quot;Trumperama&quot; ist ein Jump 'n' Run Spiel im 8-Bit Stil fÃ¼r Android._x000a_Donald Trump gewinnt die Wahlen und muss gestoppt werden!"/>
    <n v="1000"/>
    <n v="50"/>
    <x v="2"/>
    <x v="12"/>
    <s v="EUR"/>
    <n v="1470527094"/>
    <n v="1467935094"/>
    <b v="0"/>
    <x v="29"/>
    <b v="0"/>
    <s v="games/mobile games"/>
    <n v="-0.95"/>
    <n v="50"/>
    <x v="6"/>
    <x v="18"/>
  </r>
  <r>
    <n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n v="-0.93556085918854415"/>
    <n v="45"/>
    <x v="6"/>
    <x v="18"/>
  </r>
  <r>
    <n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n v="-0.60499999999999998"/>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n v="-0.99642857142857144"/>
    <n v="31.25"/>
    <x v="6"/>
    <x v="18"/>
  </r>
  <r>
    <n v="1139"/>
    <s v="Soulwalker"/>
    <s v="Take control of the Void and bend it to your will as you perfect your strategy and amass your deck. The light gathers, your power grows"/>
    <n v="8000"/>
    <n v="5"/>
    <x v="2"/>
    <x v="0"/>
    <s v="USD"/>
    <n v="1420100426"/>
    <n v="1417508426"/>
    <b v="0"/>
    <x v="29"/>
    <b v="0"/>
    <s v="games/mobile games"/>
    <n v="-0.99937500000000001"/>
    <n v="5"/>
    <x v="6"/>
    <x v="18"/>
  </r>
  <r>
    <n v="1140"/>
    <s v="Medieval Empire by Bear Games"/>
    <s v="We are creating the next epic Massive Multiplayer Online-Real Time Strategy game and we want you to be a part of it!"/>
    <n v="5000"/>
    <n v="0"/>
    <x v="2"/>
    <x v="1"/>
    <s v="GBP"/>
    <n v="1438859121"/>
    <n v="1436267121"/>
    <b v="0"/>
    <x v="78"/>
    <b v="0"/>
    <s v="games/mobile games"/>
    <n v="-1"/>
    <e v="#DIV/0!"/>
    <x v="6"/>
    <x v="18"/>
  </r>
  <r>
    <n v="1141"/>
    <s v="Arena Z - Zombie Survival"/>
    <s v="I think this will be a great game!"/>
    <n v="500"/>
    <n v="0"/>
    <x v="2"/>
    <x v="12"/>
    <s v="EUR"/>
    <n v="1436460450"/>
    <n v="1433868450"/>
    <b v="0"/>
    <x v="78"/>
    <b v="0"/>
    <s v="games/mobile games"/>
    <n v="-1"/>
    <e v="#DIV/0!"/>
    <x v="6"/>
    <x v="18"/>
  </r>
  <r>
    <n v="1142"/>
    <s v="3E Community, a company driven by YOU!"/>
    <s v="If only you could help choose and/or create the Top Chart apps with your ideas..._x000a_Want that to come true? Well here we are."/>
    <n v="4000"/>
    <n v="0"/>
    <x v="2"/>
    <x v="0"/>
    <s v="USD"/>
    <n v="1424131727"/>
    <n v="1421539727"/>
    <b v="0"/>
    <x v="78"/>
    <b v="0"/>
    <s v="games/mobile games"/>
    <n v="-1"/>
    <e v="#DIV/0!"/>
    <x v="6"/>
    <x v="18"/>
  </r>
  <r>
    <n v="1143"/>
    <s v="Convergence: Rift Wars"/>
    <s v="Convergence: RiftWars is a easy to approach competitive turn-based strategy game, featuring quick game play and military tactics."/>
    <n v="45000"/>
    <n v="186"/>
    <x v="2"/>
    <x v="0"/>
    <s v="USD"/>
    <n v="1450327126"/>
    <n v="1447735126"/>
    <b v="0"/>
    <x v="22"/>
    <b v="0"/>
    <s v="games/mobile games"/>
    <n v="-0.99586666666666668"/>
    <n v="23.25"/>
    <x v="6"/>
    <x v="18"/>
  </r>
  <r>
    <n v="1144"/>
    <s v="We Need Your Help to Finish Our BBQ Food Truck"/>
    <s v="We need your help to finish our food truck. We are building a BBQ Food Truck to serve competition style BBQ."/>
    <n v="9300"/>
    <n v="0"/>
    <x v="2"/>
    <x v="0"/>
    <s v="USD"/>
    <n v="1430281320"/>
    <n v="1427689320"/>
    <b v="0"/>
    <x v="78"/>
    <b v="0"/>
    <s v="food/food trucks"/>
    <n v="-1"/>
    <e v="#DIV/0!"/>
    <x v="7"/>
    <x v="19"/>
  </r>
  <r>
    <n v="1145"/>
    <s v="A FORK IN THE ROAD food truck"/>
    <s v="Emphasizing locally and responsibly raised ingredients, serving delicious food! I need your help."/>
    <n v="80000"/>
    <n v="100"/>
    <x v="2"/>
    <x v="0"/>
    <s v="USD"/>
    <n v="1412272592"/>
    <n v="1407088592"/>
    <b v="0"/>
    <x v="29"/>
    <b v="0"/>
    <s v="food/food trucks"/>
    <n v="-0.99875000000000003"/>
    <n v="100"/>
    <x v="7"/>
    <x v="19"/>
  </r>
  <r>
    <n v="1146"/>
    <s v="Sleepy PIg Barbecue: Auburn's First BBQ Food Truck"/>
    <s v="Bringing the flavor of competition BBQ to small town Auburn with the ease of a big city food truck."/>
    <n v="6000"/>
    <n v="530"/>
    <x v="2"/>
    <x v="0"/>
    <s v="USD"/>
    <n v="1399071173"/>
    <n v="1395787973"/>
    <b v="0"/>
    <x v="8"/>
    <b v="0"/>
    <s v="food/food trucks"/>
    <n v="-0.91166666666666663"/>
    <n v="44.166666666666664"/>
    <x v="7"/>
    <x v="19"/>
  </r>
  <r>
    <n v="1147"/>
    <s v="baked pugtato"/>
    <s v="amazing gourmet baked potato truck with variable options for everyone, its always been my dream, help me make it come true :)."/>
    <n v="25000"/>
    <n v="0"/>
    <x v="2"/>
    <x v="5"/>
    <s v="CAD"/>
    <n v="1413760783"/>
    <n v="1408576783"/>
    <b v="0"/>
    <x v="78"/>
    <b v="0"/>
    <s v="food/food trucks"/>
    <n v="-1"/>
    <e v="#DIV/0!"/>
    <x v="7"/>
    <x v="19"/>
  </r>
  <r>
    <n v="1148"/>
    <s v="Warren's / Adilyn's Rollin' Bistro"/>
    <s v="New local (Louisville, KY.) food truck with a refreshing spin on rolling kitchens."/>
    <n v="15000"/>
    <n v="73"/>
    <x v="2"/>
    <x v="0"/>
    <s v="USD"/>
    <n v="1480568781"/>
    <n v="1477973181"/>
    <b v="0"/>
    <x v="83"/>
    <b v="0"/>
    <s v="food/food trucks"/>
    <n v="-0.99513333333333331"/>
    <n v="24.333333333333332"/>
    <x v="7"/>
    <x v="19"/>
  </r>
  <r>
    <n v="1149"/>
    <s v="The Floridian Food Truck"/>
    <s v="Bringing culturally diverse Floridian cuisine to the people!"/>
    <n v="50000"/>
    <n v="75"/>
    <x v="2"/>
    <x v="0"/>
    <s v="USD"/>
    <n v="1466096566"/>
    <n v="1463504566"/>
    <b v="0"/>
    <x v="84"/>
    <b v="0"/>
    <s v="food/food trucks"/>
    <n v="-0.99850000000000005"/>
    <n v="37.5"/>
    <x v="7"/>
    <x v="19"/>
  </r>
  <r>
    <n v="1150"/>
    <s v="Chef Po's Food Truck"/>
    <s v="Bringing delicious authentic and fusion Taiwanese Food to the West Coast."/>
    <n v="2500"/>
    <n v="252"/>
    <x v="2"/>
    <x v="0"/>
    <s v="USD"/>
    <n v="1452293675"/>
    <n v="1447109675"/>
    <b v="0"/>
    <x v="79"/>
    <b v="0"/>
    <s v="food/food trucks"/>
    <n v="-0.8992"/>
    <n v="42"/>
    <x v="7"/>
    <x v="19"/>
  </r>
  <r>
    <n v="1151"/>
    <s v="Blaze'n Pontiac Grill"/>
    <s v="Basically home style foods as huge sandwiches, burgers, and apps. Limitited to NOTHING. Irish,Mexican, cajÃ£n, southern bqq even veggies"/>
    <n v="25000"/>
    <n v="0"/>
    <x v="2"/>
    <x v="0"/>
    <s v="USD"/>
    <n v="1441592863"/>
    <n v="1439000863"/>
    <b v="0"/>
    <x v="78"/>
    <b v="0"/>
    <s v="food/food trucks"/>
    <n v="-1"/>
    <e v="#DIV/0!"/>
    <x v="7"/>
    <x v="19"/>
  </r>
  <r>
    <n v="1152"/>
    <s v="Peruvian King Food Truck"/>
    <s v="Peruvian food truck with an LA twist."/>
    <n v="16000"/>
    <n v="911"/>
    <x v="2"/>
    <x v="0"/>
    <s v="USD"/>
    <n v="1431709312"/>
    <n v="1429117312"/>
    <b v="0"/>
    <x v="41"/>
    <b v="0"/>
    <s v="food/food trucks"/>
    <n v="-0.94306250000000003"/>
    <n v="60.733333333333334"/>
    <x v="7"/>
    <x v="19"/>
  </r>
  <r>
    <n v="1153"/>
    <s v="The Cold Spot Mobile Trailer"/>
    <s v="A mobile concession trailer for snow cones, ice cream, smoothies and more"/>
    <n v="8000"/>
    <n v="50"/>
    <x v="2"/>
    <x v="0"/>
    <s v="USD"/>
    <n v="1434647305"/>
    <n v="1432055305"/>
    <b v="0"/>
    <x v="29"/>
    <b v="0"/>
    <s v="food/food trucks"/>
    <n v="-0.99375000000000002"/>
    <n v="50"/>
    <x v="7"/>
    <x v="19"/>
  </r>
  <r>
    <n v="1154"/>
    <s v="Food Truck Funding"/>
    <s v="We're about to launch our first ever food truck to share our amazing food and we need your help! Be a part of our truck!"/>
    <n v="5000"/>
    <n v="325"/>
    <x v="2"/>
    <x v="0"/>
    <s v="USD"/>
    <n v="1441507006"/>
    <n v="1438915006"/>
    <b v="0"/>
    <x v="83"/>
    <b v="0"/>
    <s v="food/food trucks"/>
    <n v="-0.9350000000000000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x v="22"/>
    <b v="0"/>
    <s v="food/food trucks"/>
    <n v="-0.99248000000000003"/>
    <n v="23.5"/>
    <x v="7"/>
    <x v="19"/>
  </r>
  <r>
    <n v="1156"/>
    <s v="Harley Hawg Dogs, Inc"/>
    <s v="A Food Truck featuring Deep Fried Natural Casing Beef/Pork mix Hot Dogs, New York Style Rippers. Also serving Fresh Cut Fries."/>
    <n v="6500"/>
    <n v="0"/>
    <x v="2"/>
    <x v="0"/>
    <s v="USD"/>
    <n v="1424742162"/>
    <n v="1422150162"/>
    <b v="0"/>
    <x v="78"/>
    <b v="0"/>
    <s v="food/food trucks"/>
    <n v="-1"/>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n v="-0.9849"/>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n v="-0.99533333333333329"/>
    <n v="11.666666666666666"/>
    <x v="7"/>
    <x v="19"/>
  </r>
  <r>
    <n v="1159"/>
    <s v="Skewed Up Food Truck"/>
    <s v="Skewed Up food truck is my dream and need help getting it started, presenting some to the bank for my loan, spice up logo, etc."/>
    <n v="6750"/>
    <n v="0"/>
    <x v="2"/>
    <x v="0"/>
    <s v="USD"/>
    <n v="1435679100"/>
    <n v="1433006765"/>
    <b v="0"/>
    <x v="78"/>
    <b v="0"/>
    <s v="food/food trucks"/>
    <n v="-1"/>
    <e v="#DIV/0!"/>
    <x v="7"/>
    <x v="19"/>
  </r>
  <r>
    <n v="1160"/>
    <s v="Harvest Grub Eatery...Mobile Eatery...Fresh Seasonal Grub!"/>
    <s v="Food is a lifestyle...the art, the challenge, and the happiness is the wealth I seek....join me on my journey to success."/>
    <n v="30000"/>
    <n v="1155"/>
    <x v="2"/>
    <x v="0"/>
    <s v="USD"/>
    <n v="1427510586"/>
    <n v="1424922186"/>
    <b v="0"/>
    <x v="10"/>
    <b v="0"/>
    <s v="food/food trucks"/>
    <n v="-0.9615000000000000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n v="-1"/>
    <e v="#DIV/0!"/>
    <x v="7"/>
    <x v="19"/>
  </r>
  <r>
    <n v="1162"/>
    <s v="Super Natural Kooking"/>
    <s v="Solar Powered, Recycled Fryer Oil for Truck Fuel, Locally Grown Organic &amp; Hormone Free Foods, Pop-up Bands, Private Party and Functions"/>
    <n v="60000"/>
    <n v="35"/>
    <x v="2"/>
    <x v="0"/>
    <s v="USD"/>
    <n v="1411662264"/>
    <n v="1408983864"/>
    <b v="0"/>
    <x v="84"/>
    <b v="0"/>
    <s v="food/food trucks"/>
    <n v="-0.9994166666666666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n v="-1"/>
    <e v="#DIV/0!"/>
    <x v="7"/>
    <x v="19"/>
  </r>
  <r>
    <n v="1164"/>
    <s v="Bayou Classic BBQ"/>
    <s v="Bayou Classic BBQ will be  Mansura,LA _x000a_newest and best mobile food truck_x000a_serving delicious BBQ Georgia style slow_x000a_smoke BBQ!"/>
    <n v="10000"/>
    <n v="0"/>
    <x v="2"/>
    <x v="0"/>
    <s v="USD"/>
    <n v="1466270582"/>
    <n v="1463678582"/>
    <b v="0"/>
    <x v="78"/>
    <b v="0"/>
    <s v="food/food trucks"/>
    <n v="-1"/>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n v="-0.79295000000000004"/>
    <n v="82.82"/>
    <x v="7"/>
    <x v="19"/>
  </r>
  <r>
    <n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n v="-0.80859999999999999"/>
    <n v="358.875"/>
    <x v="7"/>
    <x v="19"/>
  </r>
  <r>
    <n v="1167"/>
    <s v="Empanada Express Food Truck"/>
    <s v="A mobile food truck serving up a Latino-inspired fusion cuisine using fresh, local, &amp; organic ingredients!"/>
    <n v="60000"/>
    <n v="979"/>
    <x v="2"/>
    <x v="0"/>
    <s v="USD"/>
    <n v="1410543495"/>
    <n v="1407865095"/>
    <b v="0"/>
    <x v="38"/>
    <b v="0"/>
    <s v="food/food trucks"/>
    <n v="-0.98368333333333335"/>
    <n v="61.1875"/>
    <x v="7"/>
    <x v="19"/>
  </r>
  <r>
    <n v="1168"/>
    <s v="SiMpLy FreSH fOoD TrUck"/>
    <s v="Simply fresh farm to table on wheels working close with local farms to ensure the highest of quality of product ."/>
    <n v="18000"/>
    <n v="1020"/>
    <x v="2"/>
    <x v="0"/>
    <s v="USD"/>
    <n v="1474507065"/>
    <n v="1471915065"/>
    <b v="0"/>
    <x v="83"/>
    <b v="0"/>
    <s v="food/food trucks"/>
    <n v="-0.94333333333333336"/>
    <n v="340"/>
    <x v="7"/>
    <x v="19"/>
  </r>
  <r>
    <n v="1169"/>
    <s v="FREE Shuttle Service in Downtown Los Angeles"/>
    <s v="Our service provides door-to-door shuttle transportation in Downtown Los Angeles. FREE to passengers - driver tip appreciated."/>
    <n v="10000"/>
    <n v="17"/>
    <x v="2"/>
    <x v="0"/>
    <s v="USD"/>
    <n v="1424593763"/>
    <n v="1422001763"/>
    <b v="0"/>
    <x v="83"/>
    <b v="0"/>
    <s v="food/food trucks"/>
    <n v="-0.99829999999999997"/>
    <n v="5.666666666666667"/>
    <x v="7"/>
    <x v="19"/>
  </r>
  <r>
    <n v="1170"/>
    <s v="Its A Rib Thing"/>
    <s v="They are sweet, sticky and incredibly addictive. People are left with a huge smile and a full stomach but still ask for more!!!"/>
    <n v="25000"/>
    <n v="100"/>
    <x v="2"/>
    <x v="1"/>
    <s v="GBP"/>
    <n v="1433021171"/>
    <n v="1430429171"/>
    <b v="0"/>
    <x v="84"/>
    <b v="0"/>
    <s v="food/food trucks"/>
    <n v="-0.996"/>
    <n v="50"/>
    <x v="7"/>
    <x v="19"/>
  </r>
  <r>
    <n v="1171"/>
    <s v="The Mean Green Purple Machine"/>
    <s v="Tulsa's first true biodiesel, alternative energy powered food truck! Oh yeah, and delicious food!"/>
    <n v="25000"/>
    <n v="25"/>
    <x v="2"/>
    <x v="0"/>
    <s v="USD"/>
    <n v="1415909927"/>
    <n v="1414351127"/>
    <b v="0"/>
    <x v="29"/>
    <b v="0"/>
    <s v="food/food trucks"/>
    <n v="-0.999"/>
    <n v="25"/>
    <x v="7"/>
    <x v="19"/>
  </r>
  <r>
    <n v="1172"/>
    <s v="let your dayz take you to the dogs."/>
    <s v="Bringing YOUR favorite dog recipes to the streets."/>
    <n v="9000"/>
    <n v="0"/>
    <x v="2"/>
    <x v="0"/>
    <s v="USD"/>
    <n v="1408551752"/>
    <n v="1405959752"/>
    <b v="0"/>
    <x v="78"/>
    <b v="0"/>
    <s v="food/food trucks"/>
    <n v="-1"/>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n v="-0.99975999999999998"/>
    <n v="30"/>
    <x v="7"/>
    <x v="19"/>
  </r>
  <r>
    <n v="1174"/>
    <s v="Give The Black Burro a Stable Stable"/>
    <s v="Help me purchase a parking space to be the Burro's permanant home, I need your help to raise $15,000!"/>
    <n v="15000"/>
    <n v="886"/>
    <x v="2"/>
    <x v="0"/>
    <s v="USD"/>
    <n v="1462738327"/>
    <n v="1460146327"/>
    <b v="0"/>
    <x v="10"/>
    <b v="0"/>
    <s v="food/food trucks"/>
    <n v="-0.94093333333333329"/>
    <n v="46.631578947368418"/>
    <x v="7"/>
    <x v="19"/>
  </r>
  <r>
    <n v="1175"/>
    <s v="Bad To The Cone Food Service ATX"/>
    <s v="&quot;Create-Your-Cone&quot;. Freshly made waffle cones stuffed with your choice of yummy ingredients, or frozen yogurt!"/>
    <n v="20000"/>
    <n v="585"/>
    <x v="2"/>
    <x v="0"/>
    <s v="USD"/>
    <n v="1436981339"/>
    <n v="1434389339"/>
    <b v="0"/>
    <x v="82"/>
    <b v="0"/>
    <s v="food/food trucks"/>
    <n v="-0.97075"/>
    <n v="65"/>
    <x v="7"/>
    <x v="19"/>
  </r>
  <r>
    <n v="1176"/>
    <s v="Mirlin's Sushi"/>
    <s v="Mirlins Sushi!_x000a_Find us on Facebook!_x000a_(Gives backers a voice, and a direct link to us! No kickstarter disappearing act here!)"/>
    <n v="175000"/>
    <n v="10"/>
    <x v="2"/>
    <x v="2"/>
    <s v="AUD"/>
    <n v="1488805200"/>
    <n v="1484094498"/>
    <b v="0"/>
    <x v="29"/>
    <b v="0"/>
    <s v="food/food trucks"/>
    <n v="-0.99994285714285713"/>
    <n v="10"/>
    <x v="7"/>
    <x v="19"/>
  </r>
  <r>
    <n v="1177"/>
    <s v="Funnel Cakes come to the UK!"/>
    <s v="Its CRAZY the UK is still in the dark about funnel cakes! We want to convert a trailer and show the country what they've been missing!"/>
    <n v="6000"/>
    <n v="0"/>
    <x v="2"/>
    <x v="1"/>
    <s v="GBP"/>
    <n v="1413388296"/>
    <n v="1410796296"/>
    <b v="0"/>
    <x v="78"/>
    <b v="0"/>
    <s v="food/food trucks"/>
    <n v="-1"/>
    <e v="#DIV/0!"/>
    <x v="7"/>
    <x v="19"/>
  </r>
  <r>
    <n v="1178"/>
    <s v="Thella's, food, tacos, burritos, health"/>
    <s v="Hi, Thella's is an idea of a local inexpensive burrito truck, where we want take the delicious burritos and tacos to whole new level"/>
    <n v="75000"/>
    <n v="5"/>
    <x v="2"/>
    <x v="0"/>
    <s v="USD"/>
    <n v="1408225452"/>
    <n v="1405633452"/>
    <b v="0"/>
    <x v="29"/>
    <b v="0"/>
    <s v="food/food trucks"/>
    <n v="-0.99993333333333334"/>
    <n v="5"/>
    <x v="7"/>
    <x v="19"/>
  </r>
  <r>
    <n v="1179"/>
    <s v="El Camion Roja"/>
    <s v="Mexican Style Food Truck, run by a Red Seal Chef, in a town with NO MEXICAN FOOD! That is a culinary emergency situation!"/>
    <n v="60000"/>
    <n v="3200"/>
    <x v="2"/>
    <x v="5"/>
    <s v="CAD"/>
    <n v="1446052627"/>
    <n v="1443460627"/>
    <b v="0"/>
    <x v="81"/>
    <b v="0"/>
    <s v="food/food trucks"/>
    <n v="-0.94666666666666666"/>
    <n v="640"/>
    <x v="7"/>
    <x v="19"/>
  </r>
  <r>
    <n v="1180"/>
    <s v="Hogzilla S.O.W. (Squeals On Wheels) A Veteran Owned Company"/>
    <s v="We would like to start a military-themed food truck to serve the Battle Creek/Kalamazoo area."/>
    <n v="50000"/>
    <n v="5875"/>
    <x v="2"/>
    <x v="0"/>
    <s v="USD"/>
    <n v="1403983314"/>
    <n v="1400786514"/>
    <b v="0"/>
    <x v="268"/>
    <b v="0"/>
    <s v="food/food trucks"/>
    <n v="-0.88249999999999995"/>
    <n v="69.117647058823536"/>
    <x v="7"/>
    <x v="19"/>
  </r>
  <r>
    <n v="1181"/>
    <s v="Gringo Loco Tacos Food Truck"/>
    <s v="Bringing the best tacos to the streets of Chicago!"/>
    <n v="50000"/>
    <n v="4"/>
    <x v="2"/>
    <x v="0"/>
    <s v="USD"/>
    <n v="1425197321"/>
    <n v="1422605321"/>
    <b v="0"/>
    <x v="83"/>
    <b v="0"/>
    <s v="food/food trucks"/>
    <n v="-0.9999200000000000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x v="80"/>
    <b v="0"/>
    <s v="food/food trucks"/>
    <n v="-0.95799999999999996"/>
    <n v="10.5"/>
    <x v="7"/>
    <x v="19"/>
  </r>
  <r>
    <n v="1183"/>
    <s v="Freshie's Donuts Food Trailer"/>
    <s v="Help Freshie keep her dream alive by pledging to get a donut truck! She will be able to do events as well as cater to the community"/>
    <n v="2500"/>
    <n v="100"/>
    <x v="2"/>
    <x v="0"/>
    <s v="USD"/>
    <n v="1478059140"/>
    <n v="1476391223"/>
    <b v="0"/>
    <x v="83"/>
    <b v="0"/>
    <s v="food/food trucks"/>
    <n v="-0.96"/>
    <n v="33.333333333333336"/>
    <x v="7"/>
    <x v="19"/>
  </r>
  <r>
    <n v="1184"/>
    <s v="2016/2017 Cyclocross Album"/>
    <s v="This coffee table album is the chronicle of the 2016/2017 cyclocross season, the latest edition of the renowned cyclephotos books."/>
    <n v="22000"/>
    <n v="23086"/>
    <x v="0"/>
    <x v="1"/>
    <s v="GBP"/>
    <n v="1486391011"/>
    <n v="1483712611"/>
    <b v="0"/>
    <x v="269"/>
    <b v="1"/>
    <s v="photography/photobooks"/>
    <n v="4.9363636363636366E-2"/>
    <n v="61.562666666666665"/>
    <x v="8"/>
    <x v="20"/>
  </r>
  <r>
    <n v="1185"/>
    <s v="Katrina  Reflections"/>
    <s v="A photo exhibition and book showcasing images and stories of our time in New Orleans, commemorating Katrinaâ€™s ten year anniversary."/>
    <n v="12500"/>
    <n v="13180"/>
    <x v="0"/>
    <x v="0"/>
    <s v="USD"/>
    <n v="1433736000"/>
    <n v="1430945149"/>
    <b v="0"/>
    <x v="112"/>
    <b v="1"/>
    <s v="photography/photobooks"/>
    <n v="5.4399999999999997E-2"/>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n v="6.7333333333333328E-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n v="4.125714285714286E-2"/>
    <n v="130.15714285714284"/>
    <x v="8"/>
    <x v="20"/>
  </r>
  <r>
    <n v="1188"/>
    <s v="Because Dance."/>
    <s v="A photobook of young dancers and their inspiring stories, photographed in beautiful and unique locations."/>
    <n v="2000"/>
    <n v="3211"/>
    <x v="0"/>
    <x v="5"/>
    <s v="CAD"/>
    <n v="1482943740"/>
    <n v="1481129340"/>
    <b v="0"/>
    <x v="268"/>
    <b v="1"/>
    <s v="photography/photobooks"/>
    <n v="0.60550000000000004"/>
    <n v="37.776470588235291"/>
    <x v="8"/>
    <x v="20"/>
  </r>
  <r>
    <n v="1189"/>
    <s v="Road Ramblers"/>
    <s v="A couple of experienced road trippers setting out for the big one. Six months traveling in a converted bus with a book at the end."/>
    <n v="9000"/>
    <n v="9700"/>
    <x v="0"/>
    <x v="0"/>
    <s v="USD"/>
    <n v="1467242995"/>
    <n v="1465428595"/>
    <b v="0"/>
    <x v="48"/>
    <b v="1"/>
    <s v="photography/photobooks"/>
    <n v="7.7777777777777779E-2"/>
    <n v="112.79069767441861"/>
    <x v="8"/>
    <x v="20"/>
  </r>
  <r>
    <n v="1190"/>
    <s v="The Reality Of Chronic Illness - The Book"/>
    <s v="A pairing of self portraiture and writing to shed light on the reality of life with chronic illness."/>
    <n v="500"/>
    <n v="675"/>
    <x v="0"/>
    <x v="0"/>
    <s v="USD"/>
    <n v="1409500725"/>
    <n v="1406908725"/>
    <b v="0"/>
    <x v="62"/>
    <b v="1"/>
    <s v="photography/photobooks"/>
    <n v="0.35"/>
    <n v="51.92307692307692"/>
    <x v="8"/>
    <x v="20"/>
  </r>
  <r>
    <n v="1191"/>
    <s v="Good Morning Japan"/>
    <s v="A photo journal capturing 30 days of sweetness in Kyoto, Tokyo, and more. Join me to see the cutest &amp; prettiest images of Japan :)"/>
    <n v="2700"/>
    <n v="2945"/>
    <x v="0"/>
    <x v="0"/>
    <s v="USD"/>
    <n v="1458480560"/>
    <n v="1455892160"/>
    <b v="0"/>
    <x v="51"/>
    <b v="1"/>
    <s v="photography/photobooks"/>
    <n v="9.0740740740740747E-2"/>
    <n v="89.242424242424249"/>
    <x v="8"/>
    <x v="20"/>
  </r>
  <r>
    <n v="1192"/>
    <s v="Other Worlds - A Make 100 Project"/>
    <s v="A macro landscape photography art book &amp; limited edition prints. A Make 100 project."/>
    <n v="100"/>
    <n v="290"/>
    <x v="0"/>
    <x v="1"/>
    <s v="GBP"/>
    <n v="1486814978"/>
    <n v="1484222978"/>
    <b v="0"/>
    <x v="41"/>
    <b v="1"/>
    <s v="photography/photobooks"/>
    <n v="1.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n v="3.957142857142857E-2"/>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n v="2.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n v="0.35"/>
    <n v="79.411764705882348"/>
    <x v="8"/>
    <x v="20"/>
  </r>
  <r>
    <n v="1196"/>
    <s v="NAKED IBIZA - A Large Scale Photography Book by Dylan Rosser"/>
    <s v="A book of male nudes photographed on location in Ibiza over the last 4 years."/>
    <n v="14500"/>
    <n v="39137"/>
    <x v="0"/>
    <x v="1"/>
    <s v="GBP"/>
    <n v="1450467539"/>
    <n v="1447875539"/>
    <b v="0"/>
    <x v="272"/>
    <b v="1"/>
    <s v="photography/photobooks"/>
    <n v="1.69910344827586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n v="1.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n v="1.606000000000000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n v="1.3167795334838224E-2"/>
    <n v="299.22222222222223"/>
    <x v="8"/>
    <x v="20"/>
  </r>
  <r>
    <n v="1200"/>
    <s v="Modern Nomads"/>
    <s v="Modern Nomads Journal is an 88 page magazine style publication containing photo stories about Somalis in the Horn of Africa."/>
    <n v="4800"/>
    <n v="6029"/>
    <x v="0"/>
    <x v="0"/>
    <s v="USD"/>
    <n v="1429183656"/>
    <n v="1427369256"/>
    <b v="0"/>
    <x v="273"/>
    <b v="1"/>
    <s v="photography/photobooks"/>
    <n v="0.2560416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x v="112"/>
    <b v="1"/>
    <s v="photography/photobooks"/>
    <n v="2.4378333333333405E-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n v="0.992439999999999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n v="2.4539877300613498E-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n v="2.9461538461538463E-2"/>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n v="8.615384615384615E-3"/>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n v="0.15"/>
    <n v="32.34375"/>
    <x v="8"/>
    <x v="20"/>
  </r>
  <r>
    <n v="1207"/>
    <s v="ITALIANA"/>
    <s v="A humanistic photo book about ancestral &amp; post-modern Italy."/>
    <n v="16700"/>
    <n v="17396"/>
    <x v="0"/>
    <x v="13"/>
    <s v="EUR"/>
    <n v="1459418400"/>
    <n v="1456827573"/>
    <b v="0"/>
    <x v="261"/>
    <b v="1"/>
    <s v="photography/photobooks"/>
    <n v="4.1676646706586828E-2"/>
    <n v="123.37588652482269"/>
    <x v="8"/>
    <x v="20"/>
  </r>
  <r>
    <n v="1208"/>
    <s v="Into The Great White Sands"/>
    <s v="Help me complete the photography and publish a fine art book on White Sands National Monument, a uniquely significant place."/>
    <n v="10000"/>
    <n v="15530"/>
    <x v="0"/>
    <x v="0"/>
    <s v="USD"/>
    <n v="1458835264"/>
    <n v="1456246864"/>
    <b v="0"/>
    <x v="11"/>
    <b v="1"/>
    <s v="photography/photobooks"/>
    <n v="0.5530000000000000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n v="0.06"/>
    <n v="138.2608695652174"/>
    <x v="8"/>
    <x v="20"/>
  </r>
  <r>
    <n v="1210"/>
    <s v="Det Andra GÃ¶teborg"/>
    <s v="En fotobok om livet i det enda andra GÃ¶teborg i vÃ¤rlden"/>
    <n v="20000"/>
    <n v="50863"/>
    <x v="0"/>
    <x v="11"/>
    <s v="SEK"/>
    <n v="1433106000"/>
    <n v="1431124572"/>
    <b v="0"/>
    <x v="273"/>
    <b v="1"/>
    <s v="photography/photobooks"/>
    <n v="1.54315"/>
    <n v="493.81553398058253"/>
    <x v="8"/>
    <x v="20"/>
  </r>
  <r>
    <n v="1211"/>
    <s v="500 Views of Japan"/>
    <s v="From 2010 to 2015, I took over 15 000 photos in Japan. Here's 500 of them. Landscape, city view, people and so much more!"/>
    <n v="1000"/>
    <n v="1011"/>
    <x v="0"/>
    <x v="5"/>
    <s v="CAD"/>
    <n v="1465505261"/>
    <n v="1464209261"/>
    <b v="0"/>
    <x v="79"/>
    <b v="1"/>
    <s v="photography/photobooks"/>
    <n v="1.0999999999999999E-2"/>
    <n v="168.5"/>
    <x v="8"/>
    <x v="20"/>
  </r>
  <r>
    <n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n v="0.2903999999999999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n v="2.2307692307692306E-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n v="0.318"/>
    <n v="105.44"/>
    <x v="8"/>
    <x v="20"/>
  </r>
  <r>
    <n v="1215"/>
    <s v="ShootTokyo: The Book"/>
    <s v="A photography book that brings you on a journey through Tokyo and beyond.   This is a collection of my best images from ShootTokyo."/>
    <n v="5000"/>
    <n v="39304.01"/>
    <x v="0"/>
    <x v="0"/>
    <s v="USD"/>
    <n v="1401487756"/>
    <n v="1398895756"/>
    <b v="0"/>
    <x v="274"/>
    <b v="1"/>
    <s v="photography/photobooks"/>
    <n v="6.8608020000000005"/>
    <n v="71.592003642987251"/>
    <x v="8"/>
    <x v="20"/>
  </r>
  <r>
    <n v="1216"/>
    <s v="In Training: a book of Bonsai photographs"/>
    <s v="A fine art photography book taking a new look at the art of bonsai."/>
    <n v="14000"/>
    <n v="20398"/>
    <x v="0"/>
    <x v="0"/>
    <s v="USD"/>
    <n v="1443826980"/>
    <n v="1441032457"/>
    <b v="0"/>
    <x v="147"/>
    <b v="1"/>
    <s v="photography/photobooks"/>
    <n v="0.4570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n v="2.5999999999999999E-2"/>
    <n v="148.57377049180329"/>
    <x v="8"/>
    <x v="20"/>
  </r>
  <r>
    <n v="1218"/>
    <s v="The Alaska Range"/>
    <s v="The Mountaineers Books and I, Carl Battreall, have teamed up to create the first photography book of the legendary Alaska Range."/>
    <n v="9000"/>
    <n v="15505"/>
    <x v="0"/>
    <x v="0"/>
    <s v="USD"/>
    <n v="1446346800"/>
    <n v="1443714800"/>
    <b v="0"/>
    <x v="30"/>
    <b v="1"/>
    <s v="photography/photobooks"/>
    <n v="0.72277777777777774"/>
    <n v="174.2134831460674"/>
    <x v="8"/>
    <x v="20"/>
  </r>
  <r>
    <n v="1219"/>
    <s v="The Box"/>
    <s v="The Box is a fine art book of Ron Amato's innovative and seductive photography project."/>
    <n v="16350"/>
    <n v="26024"/>
    <x v="0"/>
    <x v="0"/>
    <s v="USD"/>
    <n v="1476961513"/>
    <n v="1474369513"/>
    <b v="0"/>
    <x v="35"/>
    <b v="1"/>
    <s v="photography/photobooks"/>
    <n v="0.59168195718654437"/>
    <n v="102.86166007905139"/>
    <x v="8"/>
    <x v="20"/>
  </r>
  <r>
    <n v="1220"/>
    <s v="All The People"/>
    <s v="A beautiful photo art book of portraits and conversations with people that may expand your idea of gender."/>
    <n v="15000"/>
    <n v="15565"/>
    <x v="0"/>
    <x v="12"/>
    <s v="EUR"/>
    <n v="1440515112"/>
    <n v="1437923112"/>
    <b v="0"/>
    <x v="205"/>
    <b v="1"/>
    <s v="photography/photobooks"/>
    <n v="3.7666666666666668E-2"/>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n v="0.11409545454545464"/>
    <n v="23.796213592233013"/>
    <x v="8"/>
    <x v="20"/>
  </r>
  <r>
    <n v="1222"/>
    <s v="Project Pilgrim"/>
    <s v="Project Pilgrim is my effort to work towards normalizing mental health."/>
    <n v="4000"/>
    <n v="11215"/>
    <x v="0"/>
    <x v="5"/>
    <s v="CAD"/>
    <n v="1459483200"/>
    <n v="1456852647"/>
    <b v="0"/>
    <x v="276"/>
    <b v="1"/>
    <s v="photography/photobooks"/>
    <n v="1.80375"/>
    <n v="81.268115942028984"/>
    <x v="8"/>
    <x v="20"/>
  </r>
  <r>
    <n v="1223"/>
    <s v="YOSEMITE PEOPLE"/>
    <s v="A photography book focusing on the people rather than the nature at Yosemite National Park."/>
    <n v="19800"/>
    <n v="22197"/>
    <x v="0"/>
    <x v="0"/>
    <s v="USD"/>
    <n v="1478754909"/>
    <n v="1476159309"/>
    <b v="0"/>
    <x v="277"/>
    <b v="1"/>
    <s v="photography/photobooks"/>
    <n v="0.12106060606060606"/>
    <n v="116.21465968586388"/>
    <x v="8"/>
    <x v="20"/>
  </r>
  <r>
    <n v="1224"/>
    <s v="&quot;I Dreamed Last Night&quot; Album (Canceled)"/>
    <s v="Modern Celtic influenced CD.  Help me finish what I started before the stroke."/>
    <n v="15000"/>
    <n v="1060"/>
    <x v="1"/>
    <x v="0"/>
    <s v="USD"/>
    <n v="1402060302"/>
    <n v="1396876302"/>
    <b v="0"/>
    <x v="59"/>
    <b v="0"/>
    <s v="music/world music"/>
    <n v="-0.9293333333333333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x v="83"/>
    <b v="0"/>
    <s v="music/world music"/>
    <n v="-0.95599999999999996"/>
    <n v="44"/>
    <x v="4"/>
    <x v="21"/>
  </r>
  <r>
    <n v="1226"/>
    <s v="Pavlo is Filming  a PBS Concert Special (Canceled)"/>
    <s v="Pavlo will be independently filming his second full length PBS Special and DVD in May with director George Veras"/>
    <n v="50000"/>
    <n v="1937"/>
    <x v="1"/>
    <x v="0"/>
    <s v="USD"/>
    <n v="1398042000"/>
    <n v="1395089981"/>
    <b v="0"/>
    <x v="244"/>
    <b v="0"/>
    <s v="music/world music"/>
    <n v="-0.96126"/>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n v="-1"/>
    <e v="#DIV/0!"/>
    <x v="4"/>
    <x v="21"/>
  </r>
  <r>
    <n v="1228"/>
    <s v="World artist Kat Maguire's debut CD entitled &quot;Gypsy&quot;"/>
    <s v="Kat is partnering with Kickstarter to raise the funds to complete her first solo World music CD &quot;Gypsy&quot;!"/>
    <n v="5000"/>
    <n v="1465"/>
    <x v="1"/>
    <x v="0"/>
    <s v="USD"/>
    <n v="1317231008"/>
    <n v="1312047008"/>
    <b v="0"/>
    <x v="54"/>
    <b v="0"/>
    <s v="music/world music"/>
    <n v="-0.70699999999999996"/>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n v="-0.9909090909090909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n v="-1"/>
    <e v="#DIV/0!"/>
    <x v="4"/>
    <x v="21"/>
  </r>
  <r>
    <n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n v="-1"/>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n v="-0.99199999999999999"/>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n v="-0.884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x v="78"/>
    <b v="0"/>
    <s v="music/world music"/>
    <n v="-1"/>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n v="-0.97212636049907086"/>
    <n v="35"/>
    <x v="4"/>
    <x v="21"/>
  </r>
  <r>
    <n v="1236"/>
    <s v="&quot;Volando&quot; CD Release (Canceled)"/>
    <s v="Raising money to give the musicians their due."/>
    <n v="2500"/>
    <n v="0"/>
    <x v="1"/>
    <x v="0"/>
    <s v="USD"/>
    <n v="1343491200"/>
    <n v="1342801164"/>
    <b v="0"/>
    <x v="78"/>
    <b v="0"/>
    <s v="music/world music"/>
    <n v="-1"/>
    <e v="#DIV/0!"/>
    <x v="4"/>
    <x v="21"/>
  </r>
  <r>
    <n v="1237"/>
    <s v="John Grover touches the world (Canceled)"/>
    <s v="We have the songs, concept, need to add songs and mix/package for shows in Hawaii, book dates outside of Maui and advance his message"/>
    <n v="25000"/>
    <n v="0"/>
    <x v="1"/>
    <x v="0"/>
    <s v="USD"/>
    <n v="1345790865"/>
    <n v="1344062865"/>
    <b v="0"/>
    <x v="78"/>
    <b v="0"/>
    <s v="music/world music"/>
    <n v="-1"/>
    <e v="#DIV/0!"/>
    <x v="4"/>
    <x v="21"/>
  </r>
  <r>
    <n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n v="-0.82199999999999995"/>
    <n v="59.333333333333336"/>
    <x v="4"/>
    <x v="21"/>
  </r>
  <r>
    <n v="1239"/>
    <s v="Help Calmenco! finance new CD and Tour (Canceled)"/>
    <s v="Please consider helping us with our new CD and Riverdance Tour"/>
    <n v="2500"/>
    <n v="0"/>
    <x v="1"/>
    <x v="0"/>
    <s v="USD"/>
    <n v="1325804767"/>
    <n v="1323212767"/>
    <b v="0"/>
    <x v="78"/>
    <b v="0"/>
    <s v="music/world music"/>
    <n v="-1"/>
    <e v="#DIV/0!"/>
    <x v="4"/>
    <x v="21"/>
  </r>
  <r>
    <n v="1240"/>
    <s v="Message of Peace, Love &amp; Unity (Canceled)"/>
    <s v="Sharing positive vibes of Peace, Love &amp; Unity with the World through conscious Reggae Music!"/>
    <n v="8000"/>
    <n v="241"/>
    <x v="1"/>
    <x v="0"/>
    <s v="USD"/>
    <n v="1373665860"/>
    <n v="1368579457"/>
    <b v="0"/>
    <x v="22"/>
    <b v="0"/>
    <s v="music/world music"/>
    <n v="-0.96987500000000004"/>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n v="-0.49259999999999998"/>
    <n v="74.617647058823536"/>
    <x v="4"/>
    <x v="21"/>
  </r>
  <r>
    <n v="1242"/>
    <s v="Add your voice to Cellphonia 9/11 (Canceled)"/>
    <s v="Cellphonia 9/11 (http://cellphonia.org/911/) is one of the performance pieces in the Music After marathon concert on 9.11.11"/>
    <n v="911"/>
    <n v="5"/>
    <x v="1"/>
    <x v="0"/>
    <s v="USD"/>
    <n v="1315747080"/>
    <n v="1314417502"/>
    <b v="0"/>
    <x v="29"/>
    <b v="0"/>
    <s v="music/world music"/>
    <n v="-0.9945115257958288"/>
    <n v="5"/>
    <x v="4"/>
    <x v="21"/>
  </r>
  <r>
    <n v="1243"/>
    <s v="Letâ€™s Keep the San Jose Mexican Heritage Festival Alive!"/>
    <s v="California's premier Latino cultural festival - music, theatre, film, workshops, visual arts, cuisine and more!"/>
    <n v="12000"/>
    <n v="1691"/>
    <x v="1"/>
    <x v="0"/>
    <s v="USD"/>
    <n v="1310158800"/>
    <n v="1304888771"/>
    <b v="0"/>
    <x v="44"/>
    <b v="0"/>
    <s v="music/world music"/>
    <n v="-0.85908333333333331"/>
    <n v="44.5"/>
    <x v="4"/>
    <x v="21"/>
  </r>
  <r>
    <n v="1244"/>
    <s v="Theatrum Mundi releasing debut album &quot;Eyes of the Realm.&quot;"/>
    <s v="THEATRUM MUNDI releases DEBUT ALBUM! Pre-order &quot;The Eyes of the Realm&quot; and help make it happen!"/>
    <n v="2000"/>
    <n v="2076"/>
    <x v="0"/>
    <x v="0"/>
    <s v="USD"/>
    <n v="1366664400"/>
    <n v="1363981723"/>
    <b v="1"/>
    <x v="43"/>
    <b v="1"/>
    <s v="music/rock"/>
    <n v="3.7999999999999999E-2"/>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n v="0.20250000000000001"/>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x v="162"/>
    <b v="1"/>
    <s v="music/rock"/>
    <n v="0.17"/>
    <n v="75.483870967741936"/>
    <x v="4"/>
    <x v="11"/>
  </r>
  <r>
    <n v="1247"/>
    <s v="BRAIN DEAD to record debut EP with SLAYER producer!"/>
    <s v="BRAIN DEAD is going to record their debut EP and they need your help, Bozos!"/>
    <n v="3500"/>
    <n v="4275"/>
    <x v="0"/>
    <x v="0"/>
    <s v="USD"/>
    <n v="1367823655"/>
    <n v="1365231655"/>
    <b v="1"/>
    <x v="133"/>
    <b v="1"/>
    <s v="music/rock"/>
    <n v="0.22142857142857142"/>
    <n v="85.5"/>
    <x v="4"/>
    <x v="11"/>
  </r>
  <r>
    <n v="1248"/>
    <s v="The Vandies // Full length album!"/>
    <s v="The Vandies make pop rock in glorious Portland, Oregon. Help us fund our first full length album!"/>
    <n v="2500"/>
    <n v="3791"/>
    <x v="0"/>
    <x v="0"/>
    <s v="USD"/>
    <n v="1402642740"/>
    <n v="1399563953"/>
    <b v="1"/>
    <x v="211"/>
    <b v="1"/>
    <s v="music/rock"/>
    <n v="0.51639999999999997"/>
    <n v="64.254237288135599"/>
    <x v="4"/>
    <x v="11"/>
  </r>
  <r>
    <n v="1249"/>
    <s v="Matt Stansberry &amp; The Romance - Debut EP"/>
    <s v="&quot;Let's Brighten It Up&quot; will be a seven song EP of originals heavily inspired by music from the 50s and 60s"/>
    <n v="5000"/>
    <n v="5222"/>
    <x v="0"/>
    <x v="0"/>
    <s v="USD"/>
    <n v="1341683211"/>
    <n v="1339091211"/>
    <b v="1"/>
    <x v="75"/>
    <b v="1"/>
    <s v="music/rock"/>
    <n v="4.4400000000000002E-2"/>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x v="278"/>
    <b v="1"/>
    <s v="music/rock"/>
    <n v="1.0015333333333334"/>
    <n v="118.2007874015748"/>
    <x v="4"/>
    <x v="11"/>
  </r>
  <r>
    <n v="1251"/>
    <s v="Jack Oblivian Harlan t Bobo Limes european tour"/>
    <s v="A tour of europe with 3 memphis artist, Jack Oblivian, Harlan T Bobo and Shawn Cripps."/>
    <n v="6000"/>
    <n v="6108"/>
    <x v="0"/>
    <x v="0"/>
    <s v="USD"/>
    <n v="1316979167"/>
    <n v="1311795167"/>
    <b v="1"/>
    <x v="142"/>
    <b v="1"/>
    <s v="music/rock"/>
    <n v="1.7999999999999999E-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n v="0.37657142857142856"/>
    <n v="34.170212765957444"/>
    <x v="4"/>
    <x v="11"/>
  </r>
  <r>
    <n v="1253"/>
    <s v="Suburban Legends: New Album"/>
    <s v="Suburban Legends are working on the most important album EVER, but they are in need of your help and about 10 bucks... probably more!"/>
    <n v="10"/>
    <n v="30383.32"/>
    <x v="0"/>
    <x v="0"/>
    <s v="USD"/>
    <n v="1409770107"/>
    <n v="1407178107"/>
    <b v="1"/>
    <x v="279"/>
    <b v="1"/>
    <s v="music/rock"/>
    <n v="3037.3319999999999"/>
    <n v="42.73322081575246"/>
    <x v="4"/>
    <x v="11"/>
  </r>
  <r>
    <n v="1254"/>
    <s v="Album4"/>
    <s v="Fresh off the heels of, &quot;Let the Waves Come in Threes,&quot; (#6 National Folk Chart) we're making a new record. Huge thanks for your help!"/>
    <n v="6700"/>
    <n v="13323"/>
    <x v="0"/>
    <x v="0"/>
    <s v="USD"/>
    <n v="1293857940"/>
    <n v="1288968886"/>
    <b v="1"/>
    <x v="261"/>
    <b v="1"/>
    <s v="music/rock"/>
    <n v="0.9885074626865672"/>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x v="280"/>
    <b v="1"/>
    <s v="music/rock"/>
    <n v="1.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n v="0.1796376666666665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n v="1.9472727272727273"/>
    <n v="92.102272727272734"/>
    <x v="4"/>
    <x v="11"/>
  </r>
  <r>
    <n v="1258"/>
    <s v="Mustard Plug New Record!"/>
    <s v="Mustard Plug needs help funding their new record.  Please help the Grand Rapids, MI band put out their 7th record!"/>
    <n v="12000"/>
    <n v="25577.56"/>
    <x v="0"/>
    <x v="0"/>
    <s v="USD"/>
    <n v="1377960012"/>
    <n v="1375368012"/>
    <b v="1"/>
    <x v="283"/>
    <b v="1"/>
    <s v="music/rock"/>
    <n v="1.1314633333333335"/>
    <n v="38.175462686567165"/>
    <x v="4"/>
    <x v="11"/>
  </r>
  <r>
    <n v="1259"/>
    <s v="Help Falling From One complete their CD!!!"/>
    <s v="Falling From One is currently in the studio recording their first CD and they need your help!"/>
    <n v="2500"/>
    <n v="2606"/>
    <x v="0"/>
    <x v="0"/>
    <s v="USD"/>
    <n v="1402286340"/>
    <n v="1399504664"/>
    <b v="1"/>
    <x v="93"/>
    <b v="1"/>
    <s v="music/rock"/>
    <n v="4.24E-2"/>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n v="0.13666666666666666"/>
    <n v="50.689189189189186"/>
    <x v="4"/>
    <x v="11"/>
  </r>
  <r>
    <n v="1261"/>
    <s v="The Puget EP's Vinyl Release"/>
    <s v="We just recorded a stellar EP and we're trying to put it out on vinyl.  Can you help these punx out?"/>
    <n v="2000"/>
    <n v="2025"/>
    <x v="0"/>
    <x v="0"/>
    <s v="USD"/>
    <n v="1390983227"/>
    <n v="1388391227"/>
    <b v="1"/>
    <x v="47"/>
    <b v="1"/>
    <s v="music/rock"/>
    <n v="1.2500000000000001E-2"/>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n v="0.25415384615384617"/>
    <n v="77.638095238095232"/>
    <x v="4"/>
    <x v="11"/>
  </r>
  <r>
    <n v="1263"/>
    <s v="New Tropic Bombs EP ~ &quot;Return to Bomber Bay&quot;"/>
    <s v="A fresh batch of chaos from Toledo, Ohio's reggae-rockers, Tropic Bombs!"/>
    <n v="1500"/>
    <n v="1785"/>
    <x v="0"/>
    <x v="0"/>
    <s v="USD"/>
    <n v="1396054800"/>
    <n v="1393034470"/>
    <b v="1"/>
    <x v="14"/>
    <b v="1"/>
    <s v="music/rock"/>
    <n v="0.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x v="69"/>
    <b v="1"/>
    <s v="music/rock"/>
    <n v="0.66461538461538461"/>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n v="0.19147714285714287"/>
    <n v="63.184393939393942"/>
    <x v="4"/>
    <x v="11"/>
  </r>
  <r>
    <n v="1266"/>
    <s v="Sensory Station's First EP"/>
    <s v="We are looking to record our first EP produced by Aaron Harris (ISIS/Palms) at Studio West."/>
    <n v="9500"/>
    <n v="9545"/>
    <x v="0"/>
    <x v="0"/>
    <s v="USD"/>
    <n v="1389474145"/>
    <n v="1386882145"/>
    <b v="1"/>
    <x v="133"/>
    <b v="1"/>
    <s v="music/rock"/>
    <n v="4.7368421052631582E-3"/>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n v="1.7999999999999999E-2"/>
    <n v="140.85534591194968"/>
    <x v="4"/>
    <x v="11"/>
  </r>
  <r>
    <n v="1268"/>
    <s v="Full Devil Jacket 2nd Album Release"/>
    <s v="Full Devil Jacket Is releasing their first record in over 12 yrs and we want you to be a part of it!"/>
    <n v="12000"/>
    <n v="14000"/>
    <x v="0"/>
    <x v="0"/>
    <s v="USD"/>
    <n v="1379708247"/>
    <n v="1377116247"/>
    <b v="1"/>
    <x v="0"/>
    <b v="1"/>
    <s v="music/rock"/>
    <n v="0.16666666666666666"/>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n v="8.6489361702127662E-2"/>
    <n v="99.15533980582525"/>
    <x v="4"/>
    <x v="11"/>
  </r>
  <r>
    <n v="1270"/>
    <s v="Resolution15 records their next album, Svaha"/>
    <s v="We make awake metal using violins in place of guitars and want to record a full length album."/>
    <n v="10000"/>
    <n v="11472"/>
    <x v="0"/>
    <x v="0"/>
    <s v="USD"/>
    <n v="1332704042"/>
    <n v="1327523642"/>
    <b v="1"/>
    <x v="39"/>
    <b v="1"/>
    <s v="music/rock"/>
    <n v="0.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n v="1.7999999999999999E-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x v="33"/>
    <b v="1"/>
    <s v="music/rock"/>
    <n v="0.06"/>
    <n v="189.28571428571428"/>
    <x v="4"/>
    <x v="11"/>
  </r>
  <r>
    <n v="1273"/>
    <s v="Run Coyote &quot;Youth Haunts&quot; - Vinyl LP and CD"/>
    <s v="Run Coyote is raising funds to produce their debut album - &quot;Youth Haunts&quot; - on vinyl LP and CD"/>
    <n v="4000"/>
    <n v="4140"/>
    <x v="0"/>
    <x v="5"/>
    <s v="CAD"/>
    <n v="1409506291"/>
    <n v="1406914291"/>
    <b v="1"/>
    <x v="241"/>
    <b v="1"/>
    <s v="music/rock"/>
    <n v="3.5000000000000003E-2"/>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x v="284"/>
    <b v="1"/>
    <s v="music/rock"/>
    <n v="0.54975359999999984"/>
    <n v="82.963254817987149"/>
    <x v="4"/>
    <x v="11"/>
  </r>
  <r>
    <n v="1275"/>
    <s v="BLOODGOOD's 1st Studio Album in 22 Years!"/>
    <s v="ONLY A FEW HOURS LEFT TO GET YOUR ADVANCE COPY OF &quot;DANGEROUSLY CLOSE&quot; and to check out our other cool rewards!"/>
    <n v="15000"/>
    <n v="24321.1"/>
    <x v="0"/>
    <x v="0"/>
    <s v="USD"/>
    <n v="1375908587"/>
    <n v="1372884587"/>
    <b v="1"/>
    <x v="285"/>
    <b v="1"/>
    <s v="music/rock"/>
    <n v="0.62140666666666655"/>
    <n v="62.522107969151669"/>
    <x v="4"/>
    <x v="11"/>
  </r>
  <r>
    <n v="1276"/>
    <s v="MR. DREAM GOES TO JAIL"/>
    <s v="Sponsor this Brooklyn punk band's debut seven-inch, MR. DREAM GOES TO JAIL."/>
    <n v="3000"/>
    <n v="3132.63"/>
    <x v="0"/>
    <x v="0"/>
    <s v="USD"/>
    <n v="1251777600"/>
    <n v="1247504047"/>
    <b v="1"/>
    <x v="32"/>
    <b v="1"/>
    <s v="music/rock"/>
    <n v="4.4210000000000034E-2"/>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x v="286"/>
    <b v="1"/>
    <s v="music/rock"/>
    <n v="6.1243333333333309E-2"/>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n v="0.54938461538461536"/>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x v="143"/>
    <b v="1"/>
    <s v="music/rock"/>
    <n v="0.107715723873442"/>
    <n v="73.355396825396824"/>
    <x v="4"/>
    <x v="11"/>
  </r>
  <r>
    <n v="1280"/>
    <s v="Nothing More's New Album"/>
    <s v="Nothing More is recording their forthcoming record and needs to join forces with you to make this album HUGE! "/>
    <n v="15000"/>
    <n v="16636.78"/>
    <x v="0"/>
    <x v="0"/>
    <s v="USD"/>
    <n v="1299003054"/>
    <n v="1291227054"/>
    <b v="1"/>
    <x v="208"/>
    <b v="1"/>
    <s v="music/rock"/>
    <n v="0.10911866666666659"/>
    <n v="127.97523076923076"/>
    <x v="4"/>
    <x v="11"/>
  </r>
  <r>
    <n v="1281"/>
    <s v="&quot;Laser Beretta&quot;"/>
    <s v="Cure for the Common pulls the trigger on their 2nd full-length LP, &quot;Laser Beretta,&quot; printed on high-quality 15 gram polycarbonate CDs"/>
    <n v="7000"/>
    <n v="7750"/>
    <x v="0"/>
    <x v="0"/>
    <s v="USD"/>
    <n v="1375033836"/>
    <n v="1373305836"/>
    <b v="1"/>
    <x v="142"/>
    <b v="1"/>
    <s v="music/rock"/>
    <n v="0.10714285714285714"/>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x v="220"/>
    <b v="1"/>
    <s v="music/rock"/>
    <n v="0.23613333333333333"/>
    <n v="67.671532846715323"/>
    <x v="4"/>
    <x v="11"/>
  </r>
  <r>
    <n v="1283"/>
    <s v="Sketching In Stereo 3rd Album!"/>
    <s v="Our 3rd album is halfway complete, but we need your help to record, mix and master the final product!"/>
    <n v="1000"/>
    <n v="2110.5"/>
    <x v="0"/>
    <x v="0"/>
    <s v="USD"/>
    <n v="1362974400"/>
    <n v="1360948389"/>
    <b v="1"/>
    <x v="19"/>
    <b v="1"/>
    <s v="music/rock"/>
    <n v="1.1105"/>
    <n v="95.931818181818187"/>
    <x v="4"/>
    <x v="11"/>
  </r>
  <r>
    <n v="1284"/>
    <s v="Free Jujube Brown NYC Performance"/>
    <s v="â€œFree Jujube Brownâ€ by Psalmayene 24 is coming home to NYC and we need YOUR support of this moving and inspiring piece"/>
    <n v="2000"/>
    <n v="2020"/>
    <x v="0"/>
    <x v="0"/>
    <s v="USD"/>
    <n v="1483203540"/>
    <n v="1481175482"/>
    <b v="0"/>
    <x v="162"/>
    <b v="1"/>
    <s v="theater/plays"/>
    <n v="0.01"/>
    <n v="65.161290322580641"/>
    <x v="1"/>
    <x v="6"/>
  </r>
  <r>
    <n v="1285"/>
    <s v="We just keep going"/>
    <s v="The world premiere of hysterically funny and heartbreaking story about family, unconditional love and facing the unfaceable"/>
    <n v="2000"/>
    <n v="2033"/>
    <x v="0"/>
    <x v="1"/>
    <s v="GBP"/>
    <n v="1434808775"/>
    <n v="1433512775"/>
    <b v="0"/>
    <x v="287"/>
    <b v="1"/>
    <s v="theater/plays"/>
    <n v="1.6500000000000001E-2"/>
    <n v="32.269841269841272"/>
    <x v="1"/>
    <x v="6"/>
  </r>
  <r>
    <n v="1286"/>
    <s v="The Diary of a Nobody"/>
    <s v="A touring production of FRED's modern adaptation of the classic Victorian comic novel, reaching out to new audiences."/>
    <n v="1500"/>
    <n v="1625"/>
    <x v="0"/>
    <x v="1"/>
    <s v="GBP"/>
    <n v="1424181600"/>
    <n v="1423041227"/>
    <b v="0"/>
    <x v="9"/>
    <b v="1"/>
    <s v="theater/plays"/>
    <n v="8.3333333333333329E-2"/>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n v="1.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n v="4.4999999999999997E-3"/>
    <n v="65.868852459016395"/>
    <x v="1"/>
    <x v="6"/>
  </r>
  <r>
    <n v="1289"/>
    <s v="No Brains for Dinner"/>
    <s v="A chilling original Edwardian Comedy of errors and foolishness made for the Patrick Henry College stage."/>
    <n v="1500"/>
    <n v="1876"/>
    <x v="0"/>
    <x v="0"/>
    <s v="USD"/>
    <n v="1483499645"/>
    <n v="1480907645"/>
    <b v="0"/>
    <x v="47"/>
    <b v="1"/>
    <s v="theater/plays"/>
    <n v="0.25066666666666665"/>
    <n v="36.07692307692308"/>
    <x v="1"/>
    <x v="6"/>
  </r>
  <r>
    <n v="1290"/>
    <s v="I Died... I Came Back, ... Whatever"/>
    <s v="Sometimes your Heart has to STOP for your Life to START."/>
    <n v="3500"/>
    <n v="3800"/>
    <x v="0"/>
    <x v="0"/>
    <s v="USD"/>
    <n v="1429772340"/>
    <n v="1427121931"/>
    <b v="0"/>
    <x v="48"/>
    <b v="1"/>
    <s v="theater/plays"/>
    <n v="8.5714285714285715E-2"/>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n v="0.45700000000000002"/>
    <n v="104.07142857142857"/>
    <x v="1"/>
    <x v="6"/>
  </r>
  <r>
    <n v="1292"/>
    <s v="Season Scandinavia"/>
    <s v="Empty Deck presents the most exciting unknown contemporary Scandinavian plays in co-production with The Other Room Theatre, Cardiff."/>
    <n v="1700"/>
    <n v="1870"/>
    <x v="0"/>
    <x v="1"/>
    <s v="GBP"/>
    <n v="1444172340"/>
    <n v="1441822828"/>
    <b v="0"/>
    <x v="47"/>
    <b v="1"/>
    <s v="theater/plays"/>
    <n v="0.1"/>
    <n v="35.96153846153846"/>
    <x v="1"/>
    <x v="6"/>
  </r>
  <r>
    <n v="1293"/>
    <s v="WORSE THAN TIGERS"/>
    <s v="Invest in the world premiere of WORSE THAN TIGERS at ACT, and in the future of Seattle's newest, female-led theatre company: RED STAGE."/>
    <n v="15000"/>
    <n v="15335"/>
    <x v="0"/>
    <x v="0"/>
    <s v="USD"/>
    <n v="1447523371"/>
    <n v="1444927771"/>
    <b v="0"/>
    <x v="148"/>
    <b v="1"/>
    <s v="theater/plays"/>
    <n v="2.2333333333333334E-2"/>
    <n v="127.79166666666667"/>
    <x v="1"/>
    <x v="6"/>
  </r>
  <r>
    <n v="1294"/>
    <s v="HELMER'S LOO"/>
    <s v="We have an award-winning Danish play, now we just need a bathroom set to perform it in. Spend a penny to help us build the set!"/>
    <n v="500"/>
    <n v="610"/>
    <x v="0"/>
    <x v="1"/>
    <s v="GBP"/>
    <n v="1445252400"/>
    <n v="1443696797"/>
    <b v="0"/>
    <x v="19"/>
    <b v="1"/>
    <s v="theater/plays"/>
    <n v="0.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x v="31"/>
    <b v="1"/>
    <s v="theater/plays"/>
    <n v="1.9599999999999999E-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x v="23"/>
    <b v="1"/>
    <s v="theater/plays"/>
    <n v="0.41176470588235292"/>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n v="9.5250000000000001E-2"/>
    <n v="92.037815126050418"/>
    <x v="1"/>
    <x v="6"/>
  </r>
  <r>
    <n v="1298"/>
    <s v="Dinosaur Dreams"/>
    <s v="A play that raises awareness for mental health and explores the psychological effects childhood abuse can have on an adult."/>
    <n v="2000"/>
    <n v="2093"/>
    <x v="0"/>
    <x v="1"/>
    <s v="GBP"/>
    <n v="1461860432"/>
    <n v="1459268432"/>
    <b v="0"/>
    <x v="51"/>
    <b v="1"/>
    <s v="theater/plays"/>
    <n v="4.65E-2"/>
    <n v="63.424242424242422"/>
    <x v="1"/>
    <x v="6"/>
  </r>
  <r>
    <n v="1299"/>
    <s v="The (out)Siders Project"/>
    <s v="A new work inspired by the classic novel and created by Dallas teens under the direction of professional artists."/>
    <n v="3500"/>
    <n v="4340"/>
    <x v="0"/>
    <x v="0"/>
    <s v="USD"/>
    <n v="1436902359"/>
    <n v="1434310359"/>
    <b v="0"/>
    <x v="58"/>
    <b v="1"/>
    <s v="theater/plays"/>
    <n v="0.24"/>
    <n v="135.625"/>
    <x v="1"/>
    <x v="6"/>
  </r>
  <r>
    <n v="1300"/>
    <s v="Before The Lights Go Up"/>
    <s v="What would you do with the time ticking and the pressure building to make a choice?! Find out what happens in this hilarious new play!!"/>
    <n v="3000"/>
    <n v="4050"/>
    <x v="0"/>
    <x v="0"/>
    <s v="USD"/>
    <n v="1464807420"/>
    <n v="1461427938"/>
    <b v="0"/>
    <x v="54"/>
    <b v="1"/>
    <s v="theater/plays"/>
    <n v="0.35"/>
    <n v="168.75"/>
    <x v="1"/>
    <x v="6"/>
  </r>
  <r>
    <n v="1301"/>
    <s v="the dreamer examines his pillow"/>
    <s v="The Attic Theater Company presents John Patrick Shanley's THE DREAMER EXAMINES HIS PILLOW, the first official revival since 1986"/>
    <n v="2000"/>
    <n v="2055"/>
    <x v="0"/>
    <x v="0"/>
    <s v="USD"/>
    <n v="1437447600"/>
    <n v="1436551178"/>
    <b v="0"/>
    <x v="60"/>
    <b v="1"/>
    <s v="theater/plays"/>
    <n v="2.75E-2"/>
    <n v="70.862068965517238"/>
    <x v="1"/>
    <x v="6"/>
  </r>
  <r>
    <n v="1302"/>
    <s v="Help bring Boys of a Certain Age back to NYC!"/>
    <s v="Boys of a Certain Age is a unique and special show that we're trying to remount in New York City in 2017."/>
    <n v="2500"/>
    <n v="2500"/>
    <x v="0"/>
    <x v="0"/>
    <s v="USD"/>
    <n v="1480559011"/>
    <n v="1477963411"/>
    <b v="0"/>
    <x v="133"/>
    <b v="1"/>
    <s v="theater/plays"/>
    <n v="0"/>
    <n v="50"/>
    <x v="1"/>
    <x v="6"/>
  </r>
  <r>
    <n v="1303"/>
    <s v="Forward Arena Theatre Company: Summer Season"/>
    <s v="Groundbreaking queer theatre."/>
    <n v="3500"/>
    <n v="4559.13"/>
    <x v="0"/>
    <x v="1"/>
    <s v="GBP"/>
    <n v="1469962800"/>
    <n v="1468578920"/>
    <b v="0"/>
    <x v="52"/>
    <b v="1"/>
    <s v="theater/plays"/>
    <n v="0.30260857142857145"/>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n v="-0.60372499999999996"/>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n v="-0.740233333333333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n v="-0.34753636363636364"/>
    <n v="201.60393258426967"/>
    <x v="2"/>
    <x v="8"/>
  </r>
  <r>
    <n v="1307"/>
    <s v="VR Card - Customized Virtual Reality Viewer (Canceled)"/>
    <s v="Get VR to Everyone with Mailable, Ready to Use Viewers"/>
    <n v="50000"/>
    <n v="5757"/>
    <x v="1"/>
    <x v="0"/>
    <s v="USD"/>
    <n v="1455710679"/>
    <n v="1453118679"/>
    <b v="0"/>
    <x v="43"/>
    <b v="0"/>
    <s v="technology/wearables"/>
    <n v="-0.88485999999999998"/>
    <n v="127.93333333333334"/>
    <x v="2"/>
    <x v="8"/>
  </r>
  <r>
    <n v="1308"/>
    <s v="Boost Band: Wristband Phone Charger (Canceled)"/>
    <s v="Boost Band, a wristband that charges any device"/>
    <n v="10000"/>
    <n v="1136"/>
    <x v="1"/>
    <x v="0"/>
    <s v="USD"/>
    <n v="1475937812"/>
    <n v="1472481812"/>
    <b v="0"/>
    <x v="44"/>
    <b v="0"/>
    <s v="technology/wearables"/>
    <n v="-0.88639999999999997"/>
    <n v="29.894736842105264"/>
    <x v="2"/>
    <x v="8"/>
  </r>
  <r>
    <n v="1309"/>
    <s v="CORE : Roam (Canceled)"/>
    <s v="Wicked fun and built for excitement, CORE is the safest and most versatile speaker you've ever worn."/>
    <n v="11500"/>
    <n v="12879"/>
    <x v="1"/>
    <x v="0"/>
    <s v="USD"/>
    <n v="1444943468"/>
    <n v="1441919468"/>
    <b v="0"/>
    <x v="2"/>
    <b v="0"/>
    <s v="technology/wearables"/>
    <n v="0.11991304347826087"/>
    <n v="367.97142857142859"/>
    <x v="2"/>
    <x v="8"/>
  </r>
  <r>
    <n v="1310"/>
    <s v="k5-jkt.by kiger (Canceled)"/>
    <s v="An essential hoodie that holds all sized smart phones and keep your headphone wires tangle free."/>
    <n v="20000"/>
    <n v="3100"/>
    <x v="1"/>
    <x v="0"/>
    <s v="USD"/>
    <n v="1471622450"/>
    <n v="1467734450"/>
    <b v="0"/>
    <x v="54"/>
    <b v="0"/>
    <s v="technology/wearables"/>
    <n v="-0.84499999999999997"/>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n v="-0.67971999999999999"/>
    <n v="800.7"/>
    <x v="2"/>
    <x v="8"/>
  </r>
  <r>
    <n v="1312"/>
    <s v="GoSolo Hat for GoPro (Canceled)"/>
    <s v="People loved the original Black and Gray GoSolo hats and asked for more. So we received sample for 3 more colors!"/>
    <n v="4600"/>
    <n v="28"/>
    <x v="1"/>
    <x v="0"/>
    <s v="USD"/>
    <n v="1429375922"/>
    <n v="1426783922"/>
    <b v="0"/>
    <x v="29"/>
    <b v="0"/>
    <s v="technology/wearables"/>
    <n v="-0.99391304347826082"/>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n v="-0.68884999999999996"/>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n v="-0.98873333333333335"/>
    <n v="184.36363636363637"/>
    <x v="2"/>
    <x v="8"/>
  </r>
  <r>
    <n v="1315"/>
    <s v="World's First Amphibious Heart Rate &amp; Fitness Wearable"/>
    <s v="Zoom will happen - THANK YOU! Received outside funding due amazing early success!"/>
    <n v="100000"/>
    <n v="40404"/>
    <x v="1"/>
    <x v="0"/>
    <s v="USD"/>
    <n v="1446771600"/>
    <n v="1443700648"/>
    <b v="0"/>
    <x v="290"/>
    <b v="0"/>
    <s v="technology/wearables"/>
    <n v="-0.59596000000000005"/>
    <n v="162.91935483870967"/>
    <x v="2"/>
    <x v="8"/>
  </r>
  <r>
    <n v="1316"/>
    <s v="Future Belt (Canceled)"/>
    <s v="Future Belt comes in just 3 sizes, but yet, is designed to fit waists ranging from 25-55 inches. No batteries, no gimmicks."/>
    <n v="75000"/>
    <n v="1"/>
    <x v="1"/>
    <x v="0"/>
    <s v="USD"/>
    <n v="1456700709"/>
    <n v="1453676709"/>
    <b v="0"/>
    <x v="29"/>
    <b v="0"/>
    <s v="technology/wearables"/>
    <n v="-0.99998666666666669"/>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n v="-0.94266499999999998"/>
    <n v="603.52631578947364"/>
    <x v="2"/>
    <x v="8"/>
  </r>
  <r>
    <n v="1318"/>
    <s v="Lucky Tag: A Smart Dog Wearable That Cares (Canceled)"/>
    <s v="Your Dog's Best Friend._x000a_Revolutionize the way you care about your pups and brings you peace of mind."/>
    <n v="40000"/>
    <n v="6130"/>
    <x v="1"/>
    <x v="0"/>
    <s v="USD"/>
    <n v="1420938172"/>
    <n v="1418346172"/>
    <b v="0"/>
    <x v="125"/>
    <b v="0"/>
    <s v="technology/wearables"/>
    <n v="-0.84675"/>
    <n v="45.407407407407405"/>
    <x v="2"/>
    <x v="8"/>
  </r>
  <r>
    <n v="1319"/>
    <s v="Pixel Shades by R A V E Z (Canceled)"/>
    <s v="Stand out at festivals, get people talking and support our latest campaign to augment your style with the latest LED technology."/>
    <n v="5800"/>
    <n v="876"/>
    <x v="1"/>
    <x v="1"/>
    <s v="GBP"/>
    <n v="1405094400"/>
    <n v="1403810965"/>
    <b v="0"/>
    <x v="82"/>
    <b v="0"/>
    <s v="technology/wearables"/>
    <n v="-0.84896551724137936"/>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n v="-0.99497000000000002"/>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n v="-0.9869718614718614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n v="-0.99697142857142862"/>
    <n v="26.5"/>
    <x v="2"/>
    <x v="8"/>
  </r>
  <r>
    <n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n v="-0.9112000000000000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n v="-0.90159999999999996"/>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n v="-0.97570000000000001"/>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n v="-0.9887000000000000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n v="-0.96447916666666667"/>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n v="-0.9766933333333333"/>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n v="-0.9918400000000000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n v="-0.77505714285714289"/>
    <n v="157.46"/>
    <x v="2"/>
    <x v="8"/>
  </r>
  <r>
    <n v="1331"/>
    <s v="WORLD'S BEST BATTERY BACKUP: EXO WEARABLE POWER! (Canceled)"/>
    <s v="The World's First Wearable Battery Backup - wireless, modular, flexible, and ultra-lightweight! Click, charge, go!!!"/>
    <n v="250000"/>
    <n v="3417"/>
    <x v="1"/>
    <x v="0"/>
    <s v="USD"/>
    <n v="1471435554"/>
    <n v="1468843554"/>
    <b v="0"/>
    <x v="69"/>
    <b v="0"/>
    <s v="technology/wearables"/>
    <n v="-0.98633199999999999"/>
    <n v="100.5"/>
    <x v="2"/>
    <x v="8"/>
  </r>
  <r>
    <n v="1332"/>
    <s v="Belt with Legs Invention (Canceled)"/>
    <s v="Long bus queue and no seats around? This light weight seating device can be worn anywhere and at anytime! Belt that converts into seat."/>
    <n v="10115"/>
    <n v="0"/>
    <x v="1"/>
    <x v="16"/>
    <s v="CHF"/>
    <n v="1485480408"/>
    <n v="1482888408"/>
    <b v="0"/>
    <x v="78"/>
    <b v="0"/>
    <s v="technology/wearables"/>
    <n v="-1"/>
    <e v="#DIV/0!"/>
    <x v="2"/>
    <x v="8"/>
  </r>
  <r>
    <n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n v="-1"/>
    <e v="#DIV/0!"/>
    <x v="2"/>
    <x v="8"/>
  </r>
  <r>
    <n v="1334"/>
    <s v="My TUSK â„¢ (Telephone Utility Support Kit!) (Canceled)"/>
    <s v="A wearable device that allows you to dock and operate your phone hands-free anywhere and everywhere!"/>
    <n v="133000"/>
    <n v="14303"/>
    <x v="1"/>
    <x v="0"/>
    <s v="USD"/>
    <n v="1457721287"/>
    <n v="1455129287"/>
    <b v="0"/>
    <x v="222"/>
    <b v="0"/>
    <s v="technology/wearables"/>
    <n v="-0.8924586466165414"/>
    <n v="51.822463768115945"/>
    <x v="2"/>
    <x v="8"/>
  </r>
  <r>
    <n v="1335"/>
    <s v="UB Fit (Canceled)"/>
    <s v="Dial up your performance with UB Fit: 1st wearable resistance technology that allows you to tone muscles while doing a cardio workout"/>
    <n v="25000"/>
    <n v="4940"/>
    <x v="1"/>
    <x v="0"/>
    <s v="USD"/>
    <n v="1449354502"/>
    <n v="1446762502"/>
    <b v="0"/>
    <x v="38"/>
    <b v="0"/>
    <s v="technology/wearables"/>
    <n v="-0.8024"/>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n v="-0.1505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n v="-0.50617999999999996"/>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n v="-0.96696666666666664"/>
    <n v="66.066666666666663"/>
    <x v="2"/>
    <x v="8"/>
  </r>
  <r>
    <n v="1339"/>
    <s v="Linkoo (Canceled)"/>
    <s v="World's Smallest customizable Phone &amp; GPS Watch for kids !"/>
    <n v="50000"/>
    <n v="3317"/>
    <x v="1"/>
    <x v="0"/>
    <s v="USD"/>
    <n v="1418056315"/>
    <n v="1414164715"/>
    <b v="0"/>
    <x v="77"/>
    <b v="0"/>
    <s v="technology/wearables"/>
    <n v="-0.93366000000000005"/>
    <n v="89.648648648648646"/>
    <x v="2"/>
    <x v="8"/>
  </r>
  <r>
    <n v="1340"/>
    <s v="Glass Designs (Canceled)"/>
    <s v="I would like to make nicer, more stylish looking frames for the Google Glass using 3D printing technology."/>
    <n v="1680"/>
    <n v="0"/>
    <x v="1"/>
    <x v="0"/>
    <s v="USD"/>
    <n v="1408112253"/>
    <n v="1405520253"/>
    <b v="0"/>
    <x v="78"/>
    <b v="0"/>
    <s v="technology/wearables"/>
    <n v="-1"/>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n v="-0.2964"/>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n v="-0.99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n v="2.298E-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n v="2.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n v="0.25"/>
    <n v="53.571428571428569"/>
    <x v="3"/>
    <x v="9"/>
  </r>
  <r>
    <n v="1346"/>
    <s v="Anthology of Stories from LGBT Nepal"/>
    <s v="An anthology of nonfiction stories written by Nepal's Lesbian, Gay, Bisexual, and Transgender (LGBT) community."/>
    <n v="4900"/>
    <n v="7219"/>
    <x v="0"/>
    <x v="0"/>
    <s v="USD"/>
    <n v="1372297751"/>
    <n v="1369705751"/>
    <b v="0"/>
    <x v="184"/>
    <b v="1"/>
    <s v="publishing/nonfiction"/>
    <n v="0.4732653061224489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n v="2.1999999999999999E-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n v="1.872340425531915E-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n v="1.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n v="4.0500000000000001E-2"/>
    <n v="66.698717948717942"/>
    <x v="3"/>
    <x v="9"/>
  </r>
  <r>
    <n v="1351"/>
    <s v="Purpose: Your Journey To Find Meaning"/>
    <s v="Discover your purpose, live a more fulfilling life, leave a positive footprint on society."/>
    <n v="20000"/>
    <n v="20253"/>
    <x v="0"/>
    <x v="0"/>
    <s v="USD"/>
    <n v="1455299144"/>
    <n v="1452707144"/>
    <b v="0"/>
    <x v="148"/>
    <b v="1"/>
    <s v="publishing/nonfiction"/>
    <n v="1.265E-2"/>
    <n v="168.77500000000001"/>
    <x v="3"/>
    <x v="9"/>
  </r>
  <r>
    <n v="1352"/>
    <s v="Will's SmileBook Project"/>
    <s v="An important book, based on research, to make you and your learners smile again. Better smile sheets, better feedback, better learning!"/>
    <n v="10000"/>
    <n v="13614"/>
    <x v="0"/>
    <x v="0"/>
    <s v="USD"/>
    <n v="1441425540"/>
    <n v="1436968366"/>
    <b v="0"/>
    <x v="294"/>
    <b v="1"/>
    <s v="publishing/nonfiction"/>
    <n v="0.3614"/>
    <n v="59.973568281938327"/>
    <x v="3"/>
    <x v="9"/>
  </r>
  <r>
    <n v="1353"/>
    <s v="Finish The Script! - A College Writing Course in Book Form"/>
    <s v="A book that teaches aspiring writers how to get from a basic idea to a fully rewritten screenplay."/>
    <n v="1000"/>
    <n v="1336"/>
    <x v="0"/>
    <x v="0"/>
    <s v="USD"/>
    <n v="1362960000"/>
    <n v="1359946188"/>
    <b v="0"/>
    <x v="288"/>
    <b v="1"/>
    <s v="publishing/nonfiction"/>
    <n v="0.33600000000000002"/>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n v="0.30249999999999999"/>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n v="0.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n v="0.82810588235294125"/>
    <n v="71.443218390804603"/>
    <x v="3"/>
    <x v="9"/>
  </r>
  <r>
    <n v="1357"/>
    <s v="Becoming Alicia"/>
    <s v="The search for identity leads one young woman to Mexico, where she follows her grandfather's journey back to America."/>
    <n v="2000"/>
    <n v="2506"/>
    <x v="0"/>
    <x v="0"/>
    <s v="USD"/>
    <n v="1362117540"/>
    <n v="1359587137"/>
    <b v="0"/>
    <x v="71"/>
    <b v="1"/>
    <s v="publishing/nonfiction"/>
    <n v="0.253"/>
    <n v="38.553846153846152"/>
    <x v="3"/>
    <x v="9"/>
  </r>
  <r>
    <n v="1358"/>
    <s v="The Masada Story Project"/>
    <s v="I am working on a book about what people do when they visit Masada, an ancient fortress in the Judean desert."/>
    <n v="3000"/>
    <n v="3350"/>
    <x v="0"/>
    <x v="0"/>
    <s v="USD"/>
    <n v="1309009323"/>
    <n v="1306417323"/>
    <b v="0"/>
    <x v="72"/>
    <b v="1"/>
    <s v="publishing/nonfiction"/>
    <n v="0.116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n v="0.15757575757575756"/>
    <n v="40.210526315789473"/>
    <x v="3"/>
    <x v="9"/>
  </r>
  <r>
    <n v="1360"/>
    <s v="So Bad, It's Good! - A Book of Bad Movies"/>
    <s v="So Bad, It's Good! is a guide to finding the best films for your bad movie night."/>
    <n v="1500"/>
    <n v="2598"/>
    <x v="0"/>
    <x v="0"/>
    <s v="USD"/>
    <n v="1343943420"/>
    <n v="1341524220"/>
    <b v="0"/>
    <x v="75"/>
    <b v="1"/>
    <s v="publishing/nonfiction"/>
    <n v="0.73199999999999998"/>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n v="0.25983333333333336"/>
    <n v="28.632575757575758"/>
    <x v="3"/>
    <x v="9"/>
  </r>
  <r>
    <n v="1362"/>
    <s v="A Fantastic Affair: Karl Barth in America 1962â€“Research"/>
    <s v="The never-before-told story of Karl Barth's (first and only) journey to the United States in 1962."/>
    <n v="1000"/>
    <n v="1091"/>
    <x v="0"/>
    <x v="0"/>
    <s v="USD"/>
    <n v="1378592731"/>
    <n v="1373408731"/>
    <b v="0"/>
    <x v="20"/>
    <b v="1"/>
    <s v="publishing/nonfiction"/>
    <n v="9.0999999999999998E-2"/>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n v="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n v="0.18642857142857142"/>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n v="2.6666666666666666E-3"/>
    <n v="81.739130434782609"/>
    <x v="4"/>
    <x v="11"/>
  </r>
  <r>
    <n v="1366"/>
    <s v="Kick It! A Tribute to the A.K.s"/>
    <s v="A musical memorial for Alexi Petersen."/>
    <n v="7500"/>
    <n v="9486.69"/>
    <x v="0"/>
    <x v="0"/>
    <s v="USD"/>
    <n v="1417049663"/>
    <n v="1413158063"/>
    <b v="0"/>
    <x v="206"/>
    <b v="1"/>
    <s v="music/rock"/>
    <n v="0.26489200000000007"/>
    <n v="64.535306122448986"/>
    <x v="4"/>
    <x v="11"/>
  </r>
  <r>
    <n v="1367"/>
    <s v="House of Rabbits  - &quot;Songs of Charivari&quot;"/>
    <s v="House of Rabbits are recording our full-length, debut album! Support independent music, receive great rewards!"/>
    <n v="5000"/>
    <n v="5713"/>
    <x v="0"/>
    <x v="0"/>
    <s v="USD"/>
    <n v="1447463050"/>
    <n v="1444867450"/>
    <b v="0"/>
    <x v="240"/>
    <b v="1"/>
    <s v="music/rock"/>
    <n v="0.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x v="45"/>
    <b v="1"/>
    <s v="music/rock"/>
    <n v="0.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n v="5.3480531520395468E-2"/>
    <n v="83.967068965517228"/>
    <x v="4"/>
    <x v="11"/>
  </r>
  <r>
    <n v="1370"/>
    <s v="Food On You presents Baby's First Parental Advisory"/>
    <s v="Songs about the first year of parenthood, often inappropriate for children"/>
    <n v="1500"/>
    <n v="1555"/>
    <x v="0"/>
    <x v="0"/>
    <s v="USD"/>
    <n v="1381881890"/>
    <n v="1380585890"/>
    <b v="0"/>
    <x v="9"/>
    <b v="1"/>
    <s v="music/rock"/>
    <n v="3.6666666666666667E-2"/>
    <n v="77.75"/>
    <x v="4"/>
    <x v="11"/>
  </r>
  <r>
    <n v="1371"/>
    <s v="The Defiant Tour Documentary with LoNero"/>
    <s v="The Defiant Tour Documentary is a never before examination of the finances of a touring band and what it takes to go on the road."/>
    <n v="6999"/>
    <n v="7495"/>
    <x v="0"/>
    <x v="0"/>
    <s v="USD"/>
    <n v="1431022342"/>
    <n v="1428430342"/>
    <b v="0"/>
    <x v="16"/>
    <b v="1"/>
    <s v="music/rock"/>
    <n v="7.0867266752393202E-2"/>
    <n v="107.07142857142857"/>
    <x v="4"/>
    <x v="11"/>
  </r>
  <r>
    <n v="1372"/>
    <s v="Ted Lukas &amp; the Misled new CD - &quot;FEED&quot;"/>
    <s v="Please help us raise funds to press our new CD!"/>
    <n v="500"/>
    <n v="620"/>
    <x v="0"/>
    <x v="0"/>
    <s v="USD"/>
    <n v="1342115132"/>
    <n v="1339523132"/>
    <b v="0"/>
    <x v="38"/>
    <b v="1"/>
    <s v="music/rock"/>
    <n v="0.24"/>
    <n v="38.75"/>
    <x v="4"/>
    <x v="11"/>
  </r>
  <r>
    <n v="1373"/>
    <s v="Broccoli Samurai: Tour Van or Bust!"/>
    <s v="Help Broccoli Samurai raise money to get a new van and continue bringing you the jams!"/>
    <n v="10000"/>
    <n v="10501"/>
    <x v="0"/>
    <x v="0"/>
    <s v="USD"/>
    <n v="1483138233"/>
    <n v="1480546233"/>
    <b v="0"/>
    <x v="47"/>
    <b v="1"/>
    <s v="music/rock"/>
    <n v="5.0099999999999999E-2"/>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x v="36"/>
    <b v="1"/>
    <s v="music/rock"/>
    <n v="0.89466666666666672"/>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x v="280"/>
    <b v="1"/>
    <s v="music/rock"/>
    <n v="0.71325000000000005"/>
    <n v="62.871559633027523"/>
    <x v="4"/>
    <x v="11"/>
  </r>
  <r>
    <n v="1376"/>
    <s v="Dead Pirates / HIGHMARE LP 2nd pressing"/>
    <s v="Dead Pirates are planning a second pressing of HIGHMARE LP, who wants one ?"/>
    <n v="3700"/>
    <n v="9342"/>
    <x v="0"/>
    <x v="1"/>
    <s v="GBP"/>
    <n v="1480784606"/>
    <n v="1478189006"/>
    <b v="0"/>
    <x v="129"/>
    <b v="1"/>
    <s v="music/rock"/>
    <n v="1.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x v="162"/>
    <b v="1"/>
    <s v="music/rock"/>
    <n v="0.16153846153846155"/>
    <n v="48.70967741935484"/>
    <x v="4"/>
    <x v="11"/>
  </r>
  <r>
    <n v="1378"/>
    <s v="SIX BY SEVEN"/>
    <s v="A psychedelic post rock masterpiece!"/>
    <n v="2000"/>
    <n v="4067"/>
    <x v="0"/>
    <x v="1"/>
    <s v="GBP"/>
    <n v="1470075210"/>
    <n v="1468779210"/>
    <b v="0"/>
    <x v="182"/>
    <b v="1"/>
    <s v="music/rock"/>
    <n v="1.0335000000000001"/>
    <n v="30.578947368421051"/>
    <x v="4"/>
    <x v="11"/>
  </r>
  <r>
    <n v="1379"/>
    <s v="J. Walter Makes a Record"/>
    <s v="---------The long-awaited debut full-length from Justin Ruddy--------"/>
    <n v="10000"/>
    <n v="11160"/>
    <x v="0"/>
    <x v="0"/>
    <s v="USD"/>
    <n v="1433504876"/>
    <n v="1430912876"/>
    <b v="0"/>
    <x v="299"/>
    <b v="1"/>
    <s v="music/rock"/>
    <n v="0.11600000000000001"/>
    <n v="73.907284768211923"/>
    <x v="4"/>
    <x v="11"/>
  </r>
  <r>
    <n v="1380"/>
    <s v="BARNFEST 2015"/>
    <s v="A DIY MUSIC FESTIVAL FROM ST. LOUIS MO! Bands make their own festival, help make it legit!"/>
    <n v="25"/>
    <n v="106"/>
    <x v="0"/>
    <x v="0"/>
    <s v="USD"/>
    <n v="1433815200"/>
    <n v="1431886706"/>
    <b v="0"/>
    <x v="81"/>
    <b v="1"/>
    <s v="music/rock"/>
    <n v="3.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n v="7.0999999999999994E-2"/>
    <n v="73.356164383561648"/>
    <x v="4"/>
    <x v="11"/>
  </r>
  <r>
    <n v="1382"/>
    <s v="The Floorwalkers New Album!"/>
    <s v="We're making a new record -- independently! We've got some great new songs we're really excited to bring to you!"/>
    <n v="8000"/>
    <n v="8349"/>
    <x v="0"/>
    <x v="0"/>
    <s v="USD"/>
    <n v="1367867536"/>
    <n v="1365275536"/>
    <b v="0"/>
    <x v="265"/>
    <b v="1"/>
    <s v="music/rock"/>
    <n v="4.3624999999999997E-2"/>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n v="1.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x v="287"/>
    <b v="1"/>
    <s v="music/rock"/>
    <n v="0.24085714285714285"/>
    <n v="68.936507936507937"/>
    <x v="4"/>
    <x v="11"/>
  </r>
  <r>
    <n v="1385"/>
    <s v="Chi Might Project"/>
    <s v="Musicians, singers &amp; songwriters from all over the world collaborate via YouTube in order to create an amazing album!"/>
    <n v="8000"/>
    <n v="8832.49"/>
    <x v="0"/>
    <x v="12"/>
    <s v="EUR"/>
    <n v="1461931860"/>
    <n v="1457109121"/>
    <b v="0"/>
    <x v="179"/>
    <b v="1"/>
    <s v="music/rock"/>
    <n v="0.10406124999999997"/>
    <n v="65.914104477611943"/>
    <x v="4"/>
    <x v="11"/>
  </r>
  <r>
    <n v="1386"/>
    <s v="MALTESE CROSS: The First Album"/>
    <s v="We are a classic hard rock/heavy metal band just trying to keep rock alive!"/>
    <n v="400"/>
    <n v="875"/>
    <x v="0"/>
    <x v="0"/>
    <s v="USD"/>
    <n v="1438183889"/>
    <n v="1435591889"/>
    <b v="0"/>
    <x v="25"/>
    <b v="1"/>
    <s v="music/rock"/>
    <n v="1.1875"/>
    <n v="62.5"/>
    <x v="4"/>
    <x v="11"/>
  </r>
  <r>
    <n v="1387"/>
    <s v="FAMILY BUSINESS KICKSTARTER"/>
    <s v="Less than one week to PLEDGE YOUR SUPPORT for THE FAMILY BUSINESS as the band raises funds for the next full length rock album."/>
    <n v="4000"/>
    <n v="5465"/>
    <x v="0"/>
    <x v="0"/>
    <s v="USD"/>
    <n v="1433305800"/>
    <n v="1430604395"/>
    <b v="0"/>
    <x v="76"/>
    <b v="1"/>
    <s v="music/rock"/>
    <n v="0.36625000000000002"/>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n v="0.34807399999999999"/>
    <n v="60.181874999999998"/>
    <x v="4"/>
    <x v="11"/>
  </r>
  <r>
    <n v="1389"/>
    <s v="Pre-order DANCEHALL's first record!!!"/>
    <s v="Help fund the pressing of DANCEHALL's first record by pre-ordering it in advance!!!"/>
    <n v="500"/>
    <n v="727"/>
    <x v="0"/>
    <x v="1"/>
    <s v="GBP"/>
    <n v="1471087957"/>
    <n v="1468495957"/>
    <b v="0"/>
    <x v="69"/>
    <b v="1"/>
    <s v="music/rock"/>
    <n v="0.45400000000000001"/>
    <n v="21.382352941176471"/>
    <x v="4"/>
    <x v="11"/>
  </r>
  <r>
    <n v="1390"/>
    <s v="New Music Video/Artist Development"/>
    <s v="Breakout Artist Management will be working with us on a brand new music video and we need your help!"/>
    <n v="2800"/>
    <n v="3055"/>
    <x v="0"/>
    <x v="0"/>
    <s v="USD"/>
    <n v="1430154720"/>
    <n v="1427224606"/>
    <b v="0"/>
    <x v="10"/>
    <b v="1"/>
    <s v="music/rock"/>
    <n v="9.1071428571428567E-2"/>
    <n v="160.78947368421052"/>
    <x v="4"/>
    <x v="11"/>
  </r>
  <r>
    <n v="1391"/>
    <s v="Rules and Regulations"/>
    <s v="With the money donated through this project we intend on investing in sound equipment for live shows"/>
    <n v="500"/>
    <n v="551"/>
    <x v="0"/>
    <x v="0"/>
    <s v="USD"/>
    <n v="1440219540"/>
    <n v="1436369818"/>
    <b v="0"/>
    <x v="62"/>
    <b v="1"/>
    <s v="music/rock"/>
    <n v="0.10199999999999999"/>
    <n v="42.384615384615387"/>
    <x v="4"/>
    <x v="11"/>
  </r>
  <r>
    <n v="1392"/>
    <s v="Telesomniac's Debut Album"/>
    <s v="Telesomniac is a rock band from Provo, UT releasing their debut album Thirty-One Flashes in the Dark."/>
    <n v="2500"/>
    <n v="2841"/>
    <x v="0"/>
    <x v="0"/>
    <s v="USD"/>
    <n v="1456976586"/>
    <n v="1454298186"/>
    <b v="0"/>
    <x v="201"/>
    <b v="1"/>
    <s v="music/rock"/>
    <n v="0.13639999999999999"/>
    <n v="27.317307692307693"/>
    <x v="4"/>
    <x v="11"/>
  </r>
  <r>
    <n v="1393"/>
    <s v="WolfHunt | Social Commentary Rock Project"/>
    <s v="Rock n' Roll tales of our times"/>
    <n v="10000"/>
    <n v="10235"/>
    <x v="0"/>
    <x v="0"/>
    <s v="USD"/>
    <n v="1470068523"/>
    <n v="1467476523"/>
    <b v="0"/>
    <x v="47"/>
    <b v="1"/>
    <s v="music/rock"/>
    <n v="2.35E-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n v="0.22133333333333333"/>
    <n v="53.882352941176471"/>
    <x v="4"/>
    <x v="11"/>
  </r>
  <r>
    <n v="1395"/>
    <s v="Quiet Oaks Full Length Album"/>
    <s v="Help Quiet Oaks record their debut album!!!"/>
    <n v="3500"/>
    <n v="3916"/>
    <x v="0"/>
    <x v="0"/>
    <s v="USD"/>
    <n v="1484430481"/>
    <n v="1481838481"/>
    <b v="0"/>
    <x v="141"/>
    <b v="1"/>
    <s v="music/rock"/>
    <n v="0.11885714285714286"/>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n v="7.2999999999999995E-2"/>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x v="150"/>
    <b v="1"/>
    <s v="music/rock"/>
    <n v="0.13850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x v="71"/>
    <b v="1"/>
    <s v="music/rock"/>
    <n v="9.6818181818181817E-2"/>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n v="0.26144444444444442"/>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x v="69"/>
    <b v="1"/>
    <s v="music/rock"/>
    <n v="0.6742857142857142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n v="3.9651999999999998"/>
    <n v="51.720833333333331"/>
    <x v="4"/>
    <x v="11"/>
  </r>
  <r>
    <n v="1402"/>
    <s v="Nineteen Fifty Eight - Untitled EP"/>
    <s v="Help us fund our latest project - a 5 track EP: fast-paced, hard-hitting, female-fronted rock with catchy choruses and lyrics to match!"/>
    <n v="2500"/>
    <n v="2729"/>
    <x v="0"/>
    <x v="1"/>
    <s v="GBP"/>
    <n v="1430439411"/>
    <n v="1425259011"/>
    <b v="0"/>
    <x v="116"/>
    <b v="1"/>
    <s v="music/rock"/>
    <n v="9.1600000000000001E-2"/>
    <n v="24.150442477876105"/>
    <x v="4"/>
    <x v="11"/>
  </r>
  <r>
    <n v="1403"/>
    <s v="Gregorian Rock"/>
    <s v="Gregorian Rock merges Gregorian chant with modern music. It is serene, yet pummeling. It's not for everyone, but it might be for you."/>
    <n v="4000"/>
    <n v="4103"/>
    <x v="0"/>
    <x v="0"/>
    <s v="USD"/>
    <n v="1374802235"/>
    <n v="1372210235"/>
    <b v="0"/>
    <x v="36"/>
    <b v="1"/>
    <s v="music/rock"/>
    <n v="2.5749999999999999E-2"/>
    <n v="62.166666666666664"/>
    <x v="4"/>
    <x v="11"/>
  </r>
  <r>
    <n v="1404"/>
    <s v="3 Men and a Book"/>
    <s v="Translation &amp; publication of possibly the most famous piece of English literature - Act II Scene II of Romeo and Juliet into txt-speak."/>
    <n v="14500"/>
    <n v="241"/>
    <x v="2"/>
    <x v="1"/>
    <s v="GBP"/>
    <n v="1424607285"/>
    <n v="1422447285"/>
    <b v="1"/>
    <x v="81"/>
    <b v="0"/>
    <s v="publishing/translations"/>
    <n v="-0.98337931034482762"/>
    <n v="48.2"/>
    <x v="3"/>
    <x v="22"/>
  </r>
  <r>
    <n v="1405"/>
    <s v="The Bible translated into Emoticons"/>
    <s v="Will more people read the Bible if it were translated into Emoticons?"/>
    <n v="25000"/>
    <n v="105"/>
    <x v="2"/>
    <x v="0"/>
    <s v="USD"/>
    <n v="1417195201"/>
    <n v="1414599601"/>
    <b v="1"/>
    <x v="57"/>
    <b v="0"/>
    <s v="publishing/translations"/>
    <n v="-0.99580000000000002"/>
    <n v="6.1764705882352944"/>
    <x v="3"/>
    <x v="22"/>
  </r>
  <r>
    <n v="1406"/>
    <s v="Man Down! Translation project"/>
    <s v="The White coat and the battle dress uniform"/>
    <n v="12000"/>
    <n v="15"/>
    <x v="2"/>
    <x v="13"/>
    <s v="EUR"/>
    <n v="1449914400"/>
    <n v="1445336607"/>
    <b v="0"/>
    <x v="83"/>
    <b v="0"/>
    <s v="publishing/translations"/>
    <n v="-0.99875000000000003"/>
    <n v="5"/>
    <x v="3"/>
    <x v="22"/>
  </r>
  <r>
    <n v="1407"/>
    <s v="My life, My travel, My past - time to share"/>
    <s v="I traveled, I took pictures, I met people, I ate. Then I wrote a travel journal that needs editing, translation, and publishing."/>
    <n v="3000"/>
    <n v="15"/>
    <x v="2"/>
    <x v="0"/>
    <s v="USD"/>
    <n v="1407847978"/>
    <n v="1405687978"/>
    <b v="0"/>
    <x v="84"/>
    <b v="0"/>
    <s v="publishing/translations"/>
    <n v="-0.99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n v="-0.92800000000000005"/>
    <n v="12"/>
    <x v="3"/>
    <x v="22"/>
  </r>
  <r>
    <n v="1409"/>
    <s v="Modern Literal Torah Translation: Genesis"/>
    <s v="Modern Literal Translation of the 1st Book of the Torah in English and Russian with sub-linear and interlinear layout."/>
    <n v="4000"/>
    <n v="0"/>
    <x v="2"/>
    <x v="0"/>
    <s v="USD"/>
    <n v="1420085535"/>
    <n v="1414897935"/>
    <b v="0"/>
    <x v="78"/>
    <b v="0"/>
    <s v="publishing/translations"/>
    <n v="-1"/>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n v="-0.99983333333333335"/>
    <n v="1"/>
    <x v="3"/>
    <x v="22"/>
  </r>
  <r>
    <n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n v="-0.9976666666666667"/>
    <n v="2.3333333333333335"/>
    <x v="3"/>
    <x v="22"/>
  </r>
  <r>
    <n v="1412"/>
    <s v="For overseas shogi fans! Shogi novel translation project"/>
    <s v="â€œClimbing Silver!â€- An English translation of the Young Adult Shogi novella"/>
    <n v="7000"/>
    <n v="320"/>
    <x v="2"/>
    <x v="0"/>
    <s v="USD"/>
    <n v="1417656699"/>
    <n v="1415064699"/>
    <b v="0"/>
    <x v="62"/>
    <b v="0"/>
    <s v="publishing/translations"/>
    <n v="-0.95428571428571429"/>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n v="-0.95"/>
    <n v="100"/>
    <x v="3"/>
    <x v="22"/>
  </r>
  <r>
    <n v="1414"/>
    <s v="Database of Interlinear Greek Words"/>
    <s v="Create an open source &quot;interlinear&quot; translation fo the Greek New Testament in re-publishable and open source database format."/>
    <n v="500"/>
    <n v="1"/>
    <x v="2"/>
    <x v="0"/>
    <s v="USD"/>
    <n v="1483423467"/>
    <n v="1480831467"/>
    <b v="0"/>
    <x v="29"/>
    <b v="0"/>
    <s v="publishing/translations"/>
    <n v="-0.998"/>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n v="-0.81818181818181823"/>
    <n v="88.888888888888886"/>
    <x v="3"/>
    <x v="22"/>
  </r>
  <r>
    <n v="1416"/>
    <s v="Glenn's  little book of  quotes"/>
    <s v="glenn's  book of quotes is designed to give the readers a thought for the day , lighten the mood  and put a smile  on their faces."/>
    <n v="50000"/>
    <n v="0"/>
    <x v="2"/>
    <x v="0"/>
    <s v="USD"/>
    <n v="1448147619"/>
    <n v="1445552019"/>
    <b v="0"/>
    <x v="78"/>
    <b v="0"/>
    <s v="publishing/translations"/>
    <n v="-1"/>
    <e v="#DIV/0!"/>
    <x v="3"/>
    <x v="22"/>
  </r>
  <r>
    <n v="1417"/>
    <s v="Digitizing 8 Rare Siddha Yoga Books"/>
    <s v="Digitization of 8 rare Siddha Yoga books written by a Yogi - coming in the lineage of Sri Sri Sri Sadhasiva Brahmendra himself!"/>
    <n v="4500"/>
    <n v="55"/>
    <x v="2"/>
    <x v="0"/>
    <s v="USD"/>
    <n v="1442315460"/>
    <n v="1439696174"/>
    <b v="0"/>
    <x v="84"/>
    <b v="0"/>
    <s v="publishing/translations"/>
    <n v="-0.98777777777777775"/>
    <n v="27.5"/>
    <x v="3"/>
    <x v="22"/>
  </r>
  <r>
    <n v="1418"/>
    <s v="Realidades del Hombre"/>
    <s v="Â¿Y si hubiera una camino intermedio entre ciencia y religion?_x000a_Descubre la respuesta ayudando a publicar y traducir este libro."/>
    <n v="3000"/>
    <n v="6"/>
    <x v="2"/>
    <x v="3"/>
    <s v="EUR"/>
    <n v="1456397834"/>
    <n v="1453805834"/>
    <b v="0"/>
    <x v="29"/>
    <b v="0"/>
    <s v="publishing/translations"/>
    <n v="-0.998"/>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n v="-0.92936507936507939"/>
    <n v="44.5"/>
    <x v="3"/>
    <x v="22"/>
  </r>
  <r>
    <n v="1420"/>
    <s v="Shakespeare in the Hood - Romeo and Juliet"/>
    <s v="Help me butcher Shakespeare in a satirical fashion."/>
    <n v="110"/>
    <n v="3"/>
    <x v="2"/>
    <x v="0"/>
    <s v="USD"/>
    <n v="1467129686"/>
    <n v="1464969686"/>
    <b v="0"/>
    <x v="83"/>
    <b v="0"/>
    <s v="publishing/translations"/>
    <n v="-0.97272727272727277"/>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n v="-0.999"/>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n v="-0.99895999999999996"/>
    <n v="13"/>
    <x v="3"/>
    <x v="22"/>
  </r>
  <r>
    <n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n v="-0.9966666666666667"/>
    <n v="100"/>
    <x v="3"/>
    <x v="22"/>
  </r>
  <r>
    <n v="1424"/>
    <s v="Subway Mantras"/>
    <s v="A short book of practical mantras that can be used every day of the week. Mantras are cogwheels of universal engines."/>
    <n v="7500"/>
    <n v="1527"/>
    <x v="2"/>
    <x v="0"/>
    <s v="USD"/>
    <n v="1479233602"/>
    <n v="1478106802"/>
    <b v="0"/>
    <x v="25"/>
    <b v="0"/>
    <s v="publishing/translations"/>
    <n v="-0.7964"/>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n v="-1"/>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n v="-1"/>
    <e v="#DIV/0!"/>
    <x v="3"/>
    <x v="22"/>
  </r>
  <r>
    <n v="1427"/>
    <s v="WHAT CAN I DO?..."/>
    <s v="The book with advices that can save many lives._x000a_You will find here many case studies, extreme situations and solutions."/>
    <n v="5000"/>
    <n v="419"/>
    <x v="2"/>
    <x v="12"/>
    <s v="EUR"/>
    <n v="1474230385"/>
    <n v="1471638385"/>
    <b v="0"/>
    <x v="80"/>
    <b v="0"/>
    <s v="publishing/translations"/>
    <n v="-0.91620000000000001"/>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n v="-0.95499999999999996"/>
    <n v="15"/>
    <x v="3"/>
    <x v="22"/>
  </r>
  <r>
    <n v="1429"/>
    <s v="10 P.M."/>
    <s v="A guy in his 30's tries to live his &quot;American Dream&quot;, but quickly it turns into a nightmare. (A Novel)"/>
    <n v="10000"/>
    <n v="0"/>
    <x v="2"/>
    <x v="0"/>
    <s v="USD"/>
    <n v="1428629242"/>
    <n v="1426037242"/>
    <b v="0"/>
    <x v="78"/>
    <b v="0"/>
    <s v="publishing/translations"/>
    <n v="-1"/>
    <e v="#DIV/0!"/>
    <x v="3"/>
    <x v="22"/>
  </r>
  <r>
    <n v="1430"/>
    <s v="Esoteric Project Management"/>
    <s v="Profesional translation and publishing of the book on unique synthesis of project management and meditation"/>
    <n v="5000"/>
    <n v="403"/>
    <x v="2"/>
    <x v="0"/>
    <s v="USD"/>
    <n v="1419017488"/>
    <n v="1416339088"/>
    <b v="0"/>
    <x v="81"/>
    <b v="0"/>
    <s v="publishing/translations"/>
    <n v="-0.9194"/>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n v="-0.68052941176470583"/>
    <n v="115.55319148936171"/>
    <x v="3"/>
    <x v="22"/>
  </r>
  <r>
    <n v="1432"/>
    <s v="The Holy Bib-el"/>
    <s v="THE HOLY BIB-EL Translated By Leon Cook. The Creation: CHAPTER 1.  1* In the beginning Gods created The Heavens and The Planet Earth."/>
    <n v="40000"/>
    <n v="0"/>
    <x v="2"/>
    <x v="0"/>
    <s v="USD"/>
    <n v="1437417828"/>
    <n v="1434825828"/>
    <b v="0"/>
    <x v="78"/>
    <b v="0"/>
    <s v="publishing/translations"/>
    <n v="-1"/>
    <e v="#DIV/0!"/>
    <x v="3"/>
    <x v="22"/>
  </r>
  <r>
    <n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n v="-0.93291666666666662"/>
    <n v="80.5"/>
    <x v="3"/>
    <x v="22"/>
  </r>
  <r>
    <n v="1434"/>
    <s v="Translation of 'SOCIALCAPITALISM' (2014)"/>
    <s v="Interest from abroad to publish my book SOCIALCAPITALISM. Need translation to English master. Help appreciated."/>
    <n v="82000"/>
    <n v="8190"/>
    <x v="2"/>
    <x v="8"/>
    <s v="DKK"/>
    <n v="1433775600"/>
    <n v="1431973478"/>
    <b v="0"/>
    <x v="202"/>
    <b v="0"/>
    <s v="publishing/translations"/>
    <n v="-0.90012195121951222"/>
    <n v="744.5454545454545"/>
    <x v="3"/>
    <x v="22"/>
  </r>
  <r>
    <n v="1435"/>
    <s v="Trilogy of Crystals, book 1, translation"/>
    <s v="English translation of the first book from a sword and sorcery Fantasy trilogy, by Paolo Parente"/>
    <n v="15000"/>
    <n v="15"/>
    <x v="2"/>
    <x v="13"/>
    <s v="EUR"/>
    <n v="1444589020"/>
    <n v="1441997020"/>
    <b v="0"/>
    <x v="84"/>
    <b v="0"/>
    <s v="publishing/translations"/>
    <n v="-0.999"/>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n v="-0.99229999999999996"/>
    <n v="38.5"/>
    <x v="3"/>
    <x v="22"/>
  </r>
  <r>
    <n v="1437"/>
    <s v="THE BACHELOR KNOWS NO BORDERS"/>
    <s v="Introducing A True Story That Bridges Borders: Join Us As We Translate THE BACHELOR CHAPTERS: A THINKING WOMAN'S ROMANCE Into Spanish!"/>
    <n v="3000"/>
    <n v="807"/>
    <x v="2"/>
    <x v="0"/>
    <s v="USD"/>
    <n v="1405227540"/>
    <n v="1402058739"/>
    <b v="0"/>
    <x v="19"/>
    <b v="0"/>
    <s v="publishing/translations"/>
    <n v="-0.73099999999999998"/>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n v="-0.97"/>
    <n v="75"/>
    <x v="3"/>
    <x v="22"/>
  </r>
  <r>
    <n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n v="-0.93394495412844036"/>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n v="-0.99992307692307691"/>
    <n v="1"/>
    <x v="3"/>
    <x v="22"/>
  </r>
  <r>
    <n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n v="-0.98877777777777776"/>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n v="-1"/>
    <e v="#DIV/0!"/>
    <x v="3"/>
    <x v="22"/>
  </r>
  <r>
    <n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n v="-1"/>
    <e v="#DIV/0!"/>
    <x v="3"/>
    <x v="22"/>
  </r>
  <r>
    <n v="1444"/>
    <s v="Expand the MillionairesLetter in the US Market!"/>
    <s v="We as a successfull german stock market newsletter publisher want expand in the US market!"/>
    <n v="4950"/>
    <n v="0"/>
    <x v="2"/>
    <x v="12"/>
    <s v="EUR"/>
    <n v="1442091462"/>
    <n v="1436907462"/>
    <b v="0"/>
    <x v="78"/>
    <b v="0"/>
    <s v="publishing/translations"/>
    <n v="-1"/>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n v="-1"/>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n v="-1"/>
    <e v="#DIV/0!"/>
    <x v="3"/>
    <x v="22"/>
  </r>
  <r>
    <n v="1447"/>
    <s v="Indian Language Dictionary"/>
    <s v="I'm creating a dictionary of multiple Indian languages."/>
    <n v="500000"/>
    <n v="75"/>
    <x v="2"/>
    <x v="0"/>
    <s v="USD"/>
    <n v="1467999134"/>
    <n v="1465407134"/>
    <b v="0"/>
    <x v="83"/>
    <b v="0"/>
    <s v="publishing/translations"/>
    <n v="-0.99985000000000002"/>
    <n v="25"/>
    <x v="3"/>
    <x v="22"/>
  </r>
  <r>
    <n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n v="-1"/>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n v="-1"/>
    <e v="#DIV/0!"/>
    <x v="3"/>
    <x v="22"/>
  </r>
  <r>
    <n v="1450"/>
    <s v="The Art of the Dill"/>
    <s v="A book of pickle recipes narrated by a mama grizzly speaking in incomplete and run-on sentences and her orangutan friend. #Artofthedill"/>
    <n v="100000"/>
    <n v="1"/>
    <x v="2"/>
    <x v="0"/>
    <s v="USD"/>
    <n v="1455941197"/>
    <n v="1453349197"/>
    <b v="0"/>
    <x v="29"/>
    <b v="0"/>
    <s v="publishing/translations"/>
    <n v="-0.99999000000000005"/>
    <n v="1"/>
    <x v="3"/>
    <x v="22"/>
  </r>
  <r>
    <n v="1451"/>
    <s v="Modern Literal Torah Translation (Canceled)"/>
    <s v="Modern Literal Translation of the Torah in English and Russian with sub-linear and interlinear layout."/>
    <n v="18950"/>
    <n v="2"/>
    <x v="1"/>
    <x v="0"/>
    <s v="USD"/>
    <n v="1416355259"/>
    <n v="1413759659"/>
    <b v="0"/>
    <x v="84"/>
    <b v="0"/>
    <s v="publishing/translations"/>
    <n v="-0.99989445910290242"/>
    <n v="1"/>
    <x v="3"/>
    <x v="22"/>
  </r>
  <r>
    <n v="1452"/>
    <s v="The Judo Preservation Project (Canceled)"/>
    <s v="I am gathering rare, out-of-print Judo books for preservation, translation and sharing."/>
    <n v="14000"/>
    <n v="0"/>
    <x v="1"/>
    <x v="0"/>
    <s v="USD"/>
    <n v="1406566363"/>
    <n v="1403974363"/>
    <b v="0"/>
    <x v="78"/>
    <b v="0"/>
    <s v="publishing/translations"/>
    <n v="-1"/>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n v="-1"/>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n v="-0.99142857142857144"/>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n v="-0.89500000000000002"/>
    <n v="225"/>
    <x v="3"/>
    <x v="22"/>
  </r>
  <r>
    <n v="1456"/>
    <s v="Sometimes you don't need love (Canceled)"/>
    <s v="English Version of my auto-published novel"/>
    <n v="5000"/>
    <n v="145"/>
    <x v="1"/>
    <x v="13"/>
    <s v="EUR"/>
    <n v="1483459365"/>
    <n v="1480867365"/>
    <b v="0"/>
    <x v="83"/>
    <b v="0"/>
    <s v="publishing/translations"/>
    <n v="-0.97099999999999997"/>
    <n v="48.333333333333336"/>
    <x v="3"/>
    <x v="22"/>
  </r>
  <r>
    <n v="1457"/>
    <s v="Hey! I&quot;m not invisable, I am Just Old (Canceled)"/>
    <s v="Age is more than just a number, I hope your younger than you feel."/>
    <n v="6000"/>
    <n v="0"/>
    <x v="1"/>
    <x v="0"/>
    <s v="USD"/>
    <n v="1447281044"/>
    <n v="1444685444"/>
    <b v="0"/>
    <x v="78"/>
    <b v="0"/>
    <s v="publishing/translations"/>
    <n v="-1"/>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n v="-1"/>
    <e v="#DIV/0!"/>
    <x v="3"/>
    <x v="22"/>
  </r>
  <r>
    <n v="1459"/>
    <s v="Like all the others (Canceled)"/>
    <s v="What if you suddenly found out, that your life wasnÂ´t the life you thought you had? What if you were like all the others!"/>
    <n v="37000"/>
    <n v="0"/>
    <x v="1"/>
    <x v="8"/>
    <s v="DKK"/>
    <n v="1449077100"/>
    <n v="1446612896"/>
    <b v="0"/>
    <x v="78"/>
    <b v="0"/>
    <s v="publishing/translations"/>
    <n v="-1"/>
    <e v="#DIV/0!"/>
    <x v="3"/>
    <x v="22"/>
  </r>
  <r>
    <n v="1460"/>
    <s v="KJV2015 (Canceled)"/>
    <s v="KJV2015 Easier to understand for our kids and family not leaving out one verse or changing a meaning one bit."/>
    <n v="25000000"/>
    <n v="0"/>
    <x v="1"/>
    <x v="0"/>
    <s v="USD"/>
    <n v="1417391100"/>
    <n v="1412371898"/>
    <b v="0"/>
    <x v="78"/>
    <b v="0"/>
    <s v="publishing/translations"/>
    <n v="-1"/>
    <e v="#DIV/0!"/>
    <x v="3"/>
    <x v="22"/>
  </r>
  <r>
    <n v="1461"/>
    <s v="Relatively Prime Series 2"/>
    <s v="Series 2 of Relatively Prime, a podcast of stories from the Mathematical Domain"/>
    <n v="15000"/>
    <n v="15186.69"/>
    <x v="0"/>
    <x v="0"/>
    <s v="USD"/>
    <n v="1413849600"/>
    <n v="1410967754"/>
    <b v="1"/>
    <x v="158"/>
    <b v="1"/>
    <s v="publishing/radio &amp; podcasts"/>
    <n v="1.2446000000000033E-2"/>
    <n v="44.66673529411765"/>
    <x v="3"/>
    <x v="23"/>
  </r>
  <r>
    <n v="1462"/>
    <s v="Unbound: Fiction on the Radio"/>
    <s v="A new radio show focused on short fiction produced by Louisville Public Media"/>
    <n v="4000"/>
    <n v="4340.7"/>
    <x v="0"/>
    <x v="0"/>
    <s v="USD"/>
    <n v="1365609271"/>
    <n v="1363017271"/>
    <b v="1"/>
    <x v="3"/>
    <b v="1"/>
    <s v="publishing/radio &amp; podcasts"/>
    <n v="8.5174999999999959E-2"/>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n v="0.47666666666666668"/>
    <n v="35.44"/>
    <x v="3"/>
    <x v="23"/>
  </r>
  <r>
    <n v="1464"/>
    <s v="Science Studio"/>
    <s v="The Best Science Media on the Web"/>
    <n v="5000"/>
    <n v="8160"/>
    <x v="0"/>
    <x v="0"/>
    <s v="USD"/>
    <n v="1361029958"/>
    <n v="1358437958"/>
    <b v="1"/>
    <x v="302"/>
    <b v="1"/>
    <s v="publishing/radio &amp; podcasts"/>
    <n v="0.63200000000000001"/>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n v="3.5641450000000003"/>
    <n v="52.622732513451197"/>
    <x v="3"/>
    <x v="23"/>
  </r>
  <r>
    <n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n v="7.877312499999993E-2"/>
    <n v="69.598266129032254"/>
    <x v="3"/>
    <x v="23"/>
  </r>
  <r>
    <n v="1467"/>
    <s v="Radio Ambulante"/>
    <s v="We are a new Spanish language podcast telling uniquely Latin American stories."/>
    <n v="40000"/>
    <n v="46032"/>
    <x v="0"/>
    <x v="0"/>
    <s v="USD"/>
    <n v="1332699285"/>
    <n v="1327518885"/>
    <b v="1"/>
    <x v="304"/>
    <b v="1"/>
    <s v="publishing/radio &amp; podcasts"/>
    <n v="0.15079999999999999"/>
    <n v="76.72"/>
    <x v="3"/>
    <x v="23"/>
  </r>
  <r>
    <n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n v="2.368421052631579E-2"/>
    <n v="33.191126279863482"/>
    <x v="3"/>
    <x v="23"/>
  </r>
  <r>
    <n v="1469"/>
    <s v="The Local Global Mashup Show"/>
    <s v="Get the inside edge on the stories that connect Americans to the world -- in your ear every week."/>
    <n v="44250"/>
    <n v="47978"/>
    <x v="0"/>
    <x v="0"/>
    <s v="USD"/>
    <n v="1360938109"/>
    <n v="1358346109"/>
    <b v="1"/>
    <x v="306"/>
    <b v="1"/>
    <s v="publishing/radio &amp; podcasts"/>
    <n v="8.4248587570621467E-2"/>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n v="0.25133333333333335"/>
    <n v="23.172839506172838"/>
    <x v="3"/>
    <x v="23"/>
  </r>
  <r>
    <n v="1471"/>
    <s v="93.5 KNCE: True Taos Radio"/>
    <s v="Help improve the equipment, signal, and reach of 93.5 KNCE True Taos Radio, a new experiment in grassroots community media."/>
    <n v="32000"/>
    <n v="33229"/>
    <x v="0"/>
    <x v="0"/>
    <s v="USD"/>
    <n v="1428620334"/>
    <n v="1426028334"/>
    <b v="1"/>
    <x v="307"/>
    <b v="1"/>
    <s v="publishing/radio &amp; podcasts"/>
    <n v="3.8406250000000003E-2"/>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n v="0.38704"/>
    <n v="103.20238095238095"/>
    <x v="3"/>
    <x v="23"/>
  </r>
  <r>
    <n v="1473"/>
    <s v="ONE LOVES ONLY FORM"/>
    <s v="Public Radio Project"/>
    <n v="1500"/>
    <n v="1807.74"/>
    <x v="0"/>
    <x v="0"/>
    <s v="USD"/>
    <n v="1330644639"/>
    <n v="1328052639"/>
    <b v="1"/>
    <x v="5"/>
    <b v="1"/>
    <s v="publishing/radio &amp; podcasts"/>
    <n v="0.205160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n v="0.12266666666666666"/>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n v="0.88669666666666669"/>
    <n v="64.173356009070289"/>
    <x v="3"/>
    <x v="23"/>
  </r>
  <r>
    <n v="1476"/>
    <s v="The Comedy Button Podcast"/>
    <s v="The Comedy Button is a brand new nerd pop culture podcast with weekly video sketches."/>
    <n v="6000"/>
    <n v="39693.279999999999"/>
    <x v="0"/>
    <x v="0"/>
    <s v="USD"/>
    <n v="1315616422"/>
    <n v="1313024422"/>
    <b v="1"/>
    <x v="309"/>
    <b v="1"/>
    <s v="publishing/radio &amp; podcasts"/>
    <n v="5.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x v="232"/>
    <b v="1"/>
    <s v="publishing/radio &amp; podcasts"/>
    <n v="0.11310000000000001"/>
    <n v="90.495934959349597"/>
    <x v="3"/>
    <x v="23"/>
  </r>
  <r>
    <n v="1478"/>
    <s v="Planet Money T-shirt"/>
    <s v="We are a team of multimedia reporters covering the global economy. We are going to make a t-shirt and tell the story of its creation."/>
    <n v="50000"/>
    <n v="590807.11"/>
    <x v="0"/>
    <x v="0"/>
    <s v="USD"/>
    <n v="1368564913"/>
    <n v="1367355313"/>
    <b v="1"/>
    <x v="310"/>
    <b v="1"/>
    <s v="publishing/radio &amp; podcasts"/>
    <n v="10.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n v="0.37375000000000003"/>
    <n v="30.95774647887324"/>
    <x v="3"/>
    <x v="23"/>
  </r>
  <r>
    <n v="1480"/>
    <s v="The Stage at KDHX"/>
    <s v="The Stage at KDHX will be a beacon for artistic independence in the heart of the country, showcasing new artists and old favorites."/>
    <n v="50000"/>
    <n v="58520.2"/>
    <x v="0"/>
    <x v="0"/>
    <s v="USD"/>
    <n v="1374858000"/>
    <n v="1373408699"/>
    <b v="1"/>
    <x v="311"/>
    <b v="1"/>
    <s v="publishing/radio &amp; podcasts"/>
    <n v="0.1704039999999999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n v="-0.97899999999999998"/>
    <n v="17.5"/>
    <x v="3"/>
    <x v="10"/>
  </r>
  <r>
    <n v="1482"/>
    <s v="Black Matter: Reality is in the eyes of the beholder"/>
    <s v="Those who believe, call them Gods._x000a_Those who don't believe, call them aliens._x000a_Either way, you can't stop the war."/>
    <n v="5000"/>
    <n v="5"/>
    <x v="2"/>
    <x v="0"/>
    <s v="USD"/>
    <n v="1347004260"/>
    <n v="1345062936"/>
    <b v="0"/>
    <x v="29"/>
    <b v="0"/>
    <s v="publishing/fiction"/>
    <n v="-0.999"/>
    <n v="5"/>
    <x v="3"/>
    <x v="10"/>
  </r>
  <r>
    <n v="1483"/>
    <s v="The Book Club Rebellion"/>
    <s v="When three social outcasts discover that Fictional characters are invading their world, they must form a team to stop this evil force."/>
    <n v="7000"/>
    <n v="50"/>
    <x v="2"/>
    <x v="0"/>
    <s v="USD"/>
    <n v="1469162275"/>
    <n v="1467002275"/>
    <b v="0"/>
    <x v="84"/>
    <b v="0"/>
    <s v="publishing/fiction"/>
    <n v="-0.99285714285714288"/>
    <n v="25"/>
    <x v="3"/>
    <x v="10"/>
  </r>
  <r>
    <n v="1484"/>
    <s v="a book called filtered down thru the stars"/>
    <s v="The mussings of an old wizard"/>
    <n v="2000"/>
    <n v="0"/>
    <x v="2"/>
    <x v="0"/>
    <s v="USD"/>
    <n v="1342882260"/>
    <n v="1337834963"/>
    <b v="0"/>
    <x v="78"/>
    <b v="0"/>
    <s v="publishing/fiction"/>
    <n v="-1"/>
    <e v="#DIV/0!"/>
    <x v="3"/>
    <x v="10"/>
  </r>
  <r>
    <n v="1485"/>
    <s v="Covenant Kept - A Christian novel"/>
    <s v="Covenant Kept is a unique story that follows an ordinary woman through an extraordinary spiritual journey. Please help fund me."/>
    <n v="6700"/>
    <n v="150"/>
    <x v="2"/>
    <x v="0"/>
    <s v="USD"/>
    <n v="1434827173"/>
    <n v="1430939173"/>
    <b v="0"/>
    <x v="83"/>
    <b v="0"/>
    <s v="publishing/fiction"/>
    <n v="-0.97761194029850751"/>
    <n v="50"/>
    <x v="3"/>
    <x v="10"/>
  </r>
  <r>
    <n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n v="-0.99760000000000004"/>
    <n v="16"/>
    <x v="3"/>
    <x v="10"/>
  </r>
  <r>
    <n v="1487"/>
    <s v="You Killed Me First"/>
    <s v="A lover becomes an enemy when a line has been crossed. Torn between memories and reality, his mask of sanity is slipping."/>
    <n v="10000"/>
    <n v="0"/>
    <x v="2"/>
    <x v="0"/>
    <s v="USD"/>
    <n v="1470175271"/>
    <n v="1467583271"/>
    <b v="0"/>
    <x v="78"/>
    <b v="0"/>
    <s v="publishing/fiction"/>
    <n v="-1"/>
    <e v="#DIV/0!"/>
    <x v="3"/>
    <x v="10"/>
  </r>
  <r>
    <n v="1488"/>
    <s v="Nanolution"/>
    <s v="A blockbuster sci-fi adventure. What would you do if one day your life changed to beyond the imaginable?"/>
    <n v="15000"/>
    <n v="360"/>
    <x v="2"/>
    <x v="2"/>
    <s v="AUD"/>
    <n v="1388928660"/>
    <n v="1386336660"/>
    <b v="0"/>
    <x v="79"/>
    <b v="0"/>
    <s v="publishing/fiction"/>
    <n v="-0.97599999999999998"/>
    <n v="60"/>
    <x v="3"/>
    <x v="10"/>
  </r>
  <r>
    <n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n v="-1"/>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n v="-0.69137931034482758"/>
    <n v="47.10526315789474"/>
    <x v="3"/>
    <x v="10"/>
  </r>
  <r>
    <n v="1491"/>
    <s v="Tales of guns, gold and a beagle in the Old West"/>
    <s v="What do you get when you take outlaws, guns, gold and and old beagle in the old west? Adventure!"/>
    <n v="1200"/>
    <n v="100"/>
    <x v="2"/>
    <x v="0"/>
    <s v="USD"/>
    <n v="1424014680"/>
    <n v="1418922443"/>
    <b v="0"/>
    <x v="29"/>
    <b v="0"/>
    <s v="publishing/fiction"/>
    <n v="-0.91666666666666663"/>
    <n v="100"/>
    <x v="3"/>
    <x v="10"/>
  </r>
  <r>
    <n v="1492"/>
    <s v="The Grym Brothers Series"/>
    <s v="The Grym Brothers is a series about two brothers who are grim reapers, hunting down souls that canâ€™t or wonâ€™t move on the afterlife."/>
    <n v="4000"/>
    <n v="30"/>
    <x v="2"/>
    <x v="0"/>
    <s v="USD"/>
    <n v="1308431646"/>
    <n v="1305839646"/>
    <b v="0"/>
    <x v="84"/>
    <b v="0"/>
    <s v="publishing/fiction"/>
    <n v="-0.99250000000000005"/>
    <n v="15"/>
    <x v="3"/>
    <x v="10"/>
  </r>
  <r>
    <n v="1493"/>
    <s v="The Great Grand Zeppelin Chase"/>
    <s v="Help illustrate the sequel to the bestselling _x000a_The Transylvania Flying Squad of Detectives"/>
    <n v="2400"/>
    <n v="0"/>
    <x v="2"/>
    <x v="0"/>
    <s v="USD"/>
    <n v="1371415675"/>
    <n v="1368823675"/>
    <b v="0"/>
    <x v="78"/>
    <b v="0"/>
    <s v="publishing/fiction"/>
    <n v="-1"/>
    <e v="#DIV/0!"/>
    <x v="3"/>
    <x v="10"/>
  </r>
  <r>
    <n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n v="-0.91100000000000003"/>
    <n v="40.454545454545453"/>
    <x v="3"/>
    <x v="10"/>
  </r>
  <r>
    <n v="1495"/>
    <s v="A Magical Bildungsroman with a Female Heroine"/>
    <s v="The Adventures of Penelope Hawthorne. Part One: The Spellbook of Dracone."/>
    <n v="2000"/>
    <n v="0"/>
    <x v="2"/>
    <x v="0"/>
    <s v="USD"/>
    <n v="1314471431"/>
    <n v="1311879431"/>
    <b v="0"/>
    <x v="78"/>
    <b v="0"/>
    <s v="publishing/fiction"/>
    <n v="-1"/>
    <e v="#DIV/0!"/>
    <x v="3"/>
    <x v="10"/>
  </r>
  <r>
    <n v="1496"/>
    <s v="Tainted Steel (Series 1 - 4)"/>
    <s v="Capturing the awe-inspiring magic of the likes of LoTR, Tainted Steel tells the story of one mans' struggle against Destiny."/>
    <n v="1500"/>
    <n v="0"/>
    <x v="2"/>
    <x v="0"/>
    <s v="USD"/>
    <n v="1410866659"/>
    <n v="1405682659"/>
    <b v="0"/>
    <x v="78"/>
    <b v="0"/>
    <s v="publishing/fiction"/>
    <n v="-1"/>
    <e v="#DIV/0!"/>
    <x v="3"/>
    <x v="10"/>
  </r>
  <r>
    <n v="1497"/>
    <s v="Daddy"/>
    <s v="After 25 years apart, a father and son's reunion is less magical and more explosive as the revelations come out and the gloves come off"/>
    <n v="15000"/>
    <n v="1"/>
    <x v="2"/>
    <x v="0"/>
    <s v="USD"/>
    <n v="1375299780"/>
    <n v="1371655522"/>
    <b v="0"/>
    <x v="29"/>
    <b v="0"/>
    <s v="publishing/fiction"/>
    <n v="-0.99993333333333334"/>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n v="-0.98099999999999998"/>
    <n v="19"/>
    <x v="3"/>
    <x v="10"/>
  </r>
  <r>
    <n v="1499"/>
    <s v="The Second Renaissance"/>
    <s v="Coming soon, a new science fiction novel about human evolution and sorcery. In the near future, you are either forced to adapt or die"/>
    <n v="2000"/>
    <n v="5"/>
    <x v="2"/>
    <x v="0"/>
    <s v="USD"/>
    <n v="1470355833"/>
    <n v="1465171833"/>
    <b v="0"/>
    <x v="29"/>
    <b v="0"/>
    <s v="publishing/fiction"/>
    <n v="-0.99750000000000005"/>
    <n v="5"/>
    <x v="3"/>
    <x v="10"/>
  </r>
  <r>
    <n v="1500"/>
    <s v="Tarnish: A Fantasy Novel by J. D. Brink"/>
    <s v="A young hero, sword play, epic tales, swamp monsters, a gang of thieves, and romance and betrayal. Forging your own destiny ain't easy."/>
    <n v="2800"/>
    <n v="701"/>
    <x v="2"/>
    <x v="0"/>
    <s v="USD"/>
    <n v="1367444557"/>
    <n v="1364852557"/>
    <b v="0"/>
    <x v="41"/>
    <b v="0"/>
    <s v="publishing/fiction"/>
    <n v="-0.74964285714285717"/>
    <n v="46.733333333333334"/>
    <x v="3"/>
    <x v="10"/>
  </r>
  <r>
    <n v="1501"/>
    <s v="This is Nowhere"/>
    <s v="A hardcover book of surf, outdoor and nature photos from the British Columbia coast."/>
    <n v="52000"/>
    <n v="86492"/>
    <x v="0"/>
    <x v="5"/>
    <s v="CAD"/>
    <n v="1436364023"/>
    <n v="1433772023"/>
    <b v="1"/>
    <x v="312"/>
    <b v="1"/>
    <s v="photography/photobooks"/>
    <n v="0.66330769230769226"/>
    <n v="97.731073446327684"/>
    <x v="8"/>
    <x v="20"/>
  </r>
  <r>
    <n v="1502"/>
    <s v="Cosmic Surgery"/>
    <s v="Cosmic Surgery is a photo book, set in the not too distant future where the world of cosmetic surgery is about to be transformed"/>
    <n v="22000"/>
    <n v="22318"/>
    <x v="0"/>
    <x v="1"/>
    <s v="GBP"/>
    <n v="1458943200"/>
    <n v="1456491680"/>
    <b v="1"/>
    <x v="313"/>
    <b v="1"/>
    <s v="photography/photobooks"/>
    <n v="1.4454545454545454E-2"/>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n v="7.8914666666666619E-2"/>
    <n v="56.98492957746479"/>
    <x v="8"/>
    <x v="20"/>
  </r>
  <r>
    <n v="1504"/>
    <s v="RYU X RIO"/>
    <s v="A football photography book like no other about the 2014 World Cup in Brazil, by Ryu Voelkel."/>
    <n v="6500"/>
    <n v="18066"/>
    <x v="0"/>
    <x v="1"/>
    <s v="GBP"/>
    <n v="1402389180"/>
    <n v="1399996024"/>
    <b v="1"/>
    <x v="314"/>
    <b v="1"/>
    <s v="photography/photobooks"/>
    <n v="1.7793846153846153"/>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n v="3.5812499999999997E-2"/>
    <n v="48.037681159420288"/>
    <x v="8"/>
    <x v="20"/>
  </r>
  <r>
    <n v="1506"/>
    <s v="Holden Lane High School photobook"/>
    <s v="A photographic book consisting of 36 colour photographs that explore Holden Lane High School in its final state."/>
    <n v="1500"/>
    <n v="1671"/>
    <x v="0"/>
    <x v="1"/>
    <s v="GBP"/>
    <n v="1406227904"/>
    <n v="1403635904"/>
    <b v="1"/>
    <x v="68"/>
    <b v="1"/>
    <s v="photography/photobooks"/>
    <n v="0.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n v="1.1499999999999999"/>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n v="0.10762162162162162"/>
    <n v="97.113744075829388"/>
    <x v="8"/>
    <x v="20"/>
  </r>
  <r>
    <n v="1509"/>
    <s v="Claudius Schulze: STATE OF NATURE"/>
    <s v="A photobook about climate change, natural catastrophes, and to what extent disaster management became part of our landscape."/>
    <n v="17500"/>
    <n v="21637.22"/>
    <x v="0"/>
    <x v="12"/>
    <s v="EUR"/>
    <n v="1487113140"/>
    <n v="1484570885"/>
    <b v="1"/>
    <x v="193"/>
    <b v="1"/>
    <s v="photography/photobooks"/>
    <n v="0.2364125714285715"/>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n v="1.0350000000000022E-2"/>
    <n v="39.91506172839506"/>
    <x v="8"/>
    <x v="20"/>
  </r>
  <r>
    <n v="1511"/>
    <s v="Hidden Mother"/>
    <s v="A book that presents an account of my daughterâ€™s adoption through an examination of 19th-century &quot;hidden mother&quot; photographs"/>
    <n v="14000"/>
    <n v="15651"/>
    <x v="0"/>
    <x v="0"/>
    <s v="USD"/>
    <n v="1447858804"/>
    <n v="1445263204"/>
    <b v="1"/>
    <x v="190"/>
    <b v="1"/>
    <s v="photography/photobooks"/>
    <n v="0.1179285714285714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n v="4.5877142857142861"/>
    <n v="58.379104477611939"/>
    <x v="8"/>
    <x v="20"/>
  </r>
  <r>
    <n v="1513"/>
    <s v="Russian Interiors"/>
    <s v="An intimate portrait of Russian women in their private spaces by late photographer Andy Rocchelli published by Cesura."/>
    <n v="8000"/>
    <n v="12001.5"/>
    <x v="0"/>
    <x v="1"/>
    <s v="GBP"/>
    <n v="1405523866"/>
    <n v="1402931866"/>
    <b v="1"/>
    <x v="224"/>
    <b v="1"/>
    <s v="photography/photobooks"/>
    <n v="0.50018750000000001"/>
    <n v="55.82093023255814"/>
    <x v="8"/>
    <x v="20"/>
  </r>
  <r>
    <n v="1514"/>
    <s v="Racing Age"/>
    <s v="Racing Age is a documentary photography book about masters track &amp; field athletes of retirement age and older."/>
    <n v="25000"/>
    <n v="26619"/>
    <x v="0"/>
    <x v="0"/>
    <s v="USD"/>
    <n v="1443363640"/>
    <n v="1439907640"/>
    <b v="1"/>
    <x v="282"/>
    <b v="1"/>
    <s v="photography/photobooks"/>
    <n v="6.4759999999999998E-2"/>
    <n v="151.24431818181819"/>
    <x v="8"/>
    <x v="20"/>
  </r>
  <r>
    <n v="1515"/>
    <s v="Eyes as Big as Plates"/>
    <s v="Eyes as Big as Plates - The book! Featuring over 50 portraits, field notes and behind the scenes stories from seniors around the world."/>
    <n v="300000"/>
    <n v="471567"/>
    <x v="0"/>
    <x v="10"/>
    <s v="NOK"/>
    <n v="1458104697"/>
    <n v="1455516297"/>
    <b v="1"/>
    <x v="160"/>
    <b v="1"/>
    <s v="photography/photobooks"/>
    <n v="0.57189000000000001"/>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n v="8.6588235294117646E-2"/>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n v="0.61980000000000002"/>
    <n v="39.507317073170732"/>
    <x v="8"/>
    <x v="20"/>
  </r>
  <r>
    <n v="1518"/>
    <s v="Amelia and the Animals: Photographs by Robin Schwartz"/>
    <s v="A photobook of Robin Schwartz's ongoing series with her daughter Amelia."/>
    <n v="15000"/>
    <n v="30805"/>
    <x v="0"/>
    <x v="0"/>
    <s v="USD"/>
    <n v="1401565252"/>
    <n v="1398973252"/>
    <b v="1"/>
    <x v="163"/>
    <b v="1"/>
    <s v="photography/photobooks"/>
    <n v="1.0536666666666668"/>
    <n v="130.52966101694915"/>
    <x v="8"/>
    <x v="20"/>
  </r>
  <r>
    <n v="1519"/>
    <s v="Jesus Days, 1978-1983"/>
    <s v="A documentary photobook that captures the late 70s in evangelical America seen thru the eyes of a closeted and religious young man."/>
    <n v="9000"/>
    <n v="9302.75"/>
    <x v="0"/>
    <x v="0"/>
    <s v="USD"/>
    <n v="1403301540"/>
    <n v="1400867283"/>
    <b v="1"/>
    <x v="108"/>
    <b v="1"/>
    <s v="photography/photobooks"/>
    <n v="3.3638888888888892E-2"/>
    <n v="64.156896551724131"/>
    <x v="8"/>
    <x v="20"/>
  </r>
  <r>
    <n v="1520"/>
    <s v="TULIPS"/>
    <s v="A self-published photography book by Andrew Miksys from his new series about Belarus"/>
    <n v="18000"/>
    <n v="18625"/>
    <x v="0"/>
    <x v="0"/>
    <s v="USD"/>
    <n v="1418961600"/>
    <n v="1415824513"/>
    <b v="1"/>
    <x v="157"/>
    <b v="1"/>
    <s v="photography/photobooks"/>
    <n v="3.4722222222222224E-2"/>
    <n v="111.52694610778443"/>
    <x v="8"/>
    <x v="20"/>
  </r>
  <r>
    <n v="1521"/>
    <s v="STREET, New York City, The 70's, 80's, 90's"/>
    <s v="STREET, a hard-bound book 9 1/2&quot;x 11&quot; 106 black and white photographs shot in New York City from 1975 through 1998."/>
    <n v="37500"/>
    <n v="40055"/>
    <x v="0"/>
    <x v="0"/>
    <s v="USD"/>
    <n v="1465272091"/>
    <n v="1462248091"/>
    <b v="1"/>
    <x v="97"/>
    <b v="1"/>
    <s v="photography/photobooks"/>
    <n v="6.8133333333333337E-2"/>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n v="0.38965747126436778"/>
    <n v="133.7391592920354"/>
    <x v="8"/>
    <x v="20"/>
  </r>
  <r>
    <n v="1523"/>
    <s v="Contact by Jake Shivery"/>
    <s v="Monograph featuring PDX photographer Jake Shivery's 8x10 contact portraits; 1/2 plates and 1/2 extensive essay.  Approx. 9x12, 108 pgs."/>
    <n v="18500"/>
    <n v="23096"/>
    <x v="0"/>
    <x v="0"/>
    <s v="USD"/>
    <n v="1419292800"/>
    <n v="1416592916"/>
    <b v="1"/>
    <x v="198"/>
    <b v="1"/>
    <s v="photography/photobooks"/>
    <n v="0.24843243243243243"/>
    <n v="95.834024896265561"/>
    <x v="8"/>
    <x v="20"/>
  </r>
  <r>
    <n v="1524"/>
    <s v="Heath - Limited Edition Split Zine - Make 100"/>
    <s v="Limited edition split zine by photographers AdeY and Kersti K. 100 signed and hand numbered copies!"/>
    <n v="3000"/>
    <n v="6210"/>
    <x v="0"/>
    <x v="11"/>
    <s v="SEK"/>
    <n v="1487592090"/>
    <n v="1485000090"/>
    <b v="1"/>
    <x v="33"/>
    <b v="1"/>
    <s v="photography/photobooks"/>
    <n v="1.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n v="0.7400576923076921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x v="321"/>
    <b v="1"/>
    <s v="photography/photobooks"/>
    <n v="0.20326086956521738"/>
    <n v="98.839285714285708"/>
    <x v="8"/>
    <x v="20"/>
  </r>
  <r>
    <n v="1527"/>
    <s v="Island - Japan, from the view point of many"/>
    <s v="Eight creatives visited Japan. This is a unique photo-book of their separate but collected experiences."/>
    <n v="3500"/>
    <n v="3865.55"/>
    <x v="0"/>
    <x v="0"/>
    <s v="USD"/>
    <n v="1489497886"/>
    <n v="1487082286"/>
    <b v="1"/>
    <x v="16"/>
    <b v="1"/>
    <s v="photography/photobooks"/>
    <n v="0.1044428571428572"/>
    <n v="55.222142857142863"/>
    <x v="8"/>
    <x v="20"/>
  </r>
  <r>
    <n v="1528"/>
    <s v="Don't Go Outside: Tokyo Street Photos"/>
    <s v="A book of street photos from around Shibuya that I've made between 2011-2016."/>
    <n v="3000"/>
    <n v="8447"/>
    <x v="0"/>
    <x v="0"/>
    <s v="USD"/>
    <n v="1485907200"/>
    <n v="1483292122"/>
    <b v="1"/>
    <x v="322"/>
    <b v="1"/>
    <s v="photography/photobooks"/>
    <n v="1.8156666666666668"/>
    <n v="52.793750000000003"/>
    <x v="8"/>
    <x v="20"/>
  </r>
  <r>
    <n v="1529"/>
    <s v="&quot;(more than) dust.&quot; - a feminist photo book"/>
    <s v="An empowering photo book that transforms hurtful experiences into strength and solidarity."/>
    <n v="19000"/>
    <n v="19129"/>
    <x v="0"/>
    <x v="0"/>
    <s v="USD"/>
    <n v="1426773920"/>
    <n v="1424185520"/>
    <b v="1"/>
    <x v="261"/>
    <b v="1"/>
    <s v="photography/photobooks"/>
    <n v="6.7894736842105266E-3"/>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n v="0.34825714285714288"/>
    <n v="53.991990846681922"/>
    <x v="8"/>
    <x v="20"/>
  </r>
  <r>
    <n v="1531"/>
    <s v="Smell the [City of] Roses"/>
    <s v="A street level, film, photographic representation of the character of the City of Roses, from a native Portlander's honest perspective."/>
    <n v="2350"/>
    <n v="4135"/>
    <x v="0"/>
    <x v="0"/>
    <s v="USD"/>
    <n v="1417402800"/>
    <n v="1414610126"/>
    <b v="1"/>
    <x v="196"/>
    <b v="1"/>
    <s v="photography/photobooks"/>
    <n v="0.75957446808510642"/>
    <n v="56.643835616438359"/>
    <x v="8"/>
    <x v="20"/>
  </r>
  <r>
    <n v="1532"/>
    <s v="Geiko and Maiko of Kyoto"/>
    <s v="Award winning photography celebrating the artistry of geiko and maiko and the exquisite traditions of their Kyoto communities."/>
    <n v="5000"/>
    <n v="24201"/>
    <x v="0"/>
    <x v="2"/>
    <s v="AUD"/>
    <n v="1455548400"/>
    <n v="1453461865"/>
    <b v="1"/>
    <x v="324"/>
    <b v="1"/>
    <s v="photography/photobooks"/>
    <n v="3.8401999999999998"/>
    <n v="82.316326530612244"/>
    <x v="8"/>
    <x v="20"/>
  </r>
  <r>
    <n v="1533"/>
    <s v="The Cancer Family Book Project"/>
    <s v="This is an intimate story about a family, focusing on their love and strength in the face of mortality."/>
    <n v="45000"/>
    <n v="65313"/>
    <x v="0"/>
    <x v="0"/>
    <s v="USD"/>
    <n v="1462161540"/>
    <n v="1457913777"/>
    <b v="1"/>
    <x v="325"/>
    <b v="1"/>
    <s v="photography/photobooks"/>
    <n v="0.45140000000000002"/>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n v="3.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n v="0.324249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n v="1.5030841666666666"/>
    <n v="66.015406593406595"/>
    <x v="8"/>
    <x v="20"/>
  </r>
  <r>
    <n v="1537"/>
    <s v="FACE TO FAITH | MOUNT KAILASH | TIBET photobook"/>
    <s v="A Photobook about one of the most fascinating places on earth -     the sacred Mount Kailash in Tibet."/>
    <n v="12000"/>
    <n v="21588"/>
    <x v="0"/>
    <x v="12"/>
    <s v="EUR"/>
    <n v="1470506400"/>
    <n v="1467358427"/>
    <b v="1"/>
    <x v="291"/>
    <b v="1"/>
    <s v="photography/photobooks"/>
    <n v="0.79900000000000004"/>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n v="2.6285714285714287E-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n v="0.35986100000000004"/>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n v="0.17866666666666667"/>
    <n v="180.40816326530611"/>
    <x v="8"/>
    <x v="20"/>
  </r>
  <r>
    <n v="1541"/>
    <s v="The Panama Canal Bridge of the Americas"/>
    <s v="My Goal is to travel across Panama with my team and capture the beauty and wildlife throughout the canal."/>
    <n v="18000"/>
    <n v="6"/>
    <x v="2"/>
    <x v="0"/>
    <s v="USD"/>
    <n v="1420045538"/>
    <n v="1417453538"/>
    <b v="0"/>
    <x v="84"/>
    <b v="0"/>
    <s v="photography/nature"/>
    <n v="-0.9996666666666667"/>
    <n v="3"/>
    <x v="8"/>
    <x v="24"/>
  </r>
  <r>
    <n v="1542"/>
    <s v="From student to beekeeper"/>
    <s v="The photography project aims to show challenges &amp; successes of a  student attempting to continue his family beekeeping heritage."/>
    <n v="500"/>
    <n v="20"/>
    <x v="2"/>
    <x v="5"/>
    <s v="CAD"/>
    <n v="1435708500"/>
    <n v="1434412500"/>
    <b v="0"/>
    <x v="29"/>
    <b v="0"/>
    <s v="photography/nature"/>
    <n v="-0.96"/>
    <n v="20"/>
    <x v="8"/>
    <x v="24"/>
  </r>
  <r>
    <n v="1543"/>
    <s v="Sunrises in the MidWest"/>
    <s v="I plan to take pictures of the sunrise in the MidWest every day in 2015 and compile them in a slide show for distribution."/>
    <n v="2250"/>
    <n v="10"/>
    <x v="2"/>
    <x v="0"/>
    <s v="USD"/>
    <n v="1416662034"/>
    <n v="1414066434"/>
    <b v="0"/>
    <x v="29"/>
    <b v="0"/>
    <s v="photography/nature"/>
    <n v="-0.99555555555555553"/>
    <n v="10"/>
    <x v="8"/>
    <x v="24"/>
  </r>
  <r>
    <n v="1544"/>
    <s v="LaFee Photography"/>
    <s v="My name is Travis LaFee, I live in beautiful McCall, Idaho. I wish to display the beauty of valley county by taking pics outdoors."/>
    <n v="1000"/>
    <n v="0"/>
    <x v="2"/>
    <x v="0"/>
    <s v="USD"/>
    <n v="1427847480"/>
    <n v="1424222024"/>
    <b v="0"/>
    <x v="78"/>
    <b v="0"/>
    <s v="photography/nature"/>
    <n v="-1"/>
    <e v="#DIV/0!"/>
    <x v="8"/>
    <x v="24"/>
  </r>
  <r>
    <n v="1545"/>
    <s v="Nevada County Hearts"/>
    <s v="&quot;He will not be a wise man who does not study human hearts!&quot;_x000a_Hope in natural art, creation!"/>
    <n v="3000"/>
    <n v="1"/>
    <x v="2"/>
    <x v="0"/>
    <s v="USD"/>
    <n v="1425330960"/>
    <n v="1422393234"/>
    <b v="0"/>
    <x v="29"/>
    <b v="0"/>
    <s v="photography/nature"/>
    <n v="-0.9996666666666667"/>
    <n v="1"/>
    <x v="8"/>
    <x v="24"/>
  </r>
  <r>
    <n v="1546"/>
    <s v="Hen Harrier Wildlife Sanctuary"/>
    <s v="Buy and maintain 6 acres of land in West Ireland as a Wildlife Refuge for an endangered species of native Raptor called the Hen Harrier"/>
    <n v="1000"/>
    <n v="289"/>
    <x v="2"/>
    <x v="1"/>
    <s v="GBP"/>
    <n v="1410930399"/>
    <n v="1405746399"/>
    <b v="0"/>
    <x v="202"/>
    <b v="0"/>
    <s v="photography/nature"/>
    <n v="-0.71099999999999997"/>
    <n v="26.272727272727273"/>
    <x v="8"/>
    <x v="24"/>
  </r>
  <r>
    <n v="1547"/>
    <s v="Sound Photography"/>
    <s v="I have produced a limited number (100) of five 8x10 prints of mixed photography I would like to share with you."/>
    <n v="20"/>
    <n v="0"/>
    <x v="2"/>
    <x v="0"/>
    <s v="USD"/>
    <n v="1487844882"/>
    <n v="1487240082"/>
    <b v="0"/>
    <x v="78"/>
    <b v="0"/>
    <s v="photography/nature"/>
    <n v="-1"/>
    <e v="#DIV/0!"/>
    <x v="8"/>
    <x v="24"/>
  </r>
  <r>
    <n v="1548"/>
    <s v="Change the World through Color"/>
    <s v="Beauty is in the eye of the beholder and I want to inspire conservation through color."/>
    <n v="700"/>
    <n v="60"/>
    <x v="2"/>
    <x v="0"/>
    <s v="USD"/>
    <n v="1447020620"/>
    <n v="1444425020"/>
    <b v="0"/>
    <x v="29"/>
    <b v="0"/>
    <s v="photography/nature"/>
    <n v="-0.91428571428571426"/>
    <n v="60"/>
    <x v="8"/>
    <x v="24"/>
  </r>
  <r>
    <n v="1549"/>
    <s v="2016 Calendar:  Wonders of Nature"/>
    <s v="A 2016 calendar collection of landscape and wildlife photographs from award winning photographer, Steve Marler."/>
    <n v="500"/>
    <n v="170"/>
    <x v="2"/>
    <x v="0"/>
    <s v="USD"/>
    <n v="1446524159"/>
    <n v="1443928559"/>
    <b v="0"/>
    <x v="79"/>
    <b v="0"/>
    <s v="photography/nature"/>
    <n v="-0.66"/>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n v="-0.86533333333333329"/>
    <n v="14.428571428571429"/>
    <x v="8"/>
    <x v="24"/>
  </r>
  <r>
    <n v="1551"/>
    <s v="Randy Hoffman Photography"/>
    <s v="I can do it but help can't hurt. Sweet Montana photos like never seen before. Be a part of Randy Hoffman Photography and our activities"/>
    <n v="3500"/>
    <n v="0"/>
    <x v="2"/>
    <x v="0"/>
    <s v="USD"/>
    <n v="1432756039"/>
    <n v="1430164039"/>
    <b v="0"/>
    <x v="78"/>
    <b v="0"/>
    <s v="photography/nature"/>
    <n v="-1"/>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n v="-0.50813953488372088"/>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n v="-1"/>
    <e v="#DIV/0!"/>
    <x v="8"/>
    <x v="24"/>
  </r>
  <r>
    <n v="1554"/>
    <s v="Barbara O'Donovan Designs"/>
    <s v="I create art by photographing flowers/seeds i would love to buy my own camera/computer/Photoshop and restore my old shed into my studio"/>
    <n v="20000"/>
    <n v="0"/>
    <x v="2"/>
    <x v="2"/>
    <s v="AUD"/>
    <n v="1438495390"/>
    <n v="1435903390"/>
    <b v="0"/>
    <x v="78"/>
    <b v="0"/>
    <s v="photography/nature"/>
    <n v="-1"/>
    <e v="#DIV/0!"/>
    <x v="8"/>
    <x v="24"/>
  </r>
  <r>
    <n v="1555"/>
    <s v="Coffee Table Book of Maine"/>
    <s v="I am traveling the coastline of Maine and will be taking pictures of all the scenery and lighthouses in the area."/>
    <n v="750"/>
    <n v="0"/>
    <x v="2"/>
    <x v="0"/>
    <s v="USD"/>
    <n v="1442509200"/>
    <n v="1440513832"/>
    <b v="0"/>
    <x v="78"/>
    <b v="0"/>
    <s v="photography/nature"/>
    <n v="-1"/>
    <e v="#DIV/0!"/>
    <x v="8"/>
    <x v="24"/>
  </r>
  <r>
    <n v="1556"/>
    <s v="West Canada - A Coffee Table Book"/>
    <s v="To gather a collection of photographs for a coffee table book that displays the beauty of Canada's west."/>
    <n v="1500"/>
    <n v="677"/>
    <x v="2"/>
    <x v="5"/>
    <s v="CAD"/>
    <n v="1467603624"/>
    <n v="1465011624"/>
    <b v="0"/>
    <x v="8"/>
    <b v="0"/>
    <s v="photography/nature"/>
    <n v="-0.54866666666666664"/>
    <n v="56.416666666666664"/>
    <x v="8"/>
    <x v="24"/>
  </r>
  <r>
    <n v="1557"/>
    <s v="Reflecting Light Photo"/>
    <s v="I have always been captivated by photography, Now I am trying to set up my own company and publish my pictures."/>
    <n v="2500"/>
    <n v="100"/>
    <x v="2"/>
    <x v="0"/>
    <s v="USD"/>
    <n v="1411227633"/>
    <n v="1408549233"/>
    <b v="0"/>
    <x v="29"/>
    <b v="0"/>
    <s v="photography/nature"/>
    <n v="-0.96"/>
    <n v="100"/>
    <x v="8"/>
    <x v="24"/>
  </r>
  <r>
    <n v="1558"/>
    <s v="Lucy Wood's Calendar - English Countryside 2016"/>
    <s v="A large 2016 wall-calendar (A3 when open) featuring 12 stunning photographs by Lucy Wood."/>
    <n v="750"/>
    <n v="35"/>
    <x v="2"/>
    <x v="1"/>
    <s v="GBP"/>
    <n v="1440763920"/>
    <n v="1435656759"/>
    <b v="0"/>
    <x v="83"/>
    <b v="0"/>
    <s v="photography/nature"/>
    <n v="-0.95333333333333337"/>
    <n v="11.666666666666666"/>
    <x v="8"/>
    <x v="24"/>
  </r>
  <r>
    <n v="1559"/>
    <s v="North Cascades Bigfoot Photo Expedition"/>
    <s v="The goal of this project is to provide scientific evidence of bigfoot in the North Cascades."/>
    <n v="15000"/>
    <n v="50"/>
    <x v="2"/>
    <x v="0"/>
    <s v="USD"/>
    <n v="1430270199"/>
    <n v="1428974199"/>
    <b v="0"/>
    <x v="29"/>
    <b v="0"/>
    <s v="photography/nature"/>
    <n v="-0.9966666666666667"/>
    <n v="50"/>
    <x v="8"/>
    <x v="24"/>
  </r>
  <r>
    <n v="1560"/>
    <s v="Fine Art Landscape 2015 Calendar"/>
    <s v="I would like to share my landscape photographic travels of 2014 with more than just family an friends. 12 months of images."/>
    <n v="2500"/>
    <n v="94"/>
    <x v="2"/>
    <x v="0"/>
    <s v="USD"/>
    <n v="1415842193"/>
    <n v="1414110593"/>
    <b v="0"/>
    <x v="80"/>
    <b v="0"/>
    <s v="photography/nature"/>
    <n v="-0.96240000000000003"/>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n v="-0.99329999999999996"/>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n v="-1"/>
    <e v="#DIV/0!"/>
    <x v="3"/>
    <x v="25"/>
  </r>
  <r>
    <n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n v="-0.98583333333333334"/>
    <n v="42.5"/>
    <x v="3"/>
    <x v="25"/>
  </r>
  <r>
    <n v="1564"/>
    <s v="coming apart at the stitches... (Canceled)"/>
    <s v="This is a book of art and poetry that highlights the highs and lows of a young 20 something coming to terms with her bipolar."/>
    <n v="10000"/>
    <n v="10"/>
    <x v="1"/>
    <x v="0"/>
    <s v="USD"/>
    <n v="1432843500"/>
    <n v="1430124509"/>
    <b v="0"/>
    <x v="29"/>
    <b v="0"/>
    <s v="publishing/art books"/>
    <n v="-0.999"/>
    <n v="10"/>
    <x v="3"/>
    <x v="25"/>
  </r>
  <r>
    <n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n v="-0.97499999999999998"/>
    <n v="100"/>
    <x v="3"/>
    <x v="25"/>
  </r>
  <r>
    <n v="1566"/>
    <s v="DeVito Art Skull Island Kongstarter (Canceled)"/>
    <s v="Joe DeVito's first Art Book and original King Kong novellas available in both Limited and Deluxe Editions."/>
    <n v="30000"/>
    <n v="6375"/>
    <x v="1"/>
    <x v="0"/>
    <s v="USD"/>
    <n v="1469656800"/>
    <n v="1467151204"/>
    <b v="0"/>
    <x v="211"/>
    <b v="0"/>
    <s v="publishing/art books"/>
    <n v="-0.78749999999999998"/>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x v="62"/>
    <b v="0"/>
    <s v="publishing/art books"/>
    <n v="-0.9588235294117647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n v="-0.86360000000000003"/>
    <n v="155"/>
    <x v="3"/>
    <x v="25"/>
  </r>
  <r>
    <n v="1569"/>
    <s v="to be removed (Canceled)"/>
    <s v="to be removed"/>
    <n v="30000"/>
    <n v="0"/>
    <x v="1"/>
    <x v="0"/>
    <s v="USD"/>
    <n v="1369498714"/>
    <n v="1366906714"/>
    <b v="0"/>
    <x v="78"/>
    <b v="0"/>
    <s v="publishing/art books"/>
    <n v="-1"/>
    <e v="#DIV/0!"/>
    <x v="3"/>
    <x v="25"/>
  </r>
  <r>
    <n v="1570"/>
    <s v="BEAUTIFUL DREAMERS: An Adult Coloring Book (Canceled)"/>
    <s v="A Coloring Book of Breathtaking Beauties_x000a_To Calm the Heart and Soul"/>
    <n v="6000"/>
    <n v="2484"/>
    <x v="1"/>
    <x v="0"/>
    <s v="USD"/>
    <n v="1460140282"/>
    <n v="1457551882"/>
    <b v="0"/>
    <x v="47"/>
    <b v="0"/>
    <s v="publishing/art books"/>
    <n v="-0.58599999999999997"/>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n v="-0.99338842975206609"/>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n v="-0.9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n v="-0.97522222222222221"/>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n v="-0.9494000000000000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n v="-0.77090000000000003"/>
    <n v="65.457142857142856"/>
    <x v="3"/>
    <x v="25"/>
  </r>
  <r>
    <n v="1576"/>
    <s v="The Obsessive Line Collection (Canceled)"/>
    <s v="For the publication of my first 3 books: an Art book, a graphic novel, and a coloring book"/>
    <n v="5000"/>
    <n v="650"/>
    <x v="1"/>
    <x v="0"/>
    <s v="USD"/>
    <n v="1435698368"/>
    <n v="1431810368"/>
    <b v="0"/>
    <x v="73"/>
    <b v="0"/>
    <s v="publishing/art books"/>
    <n v="-0.87"/>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n v="-0.99450000000000005"/>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n v="-0.89193463363205061"/>
    <n v="51.25"/>
    <x v="3"/>
    <x v="25"/>
  </r>
  <r>
    <n v="1579"/>
    <s v="psyÂ·choÂ·miÂ·metÂ·ic: The EsÂ·sence of Life (Canceled)"/>
    <s v="'Compilation of visual and literary art through fine art photography, graphic art, and poetry."/>
    <n v="3333"/>
    <n v="28"/>
    <x v="1"/>
    <x v="0"/>
    <s v="USD"/>
    <n v="1377734091"/>
    <n v="1374882891"/>
    <b v="0"/>
    <x v="84"/>
    <b v="0"/>
    <s v="publishing/art books"/>
    <n v="-0.99159915991599157"/>
    <n v="14"/>
    <x v="3"/>
    <x v="25"/>
  </r>
  <r>
    <n v="1580"/>
    <s v="Faces &amp; Places In Brevard County (Canceled)"/>
    <s v="Creating my 2nd book depicting the people and places in Brevard County w/current images + traveling to obtain new ones."/>
    <n v="1750"/>
    <n v="0"/>
    <x v="1"/>
    <x v="0"/>
    <s v="USD"/>
    <n v="1337562726"/>
    <n v="1332378726"/>
    <b v="0"/>
    <x v="78"/>
    <b v="0"/>
    <s v="publishing/art books"/>
    <n v="-1"/>
    <e v="#DIV/0!"/>
    <x v="3"/>
    <x v="25"/>
  </r>
  <r>
    <n v="1581"/>
    <s v="The Sharper Image"/>
    <s v="Photographic canvas prints depicting different scenes from around the globe, including local images taken in Sussex England."/>
    <n v="1000"/>
    <n v="5"/>
    <x v="2"/>
    <x v="1"/>
    <s v="GBP"/>
    <n v="1450521990"/>
    <n v="1447757190"/>
    <b v="0"/>
    <x v="29"/>
    <b v="0"/>
    <s v="photography/places"/>
    <n v="-0.995"/>
    <n v="5"/>
    <x v="8"/>
    <x v="26"/>
  </r>
  <r>
    <n v="1582"/>
    <s v="Scenes from New Orleans"/>
    <s v="I create canvas prints of images from in and around New Orleans"/>
    <n v="1000"/>
    <n v="93"/>
    <x v="2"/>
    <x v="0"/>
    <s v="USD"/>
    <n v="1445894400"/>
    <n v="1440961053"/>
    <b v="0"/>
    <x v="83"/>
    <b v="0"/>
    <s v="photography/places"/>
    <n v="-0.90700000000000003"/>
    <n v="31"/>
    <x v="8"/>
    <x v="26"/>
  </r>
  <r>
    <n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n v="-0.99924999999999997"/>
    <n v="15"/>
    <x v="8"/>
    <x v="26"/>
  </r>
  <r>
    <n v="1584"/>
    <s v="Lets see Kansas together!"/>
    <s v="25 Kansas State Parks in the next year. What a great adventure to take together. Join me. Together we can photo this beautiful state."/>
    <n v="1200"/>
    <n v="0"/>
    <x v="2"/>
    <x v="0"/>
    <s v="USD"/>
    <n v="1401464101"/>
    <n v="1400600101"/>
    <b v="0"/>
    <x v="78"/>
    <b v="0"/>
    <s v="photography/places"/>
    <n v="-1"/>
    <e v="#DIV/0!"/>
    <x v="8"/>
    <x v="26"/>
  </r>
  <r>
    <n v="1585"/>
    <s v="Live 4 The Rush: Palooza Pics"/>
    <s v="We've explored some of the most amazing places in New Zealand and can't think of a better way to share our experiences than a photo :)"/>
    <n v="2000"/>
    <n v="1580"/>
    <x v="2"/>
    <x v="5"/>
    <s v="CAD"/>
    <n v="1482663600"/>
    <n v="1480800568"/>
    <b v="0"/>
    <x v="8"/>
    <b v="0"/>
    <s v="photography/places"/>
    <n v="-0.21"/>
    <n v="131.66666666666666"/>
    <x v="8"/>
    <x v="26"/>
  </r>
  <r>
    <n v="1586"/>
    <s v="Missouri In Pictures"/>
    <s v="Show the world the beauty that is in all of our back yards!"/>
    <n v="1500"/>
    <n v="0"/>
    <x v="2"/>
    <x v="0"/>
    <s v="USD"/>
    <n v="1428197422"/>
    <n v="1425609022"/>
    <b v="0"/>
    <x v="78"/>
    <b v="0"/>
    <s v="photography/places"/>
    <n v="-1"/>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n v="-0.99986666666666668"/>
    <n v="1"/>
    <x v="8"/>
    <x v="26"/>
  </r>
  <r>
    <n v="1588"/>
    <s v="The Right Side of Texas"/>
    <s v="Southeast Texas as seen through the lens of a cell phone camera"/>
    <n v="516"/>
    <n v="0"/>
    <x v="2"/>
    <x v="0"/>
    <s v="USD"/>
    <n v="1422735120"/>
    <n v="1420091999"/>
    <b v="0"/>
    <x v="78"/>
    <b v="0"/>
    <s v="photography/places"/>
    <n v="-1"/>
    <e v="#DIV/0!"/>
    <x v="8"/>
    <x v="26"/>
  </r>
  <r>
    <n v="1589"/>
    <s v="A Side Of The World In Canvas"/>
    <s v="I want to be able to have my own photography inside a canvas and have it be displayed everywhere."/>
    <n v="1200"/>
    <n v="0"/>
    <x v="2"/>
    <x v="0"/>
    <s v="USD"/>
    <n v="1444433886"/>
    <n v="1441841886"/>
    <b v="0"/>
    <x v="78"/>
    <b v="0"/>
    <s v="photography/places"/>
    <n v="-1"/>
    <e v="#DIV/0!"/>
    <x v="8"/>
    <x v="26"/>
  </r>
  <r>
    <n v="1590"/>
    <s v="An Italian Adventure"/>
    <s v="Discover Italy through photography."/>
    <n v="60000"/>
    <n v="1020"/>
    <x v="2"/>
    <x v="13"/>
    <s v="EUR"/>
    <n v="1443040464"/>
    <n v="1440448464"/>
    <b v="0"/>
    <x v="84"/>
    <b v="0"/>
    <s v="photography/places"/>
    <n v="-0.98299999999999998"/>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n v="-0.70771428571428574"/>
    <n v="44.478260869565219"/>
    <x v="8"/>
    <x v="26"/>
  </r>
  <r>
    <n v="1592"/>
    <s v="The Views of Pittsburgh"/>
    <s v="A portfolio collage of beautiful pictures of authentic Pittsburgh locations and scenery."/>
    <n v="25"/>
    <n v="0"/>
    <x v="2"/>
    <x v="0"/>
    <s v="USD"/>
    <n v="1427503485"/>
    <n v="1423619085"/>
    <b v="0"/>
    <x v="78"/>
    <b v="0"/>
    <s v="photography/places"/>
    <n v="-1"/>
    <e v="#DIV/0!"/>
    <x v="8"/>
    <x v="26"/>
  </r>
  <r>
    <n v="1593"/>
    <s v="Picturing Italy"/>
    <s v="A trip to fulfill a dream of capturing the wonders and history of ancient Italy in person."/>
    <n v="22000"/>
    <n v="3"/>
    <x v="2"/>
    <x v="0"/>
    <s v="USD"/>
    <n v="1425154655"/>
    <n v="1422562655"/>
    <b v="0"/>
    <x v="83"/>
    <b v="0"/>
    <s v="photography/places"/>
    <n v="-0.9998636363636364"/>
    <n v="1"/>
    <x v="8"/>
    <x v="26"/>
  </r>
  <r>
    <n v="1594"/>
    <s v="Scenes and Things from New Orleans"/>
    <s v="I photograph my love of New Orleans, create canvases and share those memories with you."/>
    <n v="1000"/>
    <n v="205"/>
    <x v="2"/>
    <x v="0"/>
    <s v="USD"/>
    <n v="1463329260"/>
    <n v="1458147982"/>
    <b v="0"/>
    <x v="73"/>
    <b v="0"/>
    <s v="photography/places"/>
    <n v="-0.79500000000000004"/>
    <n v="20.5"/>
    <x v="8"/>
    <x v="26"/>
  </r>
  <r>
    <n v="1595"/>
    <s v="Civil war battlefields and forts"/>
    <s v="To make a coffee table book,  displaying civil war battlefields and forts,  taken at the same time of year the battles were fought."/>
    <n v="100000"/>
    <n v="280"/>
    <x v="2"/>
    <x v="0"/>
    <s v="USD"/>
    <n v="1403122380"/>
    <n v="1400634728"/>
    <b v="0"/>
    <x v="63"/>
    <b v="0"/>
    <s v="photography/places"/>
    <n v="-0.99719999999999998"/>
    <n v="40"/>
    <x v="8"/>
    <x v="26"/>
  </r>
  <r>
    <n v="1596"/>
    <s v="The Town We Live In"/>
    <s v="London is beautiful. I want to create a book of stunning images from in and around our great city"/>
    <n v="3250"/>
    <n v="75"/>
    <x v="2"/>
    <x v="1"/>
    <s v="GBP"/>
    <n v="1418469569"/>
    <n v="1414577969"/>
    <b v="0"/>
    <x v="83"/>
    <b v="0"/>
    <s v="photography/places"/>
    <n v="-0.97692307692307689"/>
    <n v="25"/>
    <x v="8"/>
    <x v="26"/>
  </r>
  <r>
    <n v="1597"/>
    <s v="Vacation Days in Big Bear"/>
    <s v="We're starting up a new an improved way to do vacation rental management, but we need some funding to kick start it!"/>
    <n v="15000"/>
    <n v="0"/>
    <x v="2"/>
    <x v="0"/>
    <s v="USD"/>
    <n v="1474360197"/>
    <n v="1471768197"/>
    <b v="0"/>
    <x v="78"/>
    <b v="0"/>
    <s v="photography/places"/>
    <n v="-1"/>
    <e v="#DIV/0!"/>
    <x v="8"/>
    <x v="26"/>
  </r>
  <r>
    <n v="1598"/>
    <s v="Dream TRIP to Tornado Alley"/>
    <s v="I want to get our there and expand my photography skills and take a trip to Tornado alley to get more shots of storms and hopefully to"/>
    <n v="800"/>
    <n v="1"/>
    <x v="2"/>
    <x v="0"/>
    <s v="USD"/>
    <n v="1437926458"/>
    <n v="1432742458"/>
    <b v="0"/>
    <x v="29"/>
    <b v="0"/>
    <s v="photography/places"/>
    <n v="-0.99875000000000003"/>
    <n v="1"/>
    <x v="8"/>
    <x v="26"/>
  </r>
  <r>
    <n v="1599"/>
    <s v="The Londoner: Prints &amp; Canvas"/>
    <s v="A London photographer trekking 5,895m up Africa's Mount Kilimanjaro to pursue and enrich a career."/>
    <n v="500"/>
    <n v="0"/>
    <x v="2"/>
    <x v="1"/>
    <s v="GBP"/>
    <n v="1460116576"/>
    <n v="1457528176"/>
    <b v="0"/>
    <x v="78"/>
    <b v="0"/>
    <s v="photography/places"/>
    <n v="-1"/>
    <e v="#DIV/0!"/>
    <x v="8"/>
    <x v="26"/>
  </r>
  <r>
    <n v="1600"/>
    <s v="Organic in India"/>
    <s v="I plan to document volunteer work on an organic farm in rural India, and photograph the people and places I encounter during the trip."/>
    <n v="5000"/>
    <n v="367"/>
    <x v="2"/>
    <x v="0"/>
    <s v="USD"/>
    <n v="1405401060"/>
    <n v="1401585752"/>
    <b v="0"/>
    <x v="82"/>
    <b v="0"/>
    <s v="photography/places"/>
    <n v="-0.92659999999999998"/>
    <n v="40.777777777777779"/>
    <x v="8"/>
    <x v="26"/>
  </r>
  <r>
    <n v="1601"/>
    <s v="Release Soundzero's Debut Album!"/>
    <s v="We're so close to releasing our long-awaited debut album! A little help will go a long way... let's do this!"/>
    <n v="2500"/>
    <n v="2706.23"/>
    <x v="0"/>
    <x v="0"/>
    <s v="USD"/>
    <n v="1304561633"/>
    <n v="1301969633"/>
    <b v="0"/>
    <x v="66"/>
    <b v="1"/>
    <s v="music/rock"/>
    <n v="8.249200000000001E-2"/>
    <n v="48.325535714285714"/>
    <x v="4"/>
    <x v="11"/>
  </r>
  <r>
    <n v="1602"/>
    <s v="The Material - Let You Down music video"/>
    <s v="We need the help of fans of both music and film alike to help us create our collective vision for this song."/>
    <n v="1500"/>
    <n v="1502.5"/>
    <x v="0"/>
    <x v="0"/>
    <s v="USD"/>
    <n v="1318633200"/>
    <n v="1314947317"/>
    <b v="0"/>
    <x v="58"/>
    <b v="1"/>
    <s v="music/rock"/>
    <n v="1.6666666666666668E-3"/>
    <n v="46.953125"/>
    <x v="4"/>
    <x v="11"/>
  </r>
  <r>
    <n v="1603"/>
    <s v="Max's First Solo Album!"/>
    <s v="An exercise in the wild and dangerous world of solo musicianship by Maxwell D Feinstein."/>
    <n v="2000"/>
    <n v="2000.66"/>
    <x v="0"/>
    <x v="0"/>
    <s v="USD"/>
    <n v="1327723459"/>
    <n v="1322539459"/>
    <b v="0"/>
    <x v="209"/>
    <b v="1"/>
    <s v="music/rock"/>
    <n v="3.3000000000004093E-4"/>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n v="0.2210714285714285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n v="6.9333333333333937E-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n v="1.0041249999999991E-2"/>
    <n v="87.829673913043479"/>
    <x v="4"/>
    <x v="11"/>
  </r>
  <r>
    <n v="1607"/>
    <s v="New Tour Bus for The Slants"/>
    <s v="The world's only all-Asian American dance rock band, The Slants, needs a bus to tour cons, shows, and festivals."/>
    <n v="10000"/>
    <n v="14511"/>
    <x v="0"/>
    <x v="0"/>
    <s v="USD"/>
    <n v="1339701851"/>
    <n v="1337887451"/>
    <b v="0"/>
    <x v="242"/>
    <b v="1"/>
    <s v="music/rock"/>
    <n v="0.4511"/>
    <n v="70.785365853658533"/>
    <x v="4"/>
    <x v="11"/>
  </r>
  <r>
    <n v="1608"/>
    <s v="The Devil &amp; Me Debut Album, &quot;...It's Not A Dream&quot;"/>
    <s v="The Devil &amp; Me's Debut album, &quot;...It's Not A Dream&quot;, featuring 9 original, Hard Rock songs."/>
    <n v="1200"/>
    <n v="1215"/>
    <x v="0"/>
    <x v="0"/>
    <s v="USD"/>
    <n v="1388553960"/>
    <n v="1385754986"/>
    <b v="0"/>
    <x v="23"/>
    <b v="1"/>
    <s v="music/rock"/>
    <n v="1.2500000000000001E-2"/>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x v="80"/>
    <b v="1"/>
    <s v="music/rock"/>
    <n v="0.18333333333333332"/>
    <n v="443.75"/>
    <x v="4"/>
    <x v="11"/>
  </r>
  <r>
    <n v="1610"/>
    <s v="So The Story Goes: The New Album by &quot;Just Joe&quot; Altier"/>
    <s v="So The Story Goes is the upcoming album from &quot;Just Joe&quot; Altier."/>
    <n v="2000"/>
    <n v="5437"/>
    <x v="0"/>
    <x v="0"/>
    <s v="USD"/>
    <n v="1355609510"/>
    <n v="1353017510"/>
    <b v="0"/>
    <x v="300"/>
    <b v="1"/>
    <s v="music/rock"/>
    <n v="1.7184999999999999"/>
    <n v="48.544642857142854"/>
    <x v="4"/>
    <x v="11"/>
  </r>
  <r>
    <n v="1611"/>
    <s v="Skelton-Luns CD/7&quot;             No Big Deal."/>
    <s v="Skelton-Luns CD/7&quot; No Big Deal."/>
    <n v="800"/>
    <n v="1001"/>
    <x v="0"/>
    <x v="0"/>
    <s v="USD"/>
    <n v="1370390432"/>
    <n v="1368576032"/>
    <b v="0"/>
    <x v="74"/>
    <b v="1"/>
    <s v="music/rock"/>
    <n v="0.25124999999999997"/>
    <n v="37.074074074074076"/>
    <x v="4"/>
    <x v="11"/>
  </r>
  <r>
    <n v="1612"/>
    <s v="Join AT THE WAYSIDE For The &quot;Ready...Set...Snow Tour!&quot;"/>
    <s v="Help us achieve our goal to get our van repaired, gassed up, and road-ready for our winter tour!"/>
    <n v="500"/>
    <n v="550"/>
    <x v="0"/>
    <x v="0"/>
    <s v="USD"/>
    <n v="1357160384"/>
    <n v="1354568384"/>
    <b v="0"/>
    <x v="202"/>
    <b v="1"/>
    <s v="music/rock"/>
    <n v="0.1"/>
    <n v="50"/>
    <x v="4"/>
    <x v="11"/>
  </r>
  <r>
    <n v="1613"/>
    <s v="New  E.P. mastering and recording"/>
    <s v="Ghosts and Paper Hearts are getting ready to release their new EP and we want it to be sent everywhere. Help us out PLEASE!!!!!"/>
    <n v="1000"/>
    <n v="1015"/>
    <x v="0"/>
    <x v="0"/>
    <s v="USD"/>
    <n v="1342921202"/>
    <n v="1340329202"/>
    <b v="0"/>
    <x v="55"/>
    <b v="1"/>
    <s v="music/rock"/>
    <n v="1.4999999999999999E-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n v="2.7E-2"/>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x v="327"/>
    <b v="1"/>
    <s v="music/rock"/>
    <n v="0.14124999999999999"/>
    <n v="67.132352941176464"/>
    <x v="4"/>
    <x v="11"/>
  </r>
  <r>
    <n v="1616"/>
    <s v="Aly Jados: the New EP rOckNrOLLa"/>
    <s v="HELP! We don't have much time.....Join Aly Jados in making her new EP a reality before the world ends!!!!"/>
    <n v="10000"/>
    <n v="10420"/>
    <x v="0"/>
    <x v="0"/>
    <s v="USD"/>
    <n v="1353621600"/>
    <n v="1350061821"/>
    <b v="0"/>
    <x v="328"/>
    <b v="1"/>
    <s v="music/rock"/>
    <n v="4.2000000000000003E-2"/>
    <n v="66.369426751592357"/>
    <x v="4"/>
    <x v="11"/>
  </r>
  <r>
    <n v="1617"/>
    <s v="The Coffis Brothers 2nd Album!"/>
    <s v="The Coffis Brothers &amp;The Mountain Men are recording a brand new full length record."/>
    <n v="7000"/>
    <n v="10210"/>
    <x v="0"/>
    <x v="0"/>
    <s v="USD"/>
    <n v="1383332400"/>
    <n v="1380470188"/>
    <b v="0"/>
    <x v="150"/>
    <b v="1"/>
    <s v="music/rock"/>
    <n v="0.45857142857142857"/>
    <n v="64.620253164556956"/>
    <x v="4"/>
    <x v="11"/>
  </r>
  <r>
    <n v="1618"/>
    <s v="Janus Word Album"/>
    <s v="Janus Word combines hard rock with melodic acoustic music for a unique and awesome sound."/>
    <n v="1500"/>
    <n v="1576"/>
    <x v="0"/>
    <x v="0"/>
    <s v="USD"/>
    <n v="1362757335"/>
    <n v="1359301335"/>
    <b v="0"/>
    <x v="74"/>
    <b v="1"/>
    <s v="music/rock"/>
    <n v="5.0666666666666665E-2"/>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x v="23"/>
    <b v="1"/>
    <s v="music/rock"/>
    <n v="0.33333333333333331"/>
    <n v="86.956521739130437"/>
    <x v="4"/>
    <x v="11"/>
  </r>
  <r>
    <n v="1620"/>
    <s v="Kickstart my music career with 300 CDs"/>
    <s v="Kickstarting my music career with 300 hard copy CDs of my first release."/>
    <n v="1000"/>
    <n v="1130"/>
    <x v="0"/>
    <x v="0"/>
    <s v="USD"/>
    <n v="1361606940"/>
    <n v="1361002140"/>
    <b v="0"/>
    <x v="57"/>
    <b v="1"/>
    <s v="music/rock"/>
    <n v="0.13"/>
    <n v="66.470588235294116"/>
    <x v="4"/>
    <x v="11"/>
  </r>
  <r>
    <n v="1621"/>
    <s v="The First Full Length Fifth Freedom Album"/>
    <s v="Its long over due! Help us fund our debut album! We need all our friends and fans support on this! Lets make it happen!"/>
    <n v="5000"/>
    <n v="6060"/>
    <x v="0"/>
    <x v="0"/>
    <s v="USD"/>
    <n v="1338177540"/>
    <n v="1333550015"/>
    <b v="0"/>
    <x v="77"/>
    <b v="1"/>
    <s v="music/rock"/>
    <n v="0.21199999999999999"/>
    <n v="163.78378378378378"/>
    <x v="4"/>
    <x v="11"/>
  </r>
  <r>
    <n v="1622"/>
    <s v="PrincessFrank's MASTERSLAVE Album, EP &amp; Tour"/>
    <s v="Join in PrincessFrank's conquest of the Rock&amp;Roll kingdom! Pledge your support and help him claim the throne of Rock!"/>
    <n v="6900"/>
    <n v="7019"/>
    <x v="0"/>
    <x v="0"/>
    <s v="USD"/>
    <n v="1418803140"/>
    <n v="1415343874"/>
    <b v="0"/>
    <x v="71"/>
    <b v="1"/>
    <s v="music/rock"/>
    <n v="1.7246376811594202E-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n v="1.0666666666666666E-2"/>
    <n v="42.111111111111114"/>
    <x v="4"/>
    <x v="11"/>
  </r>
  <r>
    <n v="1624"/>
    <s v="Joey De Noble needs YOUR help!"/>
    <s v="Joey De Noble is raising money to help record his latest music, and he wants YOU to be a part of it!"/>
    <n v="1000"/>
    <n v="1180"/>
    <x v="0"/>
    <x v="0"/>
    <s v="USD"/>
    <n v="1357721335"/>
    <n v="1354265335"/>
    <b v="0"/>
    <x v="20"/>
    <b v="1"/>
    <s v="music/rock"/>
    <n v="0.18"/>
    <n v="47.2"/>
    <x v="4"/>
    <x v="11"/>
  </r>
  <r>
    <n v="1625"/>
    <s v="Redemption's New DVD!"/>
    <s v="Progressive metal band Redemption is preparing to film its second live DVD at the Progpower festival in Atlanta, GA in September, 2012."/>
    <n v="7500"/>
    <n v="11650"/>
    <x v="0"/>
    <x v="0"/>
    <s v="USD"/>
    <n v="1347382053"/>
    <n v="1344962853"/>
    <b v="0"/>
    <x v="201"/>
    <b v="1"/>
    <s v="music/rock"/>
    <n v="0.55333333333333334"/>
    <n v="112.01923076923077"/>
    <x v="4"/>
    <x v="11"/>
  </r>
  <r>
    <n v="1626"/>
    <s v="The Protest's Next Album"/>
    <s v="Help Christian Rock Band &quot;The Protest&quot; fund their new album and further their mission of positively impacting lives."/>
    <n v="8000"/>
    <n v="8095"/>
    <x v="0"/>
    <x v="0"/>
    <s v="USD"/>
    <n v="1385932867"/>
    <n v="1383337267"/>
    <b v="0"/>
    <x v="52"/>
    <b v="1"/>
    <s v="music/rock"/>
    <n v="1.1875E-2"/>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x v="44"/>
    <b v="1"/>
    <s v="music/rock"/>
    <n v="0.17"/>
    <n v="61.578947368421055"/>
    <x v="4"/>
    <x v="11"/>
  </r>
  <r>
    <n v="1628"/>
    <s v="&quot;Songs for Tsippora&quot; Byronâ€™s DEBUT EP"/>
    <s v="Original Jewish rock music on human relationships and identity"/>
    <n v="4000"/>
    <n v="4037"/>
    <x v="0"/>
    <x v="0"/>
    <s v="USD"/>
    <n v="1403026882"/>
    <n v="1400175682"/>
    <b v="0"/>
    <x v="106"/>
    <b v="1"/>
    <s v="music/rock"/>
    <n v="9.2499999999999995E-3"/>
    <n v="45.875"/>
    <x v="4"/>
    <x v="11"/>
  </r>
  <r>
    <n v="1629"/>
    <s v="Off The Turnpike | A Loud New Way to Release Loud New Music"/>
    <s v="Help Off The Turnpike release new music, and set fire to everything!"/>
    <n v="6000"/>
    <n v="6220"/>
    <x v="0"/>
    <x v="0"/>
    <s v="USD"/>
    <n v="1392929333"/>
    <n v="1389041333"/>
    <b v="0"/>
    <x v="141"/>
    <b v="1"/>
    <s v="music/rock"/>
    <n v="3.6666666666666667E-2"/>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x v="149"/>
    <b v="1"/>
    <s v="music/rock"/>
    <n v="1.6525000000000001"/>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n v="0.55910000000000004"/>
    <n v="117.22556390977444"/>
    <x v="4"/>
    <x v="11"/>
  </r>
  <r>
    <n v="1632"/>
    <s v="Culprit needs a van!"/>
    <s v="Hey everyone! If you don't already know, we're Culprit, a 4-piece rock band from Los Angeles &amp; we are in dire need of a new tour van!"/>
    <n v="4000"/>
    <n v="4065"/>
    <x v="0"/>
    <x v="0"/>
    <s v="USD"/>
    <n v="1316851854"/>
    <n v="1311667854"/>
    <b v="0"/>
    <x v="5"/>
    <b v="1"/>
    <s v="music/rock"/>
    <n v="1.6250000000000001E-2"/>
    <n v="86.489361702127653"/>
    <x v="4"/>
    <x v="11"/>
  </r>
  <r>
    <n v="1633"/>
    <s v="ELIZABETH REX"/>
    <s v="We are a four piece rock band that has played shows in and around NYC including Mercury Lounge.  Two of our members are now in LA."/>
    <n v="10000"/>
    <n v="10000"/>
    <x v="0"/>
    <x v="0"/>
    <s v="USD"/>
    <n v="1326690000"/>
    <n v="1324329156"/>
    <b v="0"/>
    <x v="6"/>
    <b v="1"/>
    <s v="music/rock"/>
    <n v="0"/>
    <n v="172.41379310344828"/>
    <x v="4"/>
    <x v="11"/>
  </r>
  <r>
    <n v="1634"/>
    <s v="RUBEDO: Debut Full Length Album"/>
    <s v="Recording Debut  Album w/ Producer Ikey Owens from Free Moral Agents/ The Mars Volta"/>
    <n v="2000"/>
    <n v="2010"/>
    <x v="0"/>
    <x v="0"/>
    <s v="USD"/>
    <n v="1306994340"/>
    <n v="1303706001"/>
    <b v="0"/>
    <x v="58"/>
    <b v="1"/>
    <s v="music/rock"/>
    <n v="5.0000000000000001E-3"/>
    <n v="62.8125"/>
    <x v="4"/>
    <x v="11"/>
  </r>
  <r>
    <n v="1635"/>
    <s v="The World Over's New EP, &quot;MOUNTAINS&quot;."/>
    <s v="TWO will be recording their next album, MOUNTAINS, in July and need your help to make their vision a reality. Many perks are available!"/>
    <n v="2000"/>
    <n v="2506"/>
    <x v="0"/>
    <x v="0"/>
    <s v="USD"/>
    <n v="1468270261"/>
    <n v="1463086261"/>
    <b v="0"/>
    <x v="77"/>
    <b v="1"/>
    <s v="music/rock"/>
    <n v="0.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x v="45"/>
    <b v="1"/>
    <s v="music/rock"/>
    <n v="3.5555555555555556E-2"/>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x v="41"/>
    <b v="1"/>
    <s v="music/rock"/>
    <n v="3.7999999999999999E-2"/>
    <n v="34.6"/>
    <x v="4"/>
    <x v="11"/>
  </r>
  <r>
    <n v="1638"/>
    <s v="Avenues EP 2013"/>
    <s v="Avenues will be going in to the studio to record a new EP with Matt Allison!"/>
    <n v="1000"/>
    <n v="1050"/>
    <x v="0"/>
    <x v="0"/>
    <s v="USD"/>
    <n v="1362086700"/>
    <n v="1358180968"/>
    <b v="0"/>
    <x v="74"/>
    <b v="1"/>
    <s v="music/rock"/>
    <n v="0.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x v="10"/>
    <b v="1"/>
    <s v="music/rock"/>
    <n v="0"/>
    <n v="94.736842105263165"/>
    <x v="4"/>
    <x v="11"/>
  </r>
  <r>
    <n v="1640"/>
    <s v="Lovers and Poets- music video"/>
    <s v="We are a friendly neighborhood electronic pop duo from Los Angeles. We want to shoot a music video for a song from our debut album."/>
    <n v="400"/>
    <n v="679.44"/>
    <x v="0"/>
    <x v="0"/>
    <s v="USD"/>
    <n v="1280800740"/>
    <n v="1279603955"/>
    <b v="0"/>
    <x v="57"/>
    <b v="1"/>
    <s v="music/rock"/>
    <n v="0.69860000000000011"/>
    <n v="39.967058823529413"/>
    <x v="4"/>
    <x v="11"/>
  </r>
  <r>
    <n v="1641"/>
    <s v="Tanya Dartson- Run for Your Life music video"/>
    <s v="Music Video For Upbeat and Inspiring Song - Run For Your Life"/>
    <n v="2500"/>
    <n v="2535"/>
    <x v="0"/>
    <x v="0"/>
    <s v="USD"/>
    <n v="1418998744"/>
    <n v="1416406744"/>
    <b v="0"/>
    <x v="55"/>
    <b v="1"/>
    <s v="music/pop"/>
    <n v="1.4E-2"/>
    <n v="97.5"/>
    <x v="4"/>
    <x v="27"/>
  </r>
  <r>
    <n v="1642"/>
    <s v="Pop Garden Radio Presents: Season 2 CD"/>
    <s v="Pop Garden Radio Presents: The Rock on the Road Tour Season 2 CD. 23 great Pop tracks from independent Pop artists."/>
    <n v="1200"/>
    <n v="1200"/>
    <x v="0"/>
    <x v="0"/>
    <s v="USD"/>
    <n v="1308011727"/>
    <n v="1306283727"/>
    <b v="0"/>
    <x v="33"/>
    <b v="1"/>
    <s v="music/pop"/>
    <n v="0"/>
    <n v="42.857142857142854"/>
    <x v="4"/>
    <x v="27"/>
  </r>
  <r>
    <n v="1643"/>
    <s v="This Is All Now's Brand New Album!!"/>
    <s v="This Is All Now is putting out a brand new record, and we need YOUR help to do it!"/>
    <n v="5000"/>
    <n v="6235"/>
    <x v="0"/>
    <x v="0"/>
    <s v="USD"/>
    <n v="1348516012"/>
    <n v="1345924012"/>
    <b v="0"/>
    <x v="77"/>
    <b v="1"/>
    <s v="music/pop"/>
    <n v="0.247"/>
    <n v="168.51351351351352"/>
    <x v="4"/>
    <x v="27"/>
  </r>
  <r>
    <n v="1644"/>
    <s v="Kevin Wood - Out Among The Wolves"/>
    <s v="Be a part of helping Singer/Songwriter Kevin Wood bring his 3rd Album &quot;Out Among The Wolves&quot; from the studio to you!"/>
    <n v="10000"/>
    <n v="10950"/>
    <x v="0"/>
    <x v="0"/>
    <s v="USD"/>
    <n v="1353551160"/>
    <n v="1348363560"/>
    <b v="0"/>
    <x v="130"/>
    <b v="1"/>
    <s v="music/pop"/>
    <n v="9.5000000000000001E-2"/>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n v="0.108"/>
    <n v="554"/>
    <x v="4"/>
    <x v="27"/>
  </r>
  <r>
    <n v="1646"/>
    <s v="MADAM Album"/>
    <s v="Album 3 funds.We have 13 amazing songs ready to go . a fantastic engineer to mix them, James Aparicio(Depeche Mode/Liars.We need you xx"/>
    <n v="2000"/>
    <n v="2204"/>
    <x v="0"/>
    <x v="1"/>
    <s v="GBP"/>
    <n v="1408039860"/>
    <n v="1405248503"/>
    <b v="0"/>
    <x v="183"/>
    <b v="1"/>
    <s v="music/pop"/>
    <n v="0.10199999999999999"/>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x v="67"/>
    <b v="1"/>
    <s v="music/pop"/>
    <n v="4.7199999999999999E-2"/>
    <n v="113.82608695652173"/>
    <x v="4"/>
    <x v="27"/>
  </r>
  <r>
    <n v="1648"/>
    <s v="Arches - Wide Awake on Vinyl "/>
    <s v="We've finished recording our debut LP &quot;Wide Awake&quot; and would love to have it pressed on vinyl, but we need your help"/>
    <n v="2300"/>
    <n v="2881"/>
    <x v="0"/>
    <x v="0"/>
    <s v="USD"/>
    <n v="1300636482"/>
    <n v="1298048082"/>
    <b v="0"/>
    <x v="240"/>
    <b v="1"/>
    <s v="music/pop"/>
    <n v="0.25260869565217392"/>
    <n v="32.011111111111113"/>
    <x v="4"/>
    <x v="27"/>
  </r>
  <r>
    <n v="1649"/>
    <s v="Sam Lyons New Album - 2014"/>
    <s v="This is it! The new Sam Lyons album #3. Help me make it happen by pledging today - pre-order the CD and other cool stuff right here."/>
    <n v="3800"/>
    <n v="3822.33"/>
    <x v="0"/>
    <x v="0"/>
    <s v="USD"/>
    <n v="1400862355"/>
    <n v="1396974355"/>
    <b v="0"/>
    <x v="75"/>
    <b v="1"/>
    <s v="music/pop"/>
    <n v="5.8763157894736653E-3"/>
    <n v="47.189259259259259"/>
    <x v="4"/>
    <x v="27"/>
  </r>
  <r>
    <n v="1650"/>
    <s v="The Psalm Praise Project, Vol. 2"/>
    <s v="Help me record a CD that uses pop styling to give a fresh sound to ancient wisdom from scripture!"/>
    <n v="2000"/>
    <n v="2831"/>
    <x v="0"/>
    <x v="0"/>
    <s v="USD"/>
    <n v="1381314437"/>
    <n v="1378722437"/>
    <b v="0"/>
    <x v="58"/>
    <b v="1"/>
    <s v="music/pop"/>
    <n v="0.41549999999999998"/>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n v="7.4999999999999997E-3"/>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n v="6.6666666666666671E-3"/>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x v="129"/>
    <b v="1"/>
    <s v="music/pop"/>
    <n v="0.74230400000000007"/>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n v="0.1990909090909091"/>
    <n v="38.794117647058826"/>
    <x v="4"/>
    <x v="27"/>
  </r>
  <r>
    <n v="1655"/>
    <s v="Meg Porter Debut EP!"/>
    <s v="Berklee College of Music student, Meg Porter needs YOUR help to fund her very first EP!"/>
    <n v="1500"/>
    <n v="2143"/>
    <x v="0"/>
    <x v="0"/>
    <s v="USD"/>
    <n v="1333648820"/>
    <n v="1331060420"/>
    <b v="0"/>
    <x v="53"/>
    <b v="1"/>
    <s v="music/pop"/>
    <n v="0.42866666666666664"/>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x v="53"/>
    <b v="1"/>
    <s v="music/pop"/>
    <n v="3.3493333333333188E-3"/>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x v="170"/>
    <b v="1"/>
    <s v="music/pop"/>
    <n v="4.9338000000000028E-2"/>
    <n v="118.70339366515837"/>
    <x v="4"/>
    <x v="27"/>
  </r>
  <r>
    <n v="1658"/>
    <s v="New Amy Rivard album!!!"/>
    <s v="I've had numerous song ideas spinning around in my head for years now, please help me get them out- into a studio and into your homes!"/>
    <n v="6000"/>
    <n v="7934"/>
    <x v="0"/>
    <x v="0"/>
    <s v="USD"/>
    <n v="1355840400"/>
    <n v="1352524767"/>
    <b v="0"/>
    <x v="329"/>
    <b v="1"/>
    <s v="music/pop"/>
    <n v="0.32233333333333336"/>
    <n v="74.149532710280369"/>
    <x v="4"/>
    <x v="27"/>
  </r>
  <r>
    <n v="1659"/>
    <s v="The Penny Arcade Quartet's Christmas EP"/>
    <s v="The long awaited Christmas EP is in session! We need your help to get it professionally mixed, produced and manufactured."/>
    <n v="500"/>
    <n v="564"/>
    <x v="0"/>
    <x v="1"/>
    <s v="GBP"/>
    <n v="1387281600"/>
    <n v="1384811721"/>
    <b v="0"/>
    <x v="43"/>
    <b v="1"/>
    <s v="music/pop"/>
    <n v="0.128"/>
    <n v="12.533333333333333"/>
    <x v="4"/>
    <x v="27"/>
  </r>
  <r>
    <n v="1660"/>
    <s v="Risotto fragole e champagne"/>
    <s v="Vogliamo realizzare un risotto fragole e champagne e condividerlo con i nostri fan. Faremo il risotto durante un concerto casalingo."/>
    <n v="80"/>
    <n v="1003"/>
    <x v="0"/>
    <x v="13"/>
    <s v="EUR"/>
    <n v="1462053540"/>
    <n v="1459355950"/>
    <b v="0"/>
    <x v="17"/>
    <b v="1"/>
    <s v="music/pop"/>
    <n v="11.5375"/>
    <n v="27.861111111111111"/>
    <x v="4"/>
    <x v="27"/>
  </r>
  <r>
    <n v="1661"/>
    <s v="Kyana"/>
    <s v="I am excited to present my debut pop project Kyana!_x000a_Piano and vocal sounds embedded in sophisticated, bold arrangements &amp; brisk beats"/>
    <n v="7900"/>
    <n v="8098"/>
    <x v="0"/>
    <x v="15"/>
    <s v="EUR"/>
    <n v="1453064400"/>
    <n v="1449359831"/>
    <b v="0"/>
    <x v="21"/>
    <b v="1"/>
    <s v="music/pop"/>
    <n v="2.5063291139240506E-2"/>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n v="2.6374999999999999E-2"/>
    <n v="132.43548387096774"/>
    <x v="4"/>
    <x v="27"/>
  </r>
  <r>
    <n v="1663"/>
    <s v="ghost -- a music video"/>
    <s v="music is as important to the eyes as it is to the ears. help bring ghost to life in front of your eyes."/>
    <n v="1000"/>
    <n v="1080"/>
    <x v="0"/>
    <x v="0"/>
    <s v="USD"/>
    <n v="1422750707"/>
    <n v="1420158707"/>
    <b v="0"/>
    <x v="58"/>
    <b v="1"/>
    <s v="music/pop"/>
    <n v="0.08"/>
    <n v="33.75"/>
    <x v="4"/>
    <x v="27"/>
  </r>
  <r>
    <n v="1664"/>
    <s v="Grace Sings Grace"/>
    <s v="Korean-American Soprano Grace's Debut Album - coming up in June 2012. Come and be part of this exciting project!"/>
    <n v="2500"/>
    <n v="3060.22"/>
    <x v="0"/>
    <x v="0"/>
    <s v="USD"/>
    <n v="1331870340"/>
    <n v="1328033818"/>
    <b v="0"/>
    <x v="30"/>
    <b v="1"/>
    <s v="music/pop"/>
    <n v="0.22408799999999993"/>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x v="251"/>
    <b v="1"/>
    <s v="music/pop"/>
    <n v="0.19457142857142856"/>
    <n v="44.956989247311824"/>
    <x v="4"/>
    <x v="27"/>
  </r>
  <r>
    <n v="1666"/>
    <s v="Venus On Fire + Extraordinary Producer = Legendary New EP"/>
    <s v="Play a KEY role in Venus On Fire's success - Working with a World Class Producer to make a memorable EP."/>
    <n v="2500"/>
    <n v="4022"/>
    <x v="0"/>
    <x v="0"/>
    <s v="USD"/>
    <n v="1364447073"/>
    <n v="1361858673"/>
    <b v="0"/>
    <x v="15"/>
    <b v="1"/>
    <s v="music/pop"/>
    <n v="0.6088000000000000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n v="0.26852941176470591"/>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x v="318"/>
    <b v="1"/>
    <s v="music/pop"/>
    <n v="2.6374999999999999E-2"/>
    <n v="70.784482758620683"/>
    <x v="4"/>
    <x v="27"/>
  </r>
  <r>
    <n v="1669"/>
    <s v="Summer Gill 'Stormy Weather' EP"/>
    <s v="Hi guys! I'll be recording a 6-7 song EP this summer and I need your help to make it happen! _x000a_Any support is appreciated!"/>
    <n v="2000"/>
    <n v="2795"/>
    <x v="0"/>
    <x v="0"/>
    <s v="USD"/>
    <n v="1464729276"/>
    <n v="1459545276"/>
    <b v="0"/>
    <x v="47"/>
    <b v="1"/>
    <s v="music/pop"/>
    <n v="0.39750000000000002"/>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n v="2.5999999999999999E-2"/>
    <n v="44.608695652173914"/>
    <x v="4"/>
    <x v="27"/>
  </r>
  <r>
    <n v="1671"/>
    <s v="Luke O'Brien's Kickstarter"/>
    <s v="I am seeking funding in order to help take my music from a hobby to a career."/>
    <n v="2000"/>
    <n v="2013.47"/>
    <x v="0"/>
    <x v="0"/>
    <s v="USD"/>
    <n v="1470056614"/>
    <n v="1467464614"/>
    <b v="0"/>
    <x v="99"/>
    <b v="1"/>
    <s v="music/pop"/>
    <n v="6.7350000000000135E-3"/>
    <n v="26.148961038961041"/>
    <x v="4"/>
    <x v="27"/>
  </r>
  <r>
    <n v="1672"/>
    <s v="High Altotude Debut Album"/>
    <s v="Sweet, sweet harmonies from Portland Oregon's premiere high school women's a cappella group."/>
    <n v="1700"/>
    <n v="1920"/>
    <x v="0"/>
    <x v="0"/>
    <s v="USD"/>
    <n v="1338824730"/>
    <n v="1336232730"/>
    <b v="0"/>
    <x v="72"/>
    <b v="1"/>
    <s v="music/pop"/>
    <n v="0.12941176470588237"/>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x v="211"/>
    <b v="1"/>
    <s v="music/pop"/>
    <n v="0.28095238095238095"/>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x v="116"/>
    <b v="1"/>
    <s v="music/pop"/>
    <n v="1.0169999999999999"/>
    <n v="89.247787610619469"/>
    <x v="4"/>
    <x v="27"/>
  </r>
  <r>
    <n v="1675"/>
    <s v="The Great Party's Debut Album!"/>
    <s v="The Great Party is releasing their debut album. Here's your chance to be a part of it!"/>
    <n v="1000"/>
    <n v="1374.16"/>
    <x v="0"/>
    <x v="0"/>
    <s v="USD"/>
    <n v="1318802580"/>
    <n v="1316194540"/>
    <b v="0"/>
    <x v="69"/>
    <b v="1"/>
    <s v="music/pop"/>
    <n v="0.3741600000000001"/>
    <n v="40.416470588235299"/>
    <x v="4"/>
    <x v="27"/>
  </r>
  <r>
    <n v="1676"/>
    <s v="Bridge 19 CD Release Tour"/>
    <s v="Help fund Bridge 19's tour in support of their first duo record, to be released in May 2012."/>
    <n v="3000"/>
    <n v="3460"/>
    <x v="0"/>
    <x v="0"/>
    <s v="USD"/>
    <n v="1334980740"/>
    <n v="1330968347"/>
    <b v="0"/>
    <x v="288"/>
    <b v="1"/>
    <s v="music/pop"/>
    <n v="0.15333333333333332"/>
    <n v="82.38095238095238"/>
    <x v="4"/>
    <x v="27"/>
  </r>
  <r>
    <n v="1677"/>
    <s v="Andrius Pojavis new album &quot;Seven&quot;"/>
    <s v="It's time to record my new album. Studio, musicians and arranger are ready, are you coming on this journey with me?"/>
    <n v="6000"/>
    <n v="6700"/>
    <x v="0"/>
    <x v="3"/>
    <s v="EUR"/>
    <n v="1460786340"/>
    <n v="1455615976"/>
    <b v="0"/>
    <x v="288"/>
    <b v="1"/>
    <s v="music/pop"/>
    <n v="0.116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x v="72"/>
    <b v="1"/>
    <s v="music/pop"/>
    <n v="0.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n v="0.75"/>
    <n v="62.5"/>
    <x v="4"/>
    <x v="27"/>
  </r>
  <r>
    <n v="1680"/>
    <s v="Kick Out a Record"/>
    <s v="Working Musician dilemma #164: how the taxman put Kick the Record 2.0 on hold"/>
    <n v="1000"/>
    <n v="1175"/>
    <x v="0"/>
    <x v="0"/>
    <s v="USD"/>
    <n v="1405188667"/>
    <n v="1402596667"/>
    <b v="0"/>
    <x v="20"/>
    <b v="1"/>
    <s v="music/pop"/>
    <n v="0.17499999999999999"/>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n v="1.422123076923084E-2"/>
    <n v="74.575090497737563"/>
    <x v="4"/>
    <x v="28"/>
  </r>
  <r>
    <n v="1682"/>
    <s v="Looking Up &amp; Holding On CD Project - Christian songwriter"/>
    <s v="Christian singer-wongerwriter searching for funding to record CD of original Christian music."/>
    <n v="6000"/>
    <n v="0"/>
    <x v="3"/>
    <x v="0"/>
    <s v="USD"/>
    <n v="1492142860"/>
    <n v="1486962460"/>
    <b v="0"/>
    <x v="78"/>
    <b v="0"/>
    <s v="music/faith"/>
    <n v="-1"/>
    <e v="#DIV/0!"/>
    <x v="4"/>
    <x v="28"/>
  </r>
  <r>
    <n v="1683"/>
    <s v="Manman doudou tÃ©moignage d'une mÃ¨re Album"/>
    <s v="Rendre tÃ©moignage de ce que Dieu fait chaque jour pour moi et venir en  aide  aux autres, c'est  mon but."/>
    <n v="3500"/>
    <n v="760"/>
    <x v="3"/>
    <x v="6"/>
    <s v="EUR"/>
    <n v="1491590738"/>
    <n v="1489517138"/>
    <b v="0"/>
    <x v="73"/>
    <b v="0"/>
    <s v="music/faith"/>
    <n v="-0.78285714285714281"/>
    <n v="76"/>
    <x v="4"/>
    <x v="28"/>
  </r>
  <r>
    <n v="1684"/>
    <s v="Goodness &amp; Mercy EP - Marty Mikles"/>
    <s v="New Music from Marty Mikles!  A new EP all about God's Goodness &amp; Mercy."/>
    <n v="8000"/>
    <n v="8730"/>
    <x v="3"/>
    <x v="0"/>
    <s v="USD"/>
    <n v="1489775641"/>
    <n v="1487360041"/>
    <b v="0"/>
    <x v="21"/>
    <b v="0"/>
    <s v="music/faith"/>
    <n v="9.1249999999999998E-2"/>
    <n v="86.43564356435644"/>
    <x v="4"/>
    <x v="28"/>
  </r>
  <r>
    <n v="1685"/>
    <s v="Help Support Brad Dassey's Music"/>
    <s v="My name is Brad Dassey.  I've been composing and making music for 18 years now.  I want to get my music out there even further."/>
    <n v="350"/>
    <n v="360"/>
    <x v="3"/>
    <x v="0"/>
    <s v="USD"/>
    <n v="1490331623"/>
    <n v="1487743223"/>
    <b v="0"/>
    <x v="41"/>
    <b v="0"/>
    <s v="music/faith"/>
    <n v="2.8571428571428571E-2"/>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n v="-0.99639999999999995"/>
    <n v="18"/>
    <x v="4"/>
    <x v="28"/>
  </r>
  <r>
    <n v="1687"/>
    <s v="Fike // You Say Speak We Say Move"/>
    <s v="Be a part of bringing &quot;YOU SAY SPEAK WE SAY MOVE&quot; into existence with FIKE. This is our first album since moving back to Baton Rouge!"/>
    <n v="10000"/>
    <n v="3125"/>
    <x v="3"/>
    <x v="0"/>
    <s v="USD"/>
    <n v="1491855300"/>
    <n v="1488935245"/>
    <b v="0"/>
    <x v="70"/>
    <b v="0"/>
    <s v="music/faith"/>
    <n v="-0.6875"/>
    <n v="80.128205128205124"/>
    <x v="4"/>
    <x v="28"/>
  </r>
  <r>
    <n v="1688"/>
    <s v="Christofer Scott: Dive In EP"/>
    <s v="Professionally recording a worship and contemporary Christian music album that connects to people and connects their heart to God."/>
    <n v="4000"/>
    <n v="1772"/>
    <x v="3"/>
    <x v="0"/>
    <s v="USD"/>
    <n v="1491738594"/>
    <n v="1489150194"/>
    <b v="0"/>
    <x v="63"/>
    <b v="0"/>
    <s v="music/faith"/>
    <n v="-0.55700000000000005"/>
    <n v="253.14285714285714"/>
    <x v="4"/>
    <x v="28"/>
  </r>
  <r>
    <n v="1689"/>
    <s v="Fly Away"/>
    <s v="Praising the Living God in the second half of life."/>
    <n v="2400"/>
    <n v="2400"/>
    <x v="3"/>
    <x v="0"/>
    <s v="USD"/>
    <n v="1489700230"/>
    <n v="1487111830"/>
    <b v="0"/>
    <x v="25"/>
    <b v="0"/>
    <s v="music/faith"/>
    <n v="0"/>
    <n v="171.42857142857142"/>
    <x v="4"/>
    <x v="28"/>
  </r>
  <r>
    <n v="1690"/>
    <s v="NewKings Album &quot;Rise Up&quot;"/>
    <s v="Our newest project! We are hard at it trying to bring music that uplifts the spirit, and tells a story of life-changing love."/>
    <n v="2500"/>
    <n v="635"/>
    <x v="3"/>
    <x v="0"/>
    <s v="USD"/>
    <n v="1491470442"/>
    <n v="1488882042"/>
    <b v="0"/>
    <x v="202"/>
    <b v="0"/>
    <s v="music/faith"/>
    <n v="-0.746"/>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x v="44"/>
    <b v="0"/>
    <s v="music/faith"/>
    <n v="-0.66526666666666667"/>
    <n v="264.26315789473682"/>
    <x v="4"/>
    <x v="28"/>
  </r>
  <r>
    <n v="1692"/>
    <s v="Get Your Hopes Up"/>
    <s v="After 3 years.....It's time for some new music! Album #2 is in motion and I can't wait to share it with all of you!"/>
    <n v="5000"/>
    <n v="2390"/>
    <x v="3"/>
    <x v="0"/>
    <s v="USD"/>
    <n v="1490572740"/>
    <n v="1487734667"/>
    <b v="0"/>
    <x v="41"/>
    <b v="0"/>
    <s v="music/faith"/>
    <n v="-0.52200000000000002"/>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x v="22"/>
    <b v="0"/>
    <s v="music/faith"/>
    <n v="-0.90666666666666662"/>
    <n v="35"/>
    <x v="4"/>
    <x v="28"/>
  </r>
  <r>
    <n v="1694"/>
    <s v="Thundercreek Studios"/>
    <s v="Hey all I'm building out my Christian Recording studio in a new building. I have the building but lack the funds to build it out!!!"/>
    <n v="10000"/>
    <n v="5"/>
    <x v="3"/>
    <x v="0"/>
    <s v="USD"/>
    <n v="1490589360"/>
    <n v="1488038674"/>
    <b v="0"/>
    <x v="29"/>
    <b v="0"/>
    <s v="music/faith"/>
    <n v="-0.99950000000000006"/>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n v="-0.88291666666666668"/>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x v="78"/>
    <b v="0"/>
    <s v="music/faith"/>
    <n v="-1"/>
    <e v="#DIV/0!"/>
    <x v="4"/>
    <x v="28"/>
  </r>
  <r>
    <n v="1697"/>
    <s v="Undivided Heart - a worship album by John Gabriel Arends"/>
    <s v="You can help create an awesome new worship album and in return get exclusive rewards ONLY for backers of this project."/>
    <n v="12500"/>
    <n v="2526"/>
    <x v="3"/>
    <x v="0"/>
    <s v="USD"/>
    <n v="1491781648"/>
    <n v="1489193248"/>
    <b v="0"/>
    <x v="19"/>
    <b v="0"/>
    <s v="music/faith"/>
    <n v="-0.79791999999999996"/>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n v="-1"/>
    <e v="#DIV/0!"/>
    <x v="4"/>
    <x v="28"/>
  </r>
  <r>
    <n v="1699"/>
    <s v="THE WORSHIP ALBUM!"/>
    <s v="Friends! Will you help me create a new worship album??! I want this album to give God the worship he deserves and draw people to Him."/>
    <n v="5105"/>
    <n v="216"/>
    <x v="3"/>
    <x v="0"/>
    <s v="USD"/>
    <n v="1491943445"/>
    <n v="1489351445"/>
    <b v="0"/>
    <x v="80"/>
    <b v="0"/>
    <s v="music/faith"/>
    <n v="-0.95768854064642506"/>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n v="-0.73939999999999995"/>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n v="-0.99801980198019802"/>
    <n v="5"/>
    <x v="4"/>
    <x v="28"/>
  </r>
  <r>
    <n v="1702"/>
    <s v="lyndale lewis and new vision prosper cd release"/>
    <s v="I can do all things through christ jesus"/>
    <n v="16500"/>
    <n v="1"/>
    <x v="2"/>
    <x v="0"/>
    <s v="USD"/>
    <n v="1427745150"/>
    <n v="1425156750"/>
    <b v="0"/>
    <x v="29"/>
    <b v="0"/>
    <s v="music/faith"/>
    <n v="-0.99993939393939391"/>
    <n v="1"/>
    <x v="4"/>
    <x v="28"/>
  </r>
  <r>
    <n v="1703"/>
    <s v="Joy Full Noise!"/>
    <s v="I would love for you to be a part of helping me raise money for music and video production to launch my first Worship album!"/>
    <n v="5000"/>
    <n v="51"/>
    <x v="2"/>
    <x v="0"/>
    <s v="USD"/>
    <n v="1441003537"/>
    <n v="1435819537"/>
    <b v="0"/>
    <x v="84"/>
    <b v="0"/>
    <s v="music/faith"/>
    <n v="-0.98980000000000001"/>
    <n v="25.5"/>
    <x v="4"/>
    <x v="28"/>
  </r>
  <r>
    <n v="1704"/>
    <s v="Jericho Down Worship Album"/>
    <s v="We want to record an album of popular praise &amp; worship songs with our own influence and style."/>
    <n v="2000"/>
    <n v="1302"/>
    <x v="2"/>
    <x v="0"/>
    <s v="USD"/>
    <n v="1424056873"/>
    <n v="1421464873"/>
    <b v="0"/>
    <x v="202"/>
    <b v="0"/>
    <s v="music/faith"/>
    <n v="-0.34899999999999998"/>
    <n v="118.36363636363636"/>
    <x v="4"/>
    <x v="28"/>
  </r>
  <r>
    <n v="1705"/>
    <s v="Piano Prayer Album - Russ James"/>
    <s v="An instrumental album that ranges from hymns to contemporary music. All the music is recorded by myself."/>
    <n v="2000"/>
    <n v="0"/>
    <x v="2"/>
    <x v="0"/>
    <s v="USD"/>
    <n v="1441814400"/>
    <n v="1440807846"/>
    <b v="0"/>
    <x v="78"/>
    <b v="0"/>
    <s v="music/faith"/>
    <n v="-1"/>
    <e v="#DIV/0!"/>
    <x v="4"/>
    <x v="28"/>
  </r>
  <r>
    <n v="1706"/>
    <s v="Gemeinde in Bremen"/>
    <s v="Unsere &quot;Aufgabe&quot; ist es, fÃ¼r Christen da zu sein die keiner Gemeinde angehÃ¶ren. Zudem spielt Lobpreis eine Zentrale Rolle."/>
    <n v="5500"/>
    <n v="0"/>
    <x v="2"/>
    <x v="12"/>
    <s v="EUR"/>
    <n v="1440314472"/>
    <n v="1435130472"/>
    <b v="0"/>
    <x v="78"/>
    <b v="0"/>
    <s v="music/faith"/>
    <n v="-1"/>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n v="-0.90259999999999996"/>
    <n v="54.111111111111114"/>
    <x v="4"/>
    <x v="28"/>
  </r>
  <r>
    <n v="1708"/>
    <s v="Praise: It's what we do"/>
    <s v="A debut album for the New Gate Church's praise team; making a cd filled with original songs from a team of misfits with 1 goal in mind"/>
    <n v="7000"/>
    <n v="0"/>
    <x v="2"/>
    <x v="0"/>
    <s v="USD"/>
    <n v="1462135706"/>
    <n v="1458679706"/>
    <b v="0"/>
    <x v="78"/>
    <b v="0"/>
    <s v="music/faith"/>
    <n v="-1"/>
    <e v="#DIV/0!"/>
    <x v="4"/>
    <x v="28"/>
  </r>
  <r>
    <n v="1709"/>
    <s v="Psalms"/>
    <s v="A project to set psalms to music. The psalms are taken from the English Standard Version (ESV) of the Bible."/>
    <n v="1750"/>
    <n v="85"/>
    <x v="2"/>
    <x v="0"/>
    <s v="USD"/>
    <n v="1409513940"/>
    <n v="1405949514"/>
    <b v="0"/>
    <x v="80"/>
    <b v="0"/>
    <s v="music/faith"/>
    <n v="-0.9514285714285714"/>
    <n v="21.25"/>
    <x v="4"/>
    <x v="28"/>
  </r>
  <r>
    <n v="1710"/>
    <s v="Producing a live album of our upcoming Europe tour"/>
    <s v="We want to create a gospel live album which has never been produced before."/>
    <n v="5000"/>
    <n v="34"/>
    <x v="2"/>
    <x v="12"/>
    <s v="EUR"/>
    <n v="1453122000"/>
    <n v="1449151888"/>
    <b v="0"/>
    <x v="29"/>
    <b v="0"/>
    <s v="music/faith"/>
    <n v="-0.99319999999999997"/>
    <n v="34"/>
    <x v="4"/>
    <x v="28"/>
  </r>
  <r>
    <n v="1711"/>
    <s v="Redemption - Debut Multi-cultural Worship Album"/>
    <s v="&quot;Redemption&quot; is a multi-cultural worship album aimed at giving you an 'around-the-world' experience of Jesus-focused worship."/>
    <n v="10000"/>
    <n v="1050"/>
    <x v="2"/>
    <x v="0"/>
    <s v="USD"/>
    <n v="1409585434"/>
    <n v="1406907034"/>
    <b v="0"/>
    <x v="84"/>
    <b v="0"/>
    <s v="music/faith"/>
    <n v="-0.89500000000000002"/>
    <n v="525"/>
    <x v="4"/>
    <x v="28"/>
  </r>
  <r>
    <n v="1712"/>
    <s v="Midwest Cowboy Ministries"/>
    <s v="Recording/equipment for MCM - a team of musicians who will help your local musicians to hold your own Cowboy Church with Gospel Music"/>
    <n v="5000"/>
    <n v="0"/>
    <x v="2"/>
    <x v="0"/>
    <s v="USD"/>
    <n v="1435701353"/>
    <n v="1430517353"/>
    <b v="0"/>
    <x v="78"/>
    <b v="0"/>
    <s v="music/faith"/>
    <n v="-1"/>
    <e v="#DIV/0!"/>
    <x v="4"/>
    <x v="28"/>
  </r>
  <r>
    <n v="1713"/>
    <s v="&quot;UNCOVERED ME&quot;"/>
    <s v="This music project is a compilation to my up-coming book UNCOVERED ME, I need your support to help me go to New York and complete it."/>
    <n v="3000"/>
    <n v="50"/>
    <x v="2"/>
    <x v="0"/>
    <s v="USD"/>
    <n v="1412536412"/>
    <n v="1409944412"/>
    <b v="0"/>
    <x v="29"/>
    <b v="0"/>
    <s v="music/faith"/>
    <n v="-0.98333333333333328"/>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n v="-0.92132000000000003"/>
    <n v="115.70588235294117"/>
    <x v="4"/>
    <x v="28"/>
  </r>
  <r>
    <n v="1715"/>
    <s v="The Heart of a P.K."/>
    <s v="Kimberly Stokes the daughter of Elder Baby Stokes Jr, of Bibleway C.O.G.I.C, is currently working on a EP. She is sharing her heart"/>
    <n v="5000"/>
    <n v="11"/>
    <x v="2"/>
    <x v="0"/>
    <s v="USD"/>
    <n v="1427772120"/>
    <n v="1425186785"/>
    <b v="0"/>
    <x v="84"/>
    <b v="0"/>
    <s v="music/faith"/>
    <n v="-0.9978000000000000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n v="-0.92500000000000004"/>
    <n v="50"/>
    <x v="4"/>
    <x v="28"/>
  </r>
  <r>
    <n v="1717"/>
    <s v="Shift Records A New EP!"/>
    <s v="Our first record created to reach, inspire, and ultimately express the love of Jesus to our generation."/>
    <n v="3265"/>
    <n v="1395"/>
    <x v="2"/>
    <x v="0"/>
    <s v="USD"/>
    <n v="1461211200"/>
    <n v="1459467238"/>
    <b v="0"/>
    <x v="14"/>
    <b v="0"/>
    <s v="music/faith"/>
    <n v="-0.57274119448698313"/>
    <n v="34.024390243902438"/>
    <x v="4"/>
    <x v="28"/>
  </r>
  <r>
    <n v="1718"/>
    <s v="The Prodigal Son"/>
    <s v="A melody for the galaxy."/>
    <n v="35000"/>
    <n v="75"/>
    <x v="2"/>
    <x v="0"/>
    <s v="USD"/>
    <n v="1463201940"/>
    <n v="1459435149"/>
    <b v="0"/>
    <x v="84"/>
    <b v="0"/>
    <s v="music/faith"/>
    <n v="-0.99785714285714289"/>
    <n v="37.5"/>
    <x v="4"/>
    <x v="28"/>
  </r>
  <r>
    <n v="1719"/>
    <s v="Messiah's Call &quot;He'll Do It Today&quot; 2014"/>
    <s v="Building the foundation for a great work! Join us on our journey to bring a fresh approach to ministry through song and testimony!"/>
    <n v="4000"/>
    <n v="35"/>
    <x v="2"/>
    <x v="0"/>
    <s v="USD"/>
    <n v="1410958191"/>
    <n v="1408366191"/>
    <b v="0"/>
    <x v="83"/>
    <b v="0"/>
    <s v="music/faith"/>
    <n v="-0.99124999999999996"/>
    <n v="11.666666666666666"/>
    <x v="4"/>
    <x v="28"/>
  </r>
  <r>
    <n v="1720"/>
    <s v="Justin &amp; Elly Heckel DEBUT ALBUM!"/>
    <s v="Justin and Elly Heckel just finished recording their Debut Album and need your help to release it to the rest of the World!"/>
    <n v="4000"/>
    <n v="225"/>
    <x v="2"/>
    <x v="0"/>
    <s v="USD"/>
    <n v="1415562471"/>
    <n v="1412966871"/>
    <b v="0"/>
    <x v="22"/>
    <b v="0"/>
    <s v="music/faith"/>
    <n v="-0.94374999999999998"/>
    <n v="28.125"/>
    <x v="4"/>
    <x v="28"/>
  </r>
  <r>
    <n v="1721"/>
    <s v="&quot;HEAVEN'S CALLING&quot;"/>
    <s v="Heavens calling is an album for people all over the world in need of a healing for the soul, positive mindset and total prosperity"/>
    <n v="5000"/>
    <n v="0"/>
    <x v="2"/>
    <x v="0"/>
    <s v="USD"/>
    <n v="1449831863"/>
    <n v="1447239863"/>
    <b v="0"/>
    <x v="78"/>
    <b v="0"/>
    <s v="music/faith"/>
    <n v="-1"/>
    <e v="#DIV/0!"/>
    <x v="4"/>
    <x v="28"/>
  </r>
  <r>
    <n v="1722"/>
    <s v="Preserving the DC Gospel Stars"/>
    <s v="I am raising money to leave a legacy for the DC Gospel Stars and preserve this art form for music lovers of this style."/>
    <n v="2880"/>
    <n v="1"/>
    <x v="2"/>
    <x v="0"/>
    <s v="USD"/>
    <n v="1459642200"/>
    <n v="1456441429"/>
    <b v="0"/>
    <x v="29"/>
    <b v="0"/>
    <s v="music/faith"/>
    <n v="-0.99965277777777772"/>
    <n v="1"/>
    <x v="4"/>
    <x v="28"/>
  </r>
  <r>
    <n v="1723"/>
    <s v="Straighter Road Album Fundraiser"/>
    <s v="We are a vocal group from the Northwest looking to create a gospel, jazz, a cappella ablum and would love the support of music lovers."/>
    <n v="10000"/>
    <n v="650"/>
    <x v="2"/>
    <x v="0"/>
    <s v="USD"/>
    <n v="1435730400"/>
    <n v="1430855315"/>
    <b v="0"/>
    <x v="83"/>
    <b v="0"/>
    <s v="music/faith"/>
    <n v="-0.9350000000000000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x v="80"/>
    <b v="0"/>
    <s v="music/faith"/>
    <n v="-0.99416666666666664"/>
    <n v="8.75"/>
    <x v="4"/>
    <x v="28"/>
  </r>
  <r>
    <n v="1725"/>
    <s v="Unveiled Debut Album"/>
    <s v="Christian band signed to VECA Records to release their debut album in Spring 2015.  This ministry is relying on faith-based donations."/>
    <n v="5500"/>
    <n v="560"/>
    <x v="2"/>
    <x v="0"/>
    <s v="USD"/>
    <n v="1408922049"/>
    <n v="1406330049"/>
    <b v="0"/>
    <x v="82"/>
    <b v="0"/>
    <s v="music/faith"/>
    <n v="-0.89818181818181819"/>
    <n v="62.222222222222221"/>
    <x v="4"/>
    <x v="28"/>
  </r>
  <r>
    <n v="1726"/>
    <s v="&quot;Every Day&quot; CD by Amanda Joy Hall"/>
    <s v="Amanda Joy Hall's sophomore album, &quot;Every Day&quot;. Release expected July 2014"/>
    <n v="6500"/>
    <n v="2196"/>
    <x v="2"/>
    <x v="0"/>
    <s v="USD"/>
    <n v="1403906664"/>
    <n v="1401401064"/>
    <b v="0"/>
    <x v="38"/>
    <b v="0"/>
    <s v="music/faith"/>
    <n v="-0.6621538461538462"/>
    <n v="137.25"/>
    <x v="4"/>
    <x v="28"/>
  </r>
  <r>
    <n v="1727"/>
    <s v="New album - Prophetic guitar soundscapes, Volume 2"/>
    <s v="Please help fund my second Prophetic Guitar album. Be a part of a pioneering and groundbreaking sound released from Heaven."/>
    <n v="3000"/>
    <n v="1"/>
    <x v="2"/>
    <x v="1"/>
    <s v="GBP"/>
    <n v="1428231600"/>
    <n v="1423520177"/>
    <b v="0"/>
    <x v="29"/>
    <b v="0"/>
    <s v="music/faith"/>
    <n v="-0.9996666666666667"/>
    <n v="1"/>
    <x v="4"/>
    <x v="28"/>
  </r>
  <r>
    <n v="1728"/>
    <s v="With His Presence"/>
    <s v="Be in God's presence through instrumental covers of hymns. Help me build a home studio to freely distribute this album."/>
    <n v="1250"/>
    <n v="855"/>
    <x v="2"/>
    <x v="0"/>
    <s v="USD"/>
    <n v="1445439674"/>
    <n v="1442847674"/>
    <b v="0"/>
    <x v="63"/>
    <b v="0"/>
    <s v="music/faith"/>
    <n v="-0.31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x v="78"/>
    <b v="0"/>
    <s v="music/faith"/>
    <n v="-1"/>
    <e v="#DIV/0!"/>
    <x v="4"/>
    <x v="28"/>
  </r>
  <r>
    <n v="1730"/>
    <s v="Triumph Over Trials/ Hope Through the Hurt"/>
    <s v="Hello, I am raising money to fund my first solo Album.  This project is my testimony that God is truly our shelter in the storm."/>
    <n v="3000"/>
    <n v="0"/>
    <x v="2"/>
    <x v="0"/>
    <s v="USD"/>
    <n v="1445738783"/>
    <n v="1443146783"/>
    <b v="0"/>
    <x v="78"/>
    <b v="0"/>
    <s v="music/faith"/>
    <n v="-1"/>
    <e v="#DIV/0!"/>
    <x v="4"/>
    <x v="28"/>
  </r>
  <r>
    <n v="1731"/>
    <s v="Sam Cox Band First Christian Tour"/>
    <s v="We are a Christin Worship band looking to midwest tour. God Bless!"/>
    <n v="1000"/>
    <n v="0"/>
    <x v="2"/>
    <x v="0"/>
    <s v="USD"/>
    <n v="1434034800"/>
    <n v="1432849552"/>
    <b v="0"/>
    <x v="78"/>
    <b v="0"/>
    <s v="music/faith"/>
    <n v="-1"/>
    <e v="#DIV/0!"/>
    <x v="4"/>
    <x v="28"/>
  </r>
  <r>
    <n v="1732"/>
    <s v="Christian Lifestyle Multicultural Expo"/>
    <s v="This event will be free to the public with approximately 20 Christian vocalist and choirs from several genres. Rock,Blue Grass,Hip Hop."/>
    <n v="4000"/>
    <n v="0"/>
    <x v="2"/>
    <x v="0"/>
    <s v="USD"/>
    <n v="1452920400"/>
    <n v="1447777481"/>
    <b v="0"/>
    <x v="78"/>
    <b v="0"/>
    <s v="music/faith"/>
    <n v="-1"/>
    <e v="#DIV/0!"/>
    <x v="4"/>
    <x v="28"/>
  </r>
  <r>
    <n v="1733"/>
    <s v="What Faith Is EP/Album"/>
    <s v="I am trying to share the music I am blessed to have written. https://www.johncox4.com or https://reverbnation.com/johncox4"/>
    <n v="10000"/>
    <n v="0"/>
    <x v="2"/>
    <x v="0"/>
    <s v="USD"/>
    <n v="1473802200"/>
    <n v="1472746374"/>
    <b v="0"/>
    <x v="78"/>
    <b v="0"/>
    <s v="music/faith"/>
    <n v="-1"/>
    <e v="#DIV/0!"/>
    <x v="4"/>
    <x v="28"/>
  </r>
  <r>
    <n v="1734"/>
    <s v="Street Prophet Los CD and new book"/>
    <s v="This is a double venture project. I have finished a new manuscript and currently working on creating a Christian rap CD."/>
    <n v="4500"/>
    <n v="1"/>
    <x v="2"/>
    <x v="0"/>
    <s v="USD"/>
    <n v="1431046356"/>
    <n v="1428454356"/>
    <b v="0"/>
    <x v="29"/>
    <b v="0"/>
    <s v="music/faith"/>
    <n v="-0.99977777777777777"/>
    <n v="1"/>
    <x v="4"/>
    <x v="28"/>
  </r>
  <r>
    <n v="1735"/>
    <s v="Leo's RainSong Artist program"/>
    <s v="RainSong is letting my buy a discounted guitar. I will use this to offer my talents to the ministry programs I'm a part of."/>
    <n v="1000"/>
    <n v="110"/>
    <x v="2"/>
    <x v="0"/>
    <s v="USD"/>
    <n v="1470598345"/>
    <n v="1468006345"/>
    <b v="0"/>
    <x v="84"/>
    <b v="0"/>
    <s v="music/faith"/>
    <n v="-0.89"/>
    <n v="55"/>
    <x v="4"/>
    <x v="28"/>
  </r>
  <r>
    <n v="1736"/>
    <s v="In His Presence"/>
    <s v="A unique meditative album reflecting on the life of Christ, inviting Him into your presence"/>
    <n v="3000"/>
    <n v="22"/>
    <x v="2"/>
    <x v="0"/>
    <s v="USD"/>
    <n v="1447018833"/>
    <n v="1444423233"/>
    <b v="0"/>
    <x v="29"/>
    <b v="0"/>
    <s v="music/faith"/>
    <n v="-0.9926666666666667"/>
    <n v="22"/>
    <x v="4"/>
    <x v="28"/>
  </r>
  <r>
    <n v="1737"/>
    <s v="Healing"/>
    <s v="An instrumental project in which all songs are incorporated around the healing power of our God. Used for times of prayer &amp; devotion"/>
    <n v="4000"/>
    <n v="850"/>
    <x v="2"/>
    <x v="0"/>
    <s v="USD"/>
    <n v="1437432392"/>
    <n v="1434840392"/>
    <b v="0"/>
    <x v="41"/>
    <b v="0"/>
    <s v="music/faith"/>
    <n v="-0.78749999999999998"/>
    <n v="56.666666666666664"/>
    <x v="4"/>
    <x v="28"/>
  </r>
  <r>
    <n v="1738"/>
    <s v="The Flashing Lights"/>
    <s v="Music that inspires and gives hope for overcoming and change. And it is good music."/>
    <n v="5000"/>
    <n v="20"/>
    <x v="2"/>
    <x v="0"/>
    <s v="USD"/>
    <n v="1412283542"/>
    <n v="1409691542"/>
    <b v="0"/>
    <x v="29"/>
    <b v="0"/>
    <s v="music/faith"/>
    <n v="-0.996"/>
    <n v="20"/>
    <x v="4"/>
    <x v="28"/>
  </r>
  <r>
    <n v="1739"/>
    <s v="SWEET LOVE - a Lovely Christian WEDDING SONG Happy Marriage"/>
    <s v="HELP US RECORD -- SWEET LOVE -- Listen to this sped up ROUGH version and be sure and check out the unique REWARDS ---"/>
    <n v="1000"/>
    <n v="1"/>
    <x v="2"/>
    <x v="0"/>
    <s v="USD"/>
    <n v="1462391932"/>
    <n v="1457297932"/>
    <b v="0"/>
    <x v="29"/>
    <b v="0"/>
    <s v="music/faith"/>
    <n v="-0.999"/>
    <n v="1"/>
    <x v="4"/>
    <x v="28"/>
  </r>
  <r>
    <n v="1740"/>
    <s v="Recording Studio Time"/>
    <s v="I recently recorded a new single. With your help I can return to the studio. Would you like to be part of my next worship project?"/>
    <n v="3000"/>
    <n v="0"/>
    <x v="2"/>
    <x v="0"/>
    <s v="USD"/>
    <n v="1437075422"/>
    <n v="1434483422"/>
    <b v="0"/>
    <x v="78"/>
    <b v="0"/>
    <s v="music/faith"/>
    <n v="-1"/>
    <e v="#DIV/0!"/>
    <x v="4"/>
    <x v="28"/>
  </r>
  <r>
    <n v="1741"/>
    <s v="Caught off Guard"/>
    <s v="A photo journal documenting my experiences and travels across New Zealand"/>
    <n v="1200"/>
    <n v="1330"/>
    <x v="0"/>
    <x v="1"/>
    <s v="GBP"/>
    <n v="1433948671"/>
    <n v="1430060671"/>
    <b v="0"/>
    <x v="47"/>
    <b v="1"/>
    <s v="photography/photobooks"/>
    <n v="0.1083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n v="8.7499999999999994E-2"/>
    <n v="63.970588235294116"/>
    <x v="8"/>
    <x v="20"/>
  </r>
  <r>
    <n v="1743"/>
    <s v="The Fringes Project: Photobook of a Dying Language"/>
    <s v="Visual documentation of the endangered IÃ±upiat language, captured in the form of a printed photography book."/>
    <n v="6000"/>
    <n v="6025"/>
    <x v="0"/>
    <x v="0"/>
    <s v="USD"/>
    <n v="1472270340"/>
    <n v="1470348775"/>
    <b v="0"/>
    <x v="85"/>
    <b v="1"/>
    <s v="photography/photobooks"/>
    <n v="4.1666666666666666E-3"/>
    <n v="89.925373134328353"/>
    <x v="8"/>
    <x v="20"/>
  </r>
  <r>
    <n v="1744"/>
    <s v="Water World"/>
    <s v="This book is the embodiment of my passion for water &amp; photography, which I hope will inspire you to pick up your camera and explore."/>
    <n v="5500"/>
    <n v="6515"/>
    <x v="0"/>
    <x v="1"/>
    <s v="GBP"/>
    <n v="1425821477"/>
    <n v="1421937077"/>
    <b v="0"/>
    <x v="16"/>
    <b v="1"/>
    <s v="photography/photobooks"/>
    <n v="0.18454545454545454"/>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n v="0.14014285714285715"/>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n v="0.4809999999999999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n v="4.9555555555555554E-2"/>
    <n v="59.408805031446541"/>
    <x v="8"/>
    <x v="20"/>
  </r>
  <r>
    <n v="1748"/>
    <s v="So It Is: Vancouver"/>
    <s v="Telling the story of the city through remarkable people who live in Vancouver today."/>
    <n v="50000"/>
    <n v="64974"/>
    <x v="0"/>
    <x v="5"/>
    <s v="CAD"/>
    <n v="1441234143"/>
    <n v="1438642143"/>
    <b v="0"/>
    <x v="331"/>
    <b v="1"/>
    <s v="photography/photobooks"/>
    <n v="0.29948000000000002"/>
    <n v="358.97237569060775"/>
    <x v="8"/>
    <x v="20"/>
  </r>
  <r>
    <n v="1749"/>
    <s v="E FOTOGRAFESCHE RECKBLECK - 367 DEEG AM AUSLAND ASAZ"/>
    <s v="Help me fund the production run of my first book by local Photographer Sandro Ortolani."/>
    <n v="10050"/>
    <n v="12410.5"/>
    <x v="0"/>
    <x v="19"/>
    <s v="EUR"/>
    <n v="1488394800"/>
    <n v="1485213921"/>
    <b v="0"/>
    <x v="132"/>
    <b v="1"/>
    <s v="photography/photobooks"/>
    <n v="0.23487562189054725"/>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n v="1.0162"/>
    <n v="80.647999999999996"/>
    <x v="8"/>
    <x v="20"/>
  </r>
  <r>
    <n v="1751"/>
    <s v="Daily Bread: Stories from Rural Greece"/>
    <s v="Photographs and stories culled from 10 years of road trips through rural Greece"/>
    <n v="10000"/>
    <n v="10290"/>
    <x v="0"/>
    <x v="0"/>
    <s v="USD"/>
    <n v="1426787123"/>
    <n v="1424198723"/>
    <b v="0"/>
    <x v="42"/>
    <b v="1"/>
    <s v="photography/photobooks"/>
    <n v="2.9000000000000001E-2"/>
    <n v="168.68852459016392"/>
    <x v="8"/>
    <x v="20"/>
  </r>
  <r>
    <n v="1752"/>
    <s v="Adfectus Book"/>
    <s v="A little book of calm, in picture form, that will soothe the soul and un-furrow the brow."/>
    <n v="1200"/>
    <n v="3122"/>
    <x v="0"/>
    <x v="1"/>
    <s v="GBP"/>
    <n v="1476425082"/>
    <n v="1473833082"/>
    <b v="0"/>
    <x v="240"/>
    <b v="1"/>
    <s v="photography/photobooks"/>
    <n v="1.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n v="0.08"/>
    <n v="462.85714285714283"/>
    <x v="8"/>
    <x v="20"/>
  </r>
  <r>
    <n v="1754"/>
    <s v="OFFICIAL OTTAWA (an unofficial portrait)"/>
    <s v="A photography publication that looks behind the myths, clichÃ©s and fairytales that surround Ottawa, the capital of Canada."/>
    <n v="8500"/>
    <n v="9395"/>
    <x v="0"/>
    <x v="5"/>
    <s v="CAD"/>
    <n v="1428091353"/>
    <n v="1425502953"/>
    <b v="0"/>
    <x v="240"/>
    <b v="1"/>
    <s v="photography/photobooks"/>
    <n v="0.10529411764705883"/>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n v="0.2"/>
    <n v="7.5"/>
    <x v="8"/>
    <x v="20"/>
  </r>
  <r>
    <n v="1756"/>
    <s v="214: A Photobook of Dallas Hip Hop"/>
    <s v="214 is a photobook about the local hip hop culture in Dallas, Texas between 2012 and 2014 by photographer, Mariah Tyler."/>
    <n v="5500"/>
    <n v="5655.6"/>
    <x v="0"/>
    <x v="0"/>
    <s v="USD"/>
    <n v="1472443269"/>
    <n v="1468987269"/>
    <b v="0"/>
    <x v="148"/>
    <b v="1"/>
    <s v="photography/photobooks"/>
    <n v="2.8290909090909158E-2"/>
    <n v="47.13"/>
    <x v="8"/>
    <x v="20"/>
  </r>
  <r>
    <n v="1757"/>
    <s v="The Resurgence of Femininity Photo Thesis"/>
    <s v="I want to create a self published photo art book on the topic of the resurgence of femininity."/>
    <n v="5000"/>
    <n v="5800"/>
    <x v="0"/>
    <x v="0"/>
    <s v="USD"/>
    <n v="1485631740"/>
    <n v="1483041083"/>
    <b v="0"/>
    <x v="25"/>
    <b v="1"/>
    <s v="photography/photobooks"/>
    <n v="0.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n v="0.14699999999999999"/>
    <n v="42.481481481481481"/>
    <x v="8"/>
    <x v="20"/>
  </r>
  <r>
    <n v="1759"/>
    <s v="Death Valley"/>
    <s v="Death Valley will be the first photo book of Andi State"/>
    <n v="5000"/>
    <n v="5330"/>
    <x v="0"/>
    <x v="0"/>
    <s v="USD"/>
    <n v="1427309629"/>
    <n v="1425585229"/>
    <b v="0"/>
    <x v="72"/>
    <b v="1"/>
    <s v="photography/photobooks"/>
    <n v="6.6000000000000003E-2"/>
    <n v="108.77551020408163"/>
    <x v="8"/>
    <x v="20"/>
  </r>
  <r>
    <n v="1760"/>
    <s v="Portraits by Aris Jerome"/>
    <s v="Thank you all so much for your pledges! We reached the goal! To continue supporting or for any questions email arisjerome@gmail.com"/>
    <n v="5000"/>
    <n v="8272"/>
    <x v="0"/>
    <x v="0"/>
    <s v="USD"/>
    <n v="1456416513"/>
    <n v="1454688513"/>
    <b v="0"/>
    <x v="332"/>
    <b v="1"/>
    <s v="photography/photobooks"/>
    <n v="0.65439999999999998"/>
    <n v="81.098039215686271"/>
    <x v="8"/>
    <x v="20"/>
  </r>
  <r>
    <n v="1761"/>
    <s v="I Wanted To See Boobs"/>
    <s v="A hardcover photobook telling the naked truth of a young photographers journey."/>
    <n v="100"/>
    <n v="155"/>
    <x v="0"/>
    <x v="1"/>
    <s v="GBP"/>
    <n v="1442065060"/>
    <n v="1437745060"/>
    <b v="0"/>
    <x v="83"/>
    <b v="1"/>
    <s v="photography/photobooks"/>
    <n v="0.55000000000000004"/>
    <n v="51.666666666666664"/>
    <x v="8"/>
    <x v="20"/>
  </r>
  <r>
    <n v="1762"/>
    <s v="&quot;The Naked Pixel&quot; Ali Pakele"/>
    <s v="Project rewards $25 gets you 190+ digital images"/>
    <n v="100"/>
    <n v="885"/>
    <x v="0"/>
    <x v="0"/>
    <s v="USD"/>
    <n v="1457739245"/>
    <n v="1455147245"/>
    <b v="0"/>
    <x v="20"/>
    <b v="1"/>
    <s v="photography/photobooks"/>
    <n v="7.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n v="1.9083333333333334E-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n v="-0.80400000000000005"/>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n v="-0.40532160000000006"/>
    <n v="72.16970873786407"/>
    <x v="8"/>
    <x v="20"/>
  </r>
  <r>
    <n v="1766"/>
    <s v="Photographic book on Melbourne's music scene"/>
    <s v="I want to create a beautiful book which documents the Melbourne music scene."/>
    <n v="1500"/>
    <n v="0"/>
    <x v="2"/>
    <x v="2"/>
    <s v="AUD"/>
    <n v="1408999088"/>
    <n v="1407184688"/>
    <b v="1"/>
    <x v="78"/>
    <b v="0"/>
    <s v="photography/photobooks"/>
    <n v="-1"/>
    <e v="#DIV/0!"/>
    <x v="8"/>
    <x v="20"/>
  </r>
  <r>
    <n v="1767"/>
    <s v="OR-GÃ“L-HO -A search for meaning during the World Cup"/>
    <s v="A photographic search for the true meaning of pride for ones country during the World Cup"/>
    <n v="5000"/>
    <n v="2286"/>
    <x v="2"/>
    <x v="0"/>
    <s v="USD"/>
    <n v="1407080884"/>
    <n v="1404488884"/>
    <b v="1"/>
    <x v="70"/>
    <b v="0"/>
    <s v="photography/photobooks"/>
    <n v="-0.54279999999999995"/>
    <n v="58.615384615384613"/>
    <x v="8"/>
    <x v="20"/>
  </r>
  <r>
    <n v="1768"/>
    <s v="SWFTTR: Southwest Farm-to-Table Recipes"/>
    <s v="My goal is to create a catalog of farm-to-table recipes with stunning images from restaurants and farms in the southwest."/>
    <n v="5000"/>
    <n v="187"/>
    <x v="2"/>
    <x v="0"/>
    <s v="USD"/>
    <n v="1411824444"/>
    <n v="1406640444"/>
    <b v="1"/>
    <x v="41"/>
    <b v="0"/>
    <s v="photography/photobooks"/>
    <n v="-0.96260000000000001"/>
    <n v="12.466666666666667"/>
    <x v="8"/>
    <x v="20"/>
  </r>
  <r>
    <n v="1769"/>
    <s v="Navajo Textile Project"/>
    <s v="To create a publication, and exhibition documenting the collection of Jamie Ross, longtime collector of Navajo Textiles"/>
    <n v="40000"/>
    <n v="1081"/>
    <x v="2"/>
    <x v="0"/>
    <s v="USD"/>
    <n v="1421177959"/>
    <n v="1418585959"/>
    <b v="1"/>
    <x v="19"/>
    <b v="0"/>
    <s v="photography/photobooks"/>
    <n v="-0.9729750000000000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n v="-0.43485714285714283"/>
    <n v="150.5"/>
    <x v="8"/>
    <x v="20"/>
  </r>
  <r>
    <n v="1771"/>
    <s v="&quot;Drakes Folly&quot;"/>
    <s v="Photographic book on the historic oil region of Pennsylvania where Edwin Drake drilled the well that started the modern oil industry."/>
    <n v="4200"/>
    <n v="895"/>
    <x v="2"/>
    <x v="1"/>
    <s v="GBP"/>
    <n v="1414107040"/>
    <n v="1411515040"/>
    <b v="1"/>
    <x v="20"/>
    <b v="0"/>
    <s v="photography/photobooks"/>
    <n v="-0.78690476190476188"/>
    <n v="35.799999999999997"/>
    <x v="8"/>
    <x v="20"/>
  </r>
  <r>
    <n v="1772"/>
    <s v="White Mountain"/>
    <s v="A photobook and a short documentary film telling the story of Holocaust in Northwestern Lithuania"/>
    <n v="5500"/>
    <n v="858"/>
    <x v="2"/>
    <x v="1"/>
    <s v="GBP"/>
    <n v="1404666836"/>
    <n v="1399482836"/>
    <b v="1"/>
    <x v="10"/>
    <b v="0"/>
    <s v="photography/photobooks"/>
    <n v="-0.84399999999999997"/>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n v="-0.93743333333333334"/>
    <n v="98.78947368421052"/>
    <x v="8"/>
    <x v="20"/>
  </r>
  <r>
    <n v="1774"/>
    <s v="The World Upside Down: Portraits"/>
    <s v="A photo book of the artist's present and future portraits from 2013 to 2015, including actor and human rights activist George Takei."/>
    <n v="2500"/>
    <n v="1148"/>
    <x v="2"/>
    <x v="0"/>
    <s v="USD"/>
    <n v="1417273140"/>
    <n v="1413609292"/>
    <b v="1"/>
    <x v="62"/>
    <b v="0"/>
    <s v="photography/photobooks"/>
    <n v="-0.54079999999999995"/>
    <n v="88.307692307692307"/>
    <x v="8"/>
    <x v="20"/>
  </r>
  <r>
    <n v="1775"/>
    <s v="Muhammad Ali - The Comeback"/>
    <s v="Rarely seen images of Muhammad Ali in his prime as he trained in Miami Beach at the famous 5th Street Gym in the early 70s"/>
    <n v="32500"/>
    <n v="21158"/>
    <x v="2"/>
    <x v="0"/>
    <s v="USD"/>
    <n v="1414193160"/>
    <n v="1410305160"/>
    <b v="1"/>
    <x v="204"/>
    <b v="0"/>
    <s v="photography/photobooks"/>
    <n v="-0.34898461538461539"/>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n v="-0.93300000000000005"/>
    <n v="83.75"/>
    <x v="8"/>
    <x v="20"/>
  </r>
  <r>
    <n v="1777"/>
    <s v="All along the Control Tower"/>
    <s v="Photobook â€˜All along the Control Towerâ€™ by Theo and Frans Barten. Photos of more than 50 disused WW2 Control Towers in the UK."/>
    <n v="4800"/>
    <n v="651"/>
    <x v="2"/>
    <x v="9"/>
    <s v="EUR"/>
    <n v="1424421253"/>
    <n v="1421829253"/>
    <b v="1"/>
    <x v="73"/>
    <b v="0"/>
    <s v="photography/photobooks"/>
    <n v="-0.86437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n v="-0.98009999999999997"/>
    <n v="66.333333333333329"/>
    <x v="8"/>
    <x v="20"/>
  </r>
  <r>
    <n v="1779"/>
    <s v="Ozymandias : a photo book"/>
    <s v="Publication of an award-winning photographic series that explores the endless and beautiful dance between creation and destruction."/>
    <n v="11000"/>
    <n v="3986"/>
    <x v="2"/>
    <x v="0"/>
    <s v="USD"/>
    <n v="1472834180"/>
    <n v="1470242180"/>
    <b v="1"/>
    <x v="44"/>
    <b v="0"/>
    <s v="photography/photobooks"/>
    <n v="-0.63763636363636367"/>
    <n v="104.89473684210526"/>
    <x v="8"/>
    <x v="20"/>
  </r>
  <r>
    <n v="1780"/>
    <s v="Native Nation"/>
    <s v="It is time to recognize and give to the indigenus groups the credit they deserve. It is time to understand where we come from."/>
    <n v="30000"/>
    <n v="11923"/>
    <x v="2"/>
    <x v="0"/>
    <s v="USD"/>
    <n v="1467469510"/>
    <n v="1462285510"/>
    <b v="1"/>
    <x v="215"/>
    <b v="0"/>
    <s v="photography/photobooks"/>
    <n v="-0.6025666666666666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n v="-0.74236363636363634"/>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n v="-0.84508571428571433"/>
    <n v="71.34210526315789"/>
    <x v="8"/>
    <x v="20"/>
  </r>
  <r>
    <n v="1783"/>
    <s v="Hues of my Vision"/>
    <s v="My Buddy Spirit and I, Ara, camping full time camera on hand for a bit over nine years. &quot;Hue of my Vision&quot; is our Photo Book."/>
    <n v="40000"/>
    <n v="9477"/>
    <x v="2"/>
    <x v="0"/>
    <s v="USD"/>
    <n v="1432248478"/>
    <n v="1429656478"/>
    <b v="1"/>
    <x v="333"/>
    <b v="0"/>
    <s v="photography/photobooks"/>
    <n v="-0.7630749999999999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n v="-0.60240000000000005"/>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n v="-0.79779166666666668"/>
    <n v="44.935185185185183"/>
    <x v="8"/>
    <x v="20"/>
  </r>
  <r>
    <n v="1786"/>
    <s v="Observations in 6x6"/>
    <s v="A photo book that shows a timeless trip from Portugal to Sri Lanka in a subjective point of view through an old Hasselblad objective."/>
    <n v="1900"/>
    <n v="905"/>
    <x v="2"/>
    <x v="9"/>
    <s v="EUR"/>
    <n v="1418649177"/>
    <n v="1416057177"/>
    <b v="1"/>
    <x v="60"/>
    <b v="0"/>
    <s v="photography/photobooks"/>
    <n v="-0.52368421052631575"/>
    <n v="31.206896551724139"/>
    <x v="8"/>
    <x v="20"/>
  </r>
  <r>
    <n v="1787"/>
    <s v="Alpamayo to Yerupaja"/>
    <s v="Raising awareness to the effects of global warming through photographs of the high mountains of Peru."/>
    <n v="10000"/>
    <n v="1533"/>
    <x v="2"/>
    <x v="0"/>
    <s v="USD"/>
    <n v="1428158637"/>
    <n v="1425570237"/>
    <b v="1"/>
    <x v="54"/>
    <b v="0"/>
    <s v="photography/photobooks"/>
    <n v="-0.84670000000000001"/>
    <n v="63.875"/>
    <x v="8"/>
    <x v="20"/>
  </r>
  <r>
    <n v="1788"/>
    <s v="Beyond the Pale"/>
    <s v="A photo book celebrating Goths, exploring their lives and giving an insight into what Goth is for them."/>
    <n v="5500"/>
    <n v="76"/>
    <x v="2"/>
    <x v="1"/>
    <s v="GBP"/>
    <n v="1414795542"/>
    <n v="1412203542"/>
    <b v="1"/>
    <x v="80"/>
    <b v="0"/>
    <s v="photography/photobooks"/>
    <n v="-0.98618181818181816"/>
    <n v="19"/>
    <x v="8"/>
    <x v="20"/>
  </r>
  <r>
    <n v="1789"/>
    <s v="Paintball: Beyond The Paint"/>
    <s v="I want to create a portfolio to show all the aspects of the adrenaline filled game of paintball. Focusing on tournament players"/>
    <n v="8000"/>
    <n v="40"/>
    <x v="2"/>
    <x v="0"/>
    <s v="USD"/>
    <n v="1421042403"/>
    <n v="1415858403"/>
    <b v="1"/>
    <x v="80"/>
    <b v="0"/>
    <s v="photography/photobooks"/>
    <n v="-0.995"/>
    <n v="10"/>
    <x v="8"/>
    <x v="20"/>
  </r>
  <r>
    <n v="1790"/>
    <s v="Return to Relevance: The Scott Hyde Archive"/>
    <s v="70 years of incredible photography sits patiently in old film sheet boxes, waiting for a return to relevance."/>
    <n v="33000"/>
    <n v="1636"/>
    <x v="2"/>
    <x v="0"/>
    <s v="USD"/>
    <n v="1423152678"/>
    <n v="1420560678"/>
    <b v="1"/>
    <x v="41"/>
    <b v="0"/>
    <s v="photography/photobooks"/>
    <n v="-0.95042424242424239"/>
    <n v="109.06666666666666"/>
    <x v="8"/>
    <x v="20"/>
  </r>
  <r>
    <n v="1791"/>
    <s v="disCover: Napoli"/>
    <s v="For the love of street photography and the beauty of traditional cultures in southern Italy."/>
    <n v="3000"/>
    <n v="107"/>
    <x v="2"/>
    <x v="1"/>
    <s v="GBP"/>
    <n v="1422553565"/>
    <n v="1417369565"/>
    <b v="1"/>
    <x v="80"/>
    <b v="0"/>
    <s v="photography/photobooks"/>
    <n v="-0.96433333333333338"/>
    <n v="26.75"/>
    <x v="8"/>
    <x v="20"/>
  </r>
  <r>
    <n v="1792"/>
    <s v="Bensinger's: Photographs by Helaine Garren"/>
    <s v="In 1970 Helaine Garren shot a series of images at Bensingerâ€™s Pool Hall in Chicago, Illinois."/>
    <n v="25000"/>
    <n v="15281"/>
    <x v="2"/>
    <x v="0"/>
    <s v="USD"/>
    <n v="1439189940"/>
    <n v="1435970682"/>
    <b v="1"/>
    <x v="237"/>
    <b v="0"/>
    <s v="photography/photobooks"/>
    <n v="-0.38875999999999999"/>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n v="-0.98666666666666669"/>
    <n v="20"/>
    <x v="8"/>
    <x v="20"/>
  </r>
  <r>
    <n v="1794"/>
    <s v="Venus as Men"/>
    <s v="&quot;Venus as Menâ€ is a book about beauty of masculine nude. Is a reflection about men as a sensitive and sensual being and gender equity."/>
    <n v="9000"/>
    <n v="997"/>
    <x v="2"/>
    <x v="0"/>
    <s v="USD"/>
    <n v="1423660422"/>
    <n v="1420636422"/>
    <b v="1"/>
    <x v="59"/>
    <b v="0"/>
    <s v="photography/photobooks"/>
    <n v="-0.88922222222222225"/>
    <n v="55.388888888888886"/>
    <x v="8"/>
    <x v="20"/>
  </r>
  <r>
    <n v="1795"/>
    <s v="THE AFGHANS - A Photo Book"/>
    <s v="A photography book documenting the impact of the ISAF mission on the Afghan people of Mazar-e Sharif."/>
    <n v="28000"/>
    <n v="10846"/>
    <x v="2"/>
    <x v="12"/>
    <s v="EUR"/>
    <n v="1476460800"/>
    <n v="1473922541"/>
    <b v="1"/>
    <x v="75"/>
    <b v="0"/>
    <s v="photography/photobooks"/>
    <n v="-0.61264285714285716"/>
    <n v="133.90123456790124"/>
    <x v="8"/>
    <x v="20"/>
  </r>
  <r>
    <n v="1796"/>
    <s v="Kenema"/>
    <s v="Kenema is a stunning portrait photography book by British Photographer, Peter Dibdin, capturing community life in Kenema, Sierra Leone."/>
    <n v="19000"/>
    <n v="4190"/>
    <x v="2"/>
    <x v="1"/>
    <s v="GBP"/>
    <n v="1469356366"/>
    <n v="1464172366"/>
    <b v="1"/>
    <x v="48"/>
    <b v="0"/>
    <s v="photography/photobooks"/>
    <n v="-0.7794736842105263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n v="-0.32450000000000001"/>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n v="-0.86362499999999998"/>
    <n v="58.972972972972975"/>
    <x v="8"/>
    <x v="20"/>
  </r>
  <r>
    <n v="1799"/>
    <s v="The UnDiscovered Image"/>
    <s v="The UnDiscovered Image, a monthly publication dedicated to photographers."/>
    <n v="4000"/>
    <n v="69.83"/>
    <x v="2"/>
    <x v="1"/>
    <s v="GBP"/>
    <n v="1415740408"/>
    <n v="1414008808"/>
    <b v="1"/>
    <x v="79"/>
    <b v="0"/>
    <s v="photography/photobooks"/>
    <n v="-0.9825424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x v="116"/>
    <b v="0"/>
    <s v="photography/photobooks"/>
    <n v="-0.79550367488110674"/>
    <n v="83.716814159292042"/>
    <x v="8"/>
    <x v="20"/>
  </r>
  <r>
    <n v="1801"/>
    <s v="Come, Bring, Punish"/>
    <s v="Get involved in Come, Bring, Punish, a new photo book by Ewen Spencer, documenting the European Ballroom scene and the life around it"/>
    <n v="17000"/>
    <n v="2355"/>
    <x v="2"/>
    <x v="1"/>
    <s v="GBP"/>
    <n v="1450181400"/>
    <n v="1447429868"/>
    <b v="1"/>
    <x v="77"/>
    <b v="0"/>
    <s v="photography/photobooks"/>
    <n v="-0.8614705882352941"/>
    <n v="63.648648648648646"/>
    <x v="8"/>
    <x v="20"/>
  </r>
  <r>
    <n v="1802"/>
    <s v="Out Of The Dark"/>
    <s v="Inner Darkness turned into a photobook. Personal work i shot during my recovery...in Berlin."/>
    <n v="3500"/>
    <n v="1697"/>
    <x v="2"/>
    <x v="12"/>
    <s v="EUR"/>
    <n v="1435442340"/>
    <n v="1433416830"/>
    <b v="1"/>
    <x v="59"/>
    <b v="0"/>
    <s v="photography/photobooks"/>
    <n v="-0.51514285714285712"/>
    <n v="94.277777777777771"/>
    <x v="8"/>
    <x v="20"/>
  </r>
  <r>
    <n v="1803"/>
    <s v="On the Verge, the book."/>
    <s v="Photographs capture fleeting experiences, where childhood is our past and adulthood is our future. In between. On the verge."/>
    <n v="17500"/>
    <n v="5390"/>
    <x v="2"/>
    <x v="0"/>
    <s v="USD"/>
    <n v="1423878182"/>
    <n v="1421199782"/>
    <b v="1"/>
    <x v="11"/>
    <b v="0"/>
    <s v="photography/photobooks"/>
    <n v="-0.69199999999999995"/>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n v="-0.648258064516129"/>
    <n v="104.84615384615384"/>
    <x v="8"/>
    <x v="20"/>
  </r>
  <r>
    <n v="1805"/>
    <s v="Book &quot;The Travellers&quot;"/>
    <s v="The production of the book about my long term project &quot;The Travellers&quot;, Ireland`s biggest minority group with a nomadic origin."/>
    <n v="22500"/>
    <n v="8191"/>
    <x v="2"/>
    <x v="12"/>
    <s v="EUR"/>
    <n v="1443808800"/>
    <n v="1441048658"/>
    <b v="1"/>
    <x v="259"/>
    <b v="0"/>
    <s v="photography/photobooks"/>
    <n v="-0.63595555555555561"/>
    <n v="67.139344262295083"/>
    <x v="8"/>
    <x v="20"/>
  </r>
  <r>
    <n v="1806"/>
    <s v="American Presidents Naked"/>
    <s v="Join me in publishing an amazing and unprecedented book with full frontal photopraphs of 8 American Presidents Naked"/>
    <n v="20000"/>
    <n v="591"/>
    <x v="2"/>
    <x v="1"/>
    <s v="GBP"/>
    <n v="1412090349"/>
    <n v="1409066349"/>
    <b v="1"/>
    <x v="22"/>
    <b v="0"/>
    <s v="photography/photobooks"/>
    <n v="-0.97045000000000003"/>
    <n v="73.875"/>
    <x v="8"/>
    <x v="20"/>
  </r>
  <r>
    <n v="1807"/>
    <s v="Anywhere but Here"/>
    <s v="I want to explore alternative cultures and lifestyles in America."/>
    <n v="5000"/>
    <n v="553"/>
    <x v="2"/>
    <x v="0"/>
    <s v="USD"/>
    <n v="1411868313"/>
    <n v="1409276313"/>
    <b v="1"/>
    <x v="22"/>
    <b v="0"/>
    <s v="photography/photobooks"/>
    <n v="-0.88939999999999997"/>
    <n v="69.125"/>
    <x v="8"/>
    <x v="20"/>
  </r>
  <r>
    <n v="1808"/>
    <s v="An Iranian Journey"/>
    <s v="An Iranian Journey exposes the duality of life in modern Iran where youth navigate a thicket of Islamic laws and customs to live freely"/>
    <n v="28000"/>
    <n v="11594"/>
    <x v="2"/>
    <x v="0"/>
    <s v="USD"/>
    <n v="1486830030"/>
    <n v="1483806030"/>
    <b v="1"/>
    <x v="93"/>
    <b v="0"/>
    <s v="photography/photobooks"/>
    <n v="-0.58592857142857147"/>
    <n v="120.77083333333333"/>
    <x v="8"/>
    <x v="20"/>
  </r>
  <r>
    <n v="1809"/>
    <s v="Hamilton: A Different Perspective"/>
    <s v="A stunning photo book highlighting the visual diversity of the City of Hamilton and showcasing it in a new light."/>
    <n v="3500"/>
    <n v="380"/>
    <x v="2"/>
    <x v="5"/>
    <s v="CAD"/>
    <n v="1425246439"/>
    <n v="1422222439"/>
    <b v="1"/>
    <x v="82"/>
    <b v="0"/>
    <s v="photography/photobooks"/>
    <n v="-0.89142857142857146"/>
    <n v="42.222222222222221"/>
    <x v="8"/>
    <x v="20"/>
  </r>
  <r>
    <n v="1810"/>
    <s v="Film Speed"/>
    <s v="Film Speed is a series of Zines focusing on architecture shot completely on 35 and 120mm film."/>
    <n v="450"/>
    <n v="15"/>
    <x v="2"/>
    <x v="0"/>
    <s v="USD"/>
    <n v="1408657826"/>
    <n v="1407621026"/>
    <b v="0"/>
    <x v="84"/>
    <b v="0"/>
    <s v="photography/photobooks"/>
    <n v="-0.96666666666666667"/>
    <n v="7.5"/>
    <x v="8"/>
    <x v="20"/>
  </r>
  <r>
    <n v="1811"/>
    <s v="The Year of Sunsets"/>
    <s v="A collection of 365 color photographs of sunsets in 2014, beautifully presented in a hardcover book."/>
    <n v="54000"/>
    <n v="40"/>
    <x v="2"/>
    <x v="0"/>
    <s v="USD"/>
    <n v="1414123200"/>
    <n v="1408962270"/>
    <b v="0"/>
    <x v="55"/>
    <b v="0"/>
    <s v="photography/photobooks"/>
    <n v="-0.99925925925925929"/>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n v="-0.86692307692307691"/>
    <n v="37.608695652173914"/>
    <x v="8"/>
    <x v="20"/>
  </r>
  <r>
    <n v="1813"/>
    <s v="Libya : The Lost Days"/>
    <s v="This project aims to document, Libyan photographic history; through both print and artisan mediums ."/>
    <n v="8750"/>
    <n v="0"/>
    <x v="2"/>
    <x v="1"/>
    <s v="GBP"/>
    <n v="1407532812"/>
    <n v="1404940812"/>
    <b v="0"/>
    <x v="78"/>
    <b v="0"/>
    <s v="photography/photobooks"/>
    <n v="-1"/>
    <e v="#DIV/0!"/>
    <x v="8"/>
    <x v="20"/>
  </r>
  <r>
    <n v="1814"/>
    <s v="My Favourite Colour Was Yellow"/>
    <s v="A self published photo book documenting the overwhelming presence of the colour pink, in young girls lives here in the UK."/>
    <n v="12000"/>
    <n v="5902"/>
    <x v="2"/>
    <x v="1"/>
    <s v="GBP"/>
    <n v="1425108736"/>
    <n v="1422516736"/>
    <b v="0"/>
    <x v="205"/>
    <b v="0"/>
    <s v="photography/photobooks"/>
    <n v="-0.50816666666666666"/>
    <n v="42.157142857142858"/>
    <x v="8"/>
    <x v="20"/>
  </r>
  <r>
    <n v="1815"/>
    <s v="Texas to Florida"/>
    <s v="Photographic roadtrip from Dallas/Ft Worth, Texas to Florida's beaches. A summer photography roadtrip project to include 5 states."/>
    <n v="3000"/>
    <n v="0"/>
    <x v="2"/>
    <x v="0"/>
    <s v="USD"/>
    <n v="1435787137"/>
    <n v="1434577537"/>
    <b v="0"/>
    <x v="78"/>
    <b v="0"/>
    <s v="photography/photobooks"/>
    <n v="-1"/>
    <e v="#DIV/0!"/>
    <x v="8"/>
    <x v="20"/>
  </r>
  <r>
    <n v="1816"/>
    <s v="Moments of Passion"/>
    <s v="A unique Photographic Book Project about the Passionate Moments and Strong Emotions that lie within Karate"/>
    <n v="25000"/>
    <n v="509"/>
    <x v="2"/>
    <x v="16"/>
    <s v="CHF"/>
    <n v="1469473200"/>
    <n v="1467061303"/>
    <b v="0"/>
    <x v="79"/>
    <b v="0"/>
    <s v="photography/photobooks"/>
    <n v="-0.97963999999999996"/>
    <n v="84.833333333333329"/>
    <x v="8"/>
    <x v="20"/>
  </r>
  <r>
    <n v="1817"/>
    <s v="Through the Lens of Jerry Gustafson"/>
    <s v="Hundreds of breathtaking rodeo photographs collected in a beautiful coffee table book."/>
    <n v="18000"/>
    <n v="9419"/>
    <x v="2"/>
    <x v="0"/>
    <s v="USD"/>
    <n v="1485759540"/>
    <n v="1480607607"/>
    <b v="0"/>
    <x v="61"/>
    <b v="0"/>
    <s v="photography/photobooks"/>
    <n v="-0.47672222222222221"/>
    <n v="94.19"/>
    <x v="8"/>
    <x v="20"/>
  </r>
  <r>
    <n v="1818"/>
    <s v="Give Me Your Goofy-ist"/>
    <s v="We are all different, this is a way to honor and celebrate the authenticity in being different."/>
    <n v="15000"/>
    <n v="0"/>
    <x v="2"/>
    <x v="0"/>
    <s v="USD"/>
    <n v="1428035850"/>
    <n v="1425447450"/>
    <b v="0"/>
    <x v="78"/>
    <b v="0"/>
    <s v="photography/photobooks"/>
    <n v="-1"/>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n v="-0.9791666666666666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n v="-0.93434615384615383"/>
    <n v="213.375"/>
    <x v="8"/>
    <x v="20"/>
  </r>
  <r>
    <n v="1821"/>
    <s v="Glass Cloud on the road!"/>
    <s v="Glass Cloud tour dates are already beginning to pile up. They are turning to YOU to help get them from town to town."/>
    <n v="2500"/>
    <n v="3372.25"/>
    <x v="0"/>
    <x v="0"/>
    <s v="USD"/>
    <n v="1330760367"/>
    <n v="1326872367"/>
    <b v="0"/>
    <x v="7"/>
    <b v="1"/>
    <s v="music/rock"/>
    <n v="0.34889999999999999"/>
    <n v="59.162280701754383"/>
    <x v="4"/>
    <x v="11"/>
  </r>
  <r>
    <n v="1822"/>
    <s v="Wood Butcher's new music video- I Don't Wanna Party"/>
    <s v="Wood Butcher needs your help to make this happen. Buy a CD, support local music!"/>
    <n v="300"/>
    <n v="300"/>
    <x v="0"/>
    <x v="5"/>
    <s v="CAD"/>
    <n v="1391194860"/>
    <n v="1388084862"/>
    <b v="0"/>
    <x v="202"/>
    <b v="1"/>
    <s v="music/rock"/>
    <n v="0"/>
    <n v="27.272727272727273"/>
    <x v="4"/>
    <x v="11"/>
  </r>
  <r>
    <n v="1823"/>
    <s v="Our Band Van Needs Serious Repairs!!!"/>
    <s v="Just as we are getting prepared to tour we find out our van has serious damage and can't run. We unfortunately don't have enough."/>
    <n v="700"/>
    <n v="811"/>
    <x v="0"/>
    <x v="0"/>
    <s v="USD"/>
    <n v="1351095976"/>
    <n v="1348503976"/>
    <b v="0"/>
    <x v="51"/>
    <b v="1"/>
    <s v="music/rock"/>
    <n v="0.15857142857142856"/>
    <n v="24.575757575757574"/>
    <x v="4"/>
    <x v="11"/>
  </r>
  <r>
    <n v="1824"/>
    <s v="Tin Man's Broken Wisdom Fund"/>
    <s v="cd fund raiser"/>
    <n v="3000"/>
    <n v="3002"/>
    <x v="0"/>
    <x v="0"/>
    <s v="USD"/>
    <n v="1389146880"/>
    <n v="1387403967"/>
    <b v="0"/>
    <x v="244"/>
    <b v="1"/>
    <s v="music/rock"/>
    <n v="6.6666666666666664E-4"/>
    <n v="75.05"/>
    <x v="4"/>
    <x v="11"/>
  </r>
  <r>
    <n v="1825"/>
    <s v="Eurisko's &quot;Wild Animal&quot; Project"/>
    <s v="Eurisko is trying to release our full length entitled &quot;Wild Animal!&quot; Money raised will go towards studio time, mixing, and mastering."/>
    <n v="2000"/>
    <n v="2101"/>
    <x v="0"/>
    <x v="0"/>
    <s v="USD"/>
    <n v="1373572903"/>
    <n v="1371585703"/>
    <b v="0"/>
    <x v="133"/>
    <b v="1"/>
    <s v="music/rock"/>
    <n v="5.0500000000000003E-2"/>
    <n v="42.02"/>
    <x v="4"/>
    <x v="11"/>
  </r>
  <r>
    <n v="1826"/>
    <s v="BEAR GHOST! Professional Recording! Yay!"/>
    <s v="Hear your favorite Bear Ghost in eargasmic quality!"/>
    <n v="2000"/>
    <n v="2020"/>
    <x v="0"/>
    <x v="0"/>
    <s v="USD"/>
    <n v="1392675017"/>
    <n v="1390083017"/>
    <b v="0"/>
    <x v="44"/>
    <b v="1"/>
    <s v="music/rock"/>
    <n v="0.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n v="6.6249999999999998E-3"/>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n v="1.6000000000000001E-3"/>
    <n v="417.33333333333331"/>
    <x v="4"/>
    <x v="11"/>
  </r>
  <r>
    <n v="1829"/>
    <s v="Help JUICE (Boston) Record Their First Album"/>
    <s v="Everything is set to record are EP except for our finances. Please donate if you can! Any amount is appreciated. "/>
    <n v="1500"/>
    <n v="2500.25"/>
    <x v="0"/>
    <x v="0"/>
    <s v="USD"/>
    <n v="1295647200"/>
    <n v="1291428371"/>
    <b v="0"/>
    <x v="51"/>
    <b v="1"/>
    <s v="music/rock"/>
    <n v="0.66683333333333328"/>
    <n v="75.765151515151516"/>
    <x v="4"/>
    <x v="11"/>
  </r>
  <r>
    <n v="1830"/>
    <s v="Help Vintage Blue Complete and Promote Our Record!"/>
    <s v="We have come a long way on our new record, but now we need your help.  Help us, and together we can make magic!"/>
    <n v="15000"/>
    <n v="15230"/>
    <x v="0"/>
    <x v="0"/>
    <s v="USD"/>
    <n v="1393259107"/>
    <n v="1390667107"/>
    <b v="0"/>
    <x v="334"/>
    <b v="1"/>
    <s v="music/rock"/>
    <n v="1.5333333333333332E-2"/>
    <n v="67.389380530973455"/>
    <x v="4"/>
    <x v="11"/>
  </r>
  <r>
    <n v="1831"/>
    <s v="Darling Waste Trailer Bail Out!"/>
    <s v="After a 2 year Odyssey, Darling Waste's trailer is still not home! We need $3,500 to get it through U.S. Customs!"/>
    <n v="1000"/>
    <n v="1030"/>
    <x v="0"/>
    <x v="0"/>
    <s v="USD"/>
    <n v="1336866863"/>
    <n v="1335570863"/>
    <b v="0"/>
    <x v="25"/>
    <b v="1"/>
    <s v="music/rock"/>
    <n v="0.03"/>
    <n v="73.571428571428569"/>
    <x v="4"/>
    <x v="11"/>
  </r>
  <r>
    <n v="1832"/>
    <s v="Black Swan Theories Debut CD"/>
    <s v="Hi! We're the music duo Black Swan Theories and our project is to manufacture our debut CD of 10 already-completed songs.  "/>
    <n v="350"/>
    <n v="500"/>
    <x v="0"/>
    <x v="0"/>
    <s v="USD"/>
    <n v="1299243427"/>
    <n v="1296651427"/>
    <b v="0"/>
    <x v="9"/>
    <b v="1"/>
    <s v="music/rock"/>
    <n v="0.42857142857142855"/>
    <n v="25"/>
    <x v="4"/>
    <x v="11"/>
  </r>
  <r>
    <n v="1833"/>
    <s v="HAIRcyclopedia Vol. 2 - The Vault"/>
    <s v="I am writing the second volume in a series of hair band encyclopedias, however I lack the means to afford the costs of the photos."/>
    <n v="400"/>
    <n v="1050"/>
    <x v="0"/>
    <x v="0"/>
    <s v="USD"/>
    <n v="1362211140"/>
    <n v="1359421403"/>
    <b v="0"/>
    <x v="20"/>
    <b v="1"/>
    <s v="music/rock"/>
    <n v="1.625"/>
    <n v="42"/>
    <x v="4"/>
    <x v="11"/>
  </r>
  <r>
    <n v="1834"/>
    <s v="TDJ - All Part of the Plan EP/Tour"/>
    <s v="Help us fund our first tour and promote our new EP!"/>
    <n v="10000"/>
    <n v="11805"/>
    <x v="0"/>
    <x v="0"/>
    <s v="USD"/>
    <n v="1422140895"/>
    <n v="1418684895"/>
    <b v="0"/>
    <x v="240"/>
    <b v="1"/>
    <s v="music/rock"/>
    <n v="0.18049999999999999"/>
    <n v="131.16666666666666"/>
    <x v="4"/>
    <x v="11"/>
  </r>
  <r>
    <n v="1835"/>
    <s v="DIRTY LITTLE REBEL EP"/>
    <s v="WE ARE A HARD ROCK/PUNK BAND SEEKING FUNDS TO RECORD A NEW EP. _x000a__x000a_https://www.reverbnation.com/dirtylittlerebel"/>
    <n v="500"/>
    <n v="520"/>
    <x v="0"/>
    <x v="1"/>
    <s v="GBP"/>
    <n v="1459439471"/>
    <n v="1456851071"/>
    <b v="0"/>
    <x v="202"/>
    <b v="1"/>
    <s v="music/rock"/>
    <n v="0.04"/>
    <n v="47.272727272727273"/>
    <x v="4"/>
    <x v="11"/>
  </r>
  <r>
    <n v="1836"/>
    <s v="KICKSTART OUR &lt;+3"/>
    <s v="Help fund our 2013 Sound &amp; Lighting Touring rig!"/>
    <n v="5000"/>
    <n v="10017"/>
    <x v="0"/>
    <x v="0"/>
    <s v="USD"/>
    <n v="1361129129"/>
    <n v="1359660329"/>
    <b v="0"/>
    <x v="165"/>
    <b v="1"/>
    <s v="music/rock"/>
    <n v="1.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n v="2.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x v="33"/>
    <b v="1"/>
    <s v="music/rock"/>
    <n v="1.4900000000000091E-3"/>
    <n v="35.767499999999998"/>
    <x v="4"/>
    <x v="11"/>
  </r>
  <r>
    <n v="1839"/>
    <s v="Help The King of Mars Record Their First EP!"/>
    <s v="The King of Mars, a Chicago rock band, needs your help funding their first EP! Visit us at thekingofmars.com for more."/>
    <n v="1000"/>
    <n v="2053"/>
    <x v="0"/>
    <x v="0"/>
    <s v="USD"/>
    <n v="1475342382"/>
    <n v="1472750382"/>
    <b v="0"/>
    <x v="43"/>
    <b v="1"/>
    <s v="music/rock"/>
    <n v="1.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x v="62"/>
    <b v="1"/>
    <s v="music/rock"/>
    <n v="8.8888888888888892E-2"/>
    <n v="75.384615384615387"/>
    <x v="4"/>
    <x v="11"/>
  </r>
  <r>
    <n v="1841"/>
    <s v="Hydra Effect Debut EP"/>
    <s v="Hard Rock with a Positive Message. Help us fund, release and promote our debut EP!"/>
    <n v="2000"/>
    <n v="2035"/>
    <x v="0"/>
    <x v="0"/>
    <s v="USD"/>
    <n v="1400561940"/>
    <n v="1397679445"/>
    <b v="0"/>
    <x v="244"/>
    <b v="1"/>
    <s v="music/rock"/>
    <n v="1.7500000000000002E-2"/>
    <n v="50.875"/>
    <x v="4"/>
    <x v="11"/>
  </r>
  <r>
    <n v="1842"/>
    <s v="Stereo Dogs! 14-Year Old Teen Rock Band Plan CD Project!"/>
    <s v="Every time we sit down to rehearse, thoughts of recording a CD excite us! We are ready to do this!  It's time, so read on..."/>
    <n v="2000"/>
    <n v="2505"/>
    <x v="0"/>
    <x v="0"/>
    <s v="USD"/>
    <n v="1425275940"/>
    <n v="1422371381"/>
    <b v="0"/>
    <x v="64"/>
    <b v="1"/>
    <s v="music/rock"/>
    <n v="0.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n v="0.24006100000000005"/>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n v="1.4E-2"/>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n v="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n v="0.37926666666666664"/>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x v="44"/>
    <b v="1"/>
    <s v="music/rock"/>
    <n v="0.20880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x v="54"/>
    <b v="1"/>
    <s v="music/rock"/>
    <n v="7.3666666666666672E-2"/>
    <n v="134.20833333333334"/>
    <x v="4"/>
    <x v="11"/>
  </r>
  <r>
    <n v="1849"/>
    <s v="Release the Skyline Album"/>
    <s v="Release the Skylines is a small, local Cleveland metal band looking to record an album."/>
    <n v="300"/>
    <n v="301"/>
    <x v="0"/>
    <x v="0"/>
    <s v="USD"/>
    <n v="1350505059"/>
    <n v="1347913059"/>
    <b v="0"/>
    <x v="22"/>
    <b v="1"/>
    <s v="music/rock"/>
    <n v="3.3333333333333335E-3"/>
    <n v="37.625"/>
    <x v="4"/>
    <x v="11"/>
  </r>
  <r>
    <n v="1850"/>
    <s v="WILKES EP"/>
    <s v="WILKES is the solo venture of HighFlightSociety singer / Disciple bassist, Jason Wilkes. This project is to fund the debut 6 song EP."/>
    <n v="9000"/>
    <n v="9137"/>
    <x v="0"/>
    <x v="0"/>
    <s v="USD"/>
    <n v="1405033300"/>
    <n v="1402441300"/>
    <b v="0"/>
    <x v="122"/>
    <b v="1"/>
    <s v="music/rock"/>
    <n v="1.5222222222222222E-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n v="7.6923076923076923E-4"/>
    <n v="50.03846153846154"/>
    <x v="4"/>
    <x v="11"/>
  </r>
  <r>
    <n v="1852"/>
    <s v="Radiolucent - Electric City."/>
    <s v="Athens, GA-based rock &amp; roll/soul band Radiolucent is kickstarting funds to mix, master, &amp; release their 2nd record, Electric City."/>
    <n v="15000"/>
    <n v="17545"/>
    <x v="0"/>
    <x v="0"/>
    <s v="USD"/>
    <n v="1429920000"/>
    <n v="1426703452"/>
    <b v="0"/>
    <x v="132"/>
    <b v="1"/>
    <s v="music/rock"/>
    <n v="0.1696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x v="25"/>
    <b v="1"/>
    <s v="music/rock"/>
    <n v="1.8749999999999999E-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x v="49"/>
    <b v="1"/>
    <s v="music/rock"/>
    <n v="2.1236666666666619E-2"/>
    <n v="88.037643678160919"/>
    <x v="4"/>
    <x v="11"/>
  </r>
  <r>
    <n v="1855"/>
    <s v="Motion Device Debut EP"/>
    <s v="11 year old Sara &amp; Motion Device want rock &amp; metal fans all over the world to unite and join the ROCK REVOLUTION!!!"/>
    <n v="8750"/>
    <n v="13480.16"/>
    <x v="0"/>
    <x v="5"/>
    <s v="CAD"/>
    <n v="1389012940"/>
    <n v="1385124940"/>
    <b v="0"/>
    <x v="277"/>
    <b v="1"/>
    <s v="music/rock"/>
    <n v="0.54058971428571423"/>
    <n v="70.576753926701571"/>
    <x v="4"/>
    <x v="11"/>
  </r>
  <r>
    <n v="1856"/>
    <s v="Lazy Sunday"/>
    <s v="We are an independent band who needs your help for the production of our new album, so we can share our music with you lovely people :)"/>
    <n v="2000"/>
    <n v="2025"/>
    <x v="0"/>
    <x v="0"/>
    <s v="USD"/>
    <n v="1405715472"/>
    <n v="1403901072"/>
    <b v="0"/>
    <x v="44"/>
    <b v="1"/>
    <s v="music/rock"/>
    <n v="1.2500000000000001E-2"/>
    <n v="53.289473684210527"/>
    <x v="4"/>
    <x v="11"/>
  </r>
  <r>
    <n v="1857"/>
    <s v="Holy Water Moses - A Hail Dale Project"/>
    <s v="We need to get back to Nashville to record our second record, a full LP this time.  It ain't cheap and we need your help!"/>
    <n v="3000"/>
    <n v="3000"/>
    <x v="0"/>
    <x v="0"/>
    <s v="USD"/>
    <n v="1410546413"/>
    <n v="1407954413"/>
    <b v="0"/>
    <x v="19"/>
    <b v="1"/>
    <s v="music/rock"/>
    <n v="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x v="184"/>
    <b v="1"/>
    <s v="music/rock"/>
    <n v="8.7480087480087482E-2"/>
    <n v="40.547315436241611"/>
    <x v="4"/>
    <x v="11"/>
  </r>
  <r>
    <n v="1859"/>
    <s v="Queen Kwong Tour to London and Paris"/>
    <s v="Queen Kwong is going ON TOUR to London and Paris!"/>
    <n v="3000"/>
    <n v="3955"/>
    <x v="0"/>
    <x v="0"/>
    <s v="USD"/>
    <n v="1316716129"/>
    <n v="1314124129"/>
    <b v="0"/>
    <x v="66"/>
    <b v="1"/>
    <s v="music/rock"/>
    <n v="0.31833333333333336"/>
    <n v="70.625"/>
    <x v="4"/>
    <x v="11"/>
  </r>
  <r>
    <n v="1860"/>
    <s v="A Simple Complex's 2013 CD Release Party DVD"/>
    <s v="ASC had a one-of-a-kind CD release party in 2013, and we want to share it with the world - in DVD format!"/>
    <n v="750"/>
    <n v="1001"/>
    <x v="0"/>
    <x v="0"/>
    <s v="USD"/>
    <n v="1391706084"/>
    <n v="1389891684"/>
    <b v="0"/>
    <x v="10"/>
    <b v="1"/>
    <s v="music/rock"/>
    <n v="0.3346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x v="78"/>
    <b v="0"/>
    <s v="games/mobile games"/>
    <n v="-1"/>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n v="-0.91916666666666669"/>
    <n v="90.9375"/>
    <x v="6"/>
    <x v="18"/>
  </r>
  <r>
    <n v="1863"/>
    <s v="Project: 20M813"/>
    <s v="This is an Android game where you take control of the zombies and try to eat your way to world domination!"/>
    <n v="2500"/>
    <n v="10"/>
    <x v="2"/>
    <x v="0"/>
    <s v="USD"/>
    <n v="1402600085"/>
    <n v="1400008085"/>
    <b v="0"/>
    <x v="84"/>
    <b v="0"/>
    <s v="games/mobile games"/>
    <n v="-0.996"/>
    <n v="5"/>
    <x v="6"/>
    <x v="18"/>
  </r>
  <r>
    <n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n v="-0.57107692307692304"/>
    <n v="58.083333333333336"/>
    <x v="6"/>
    <x v="18"/>
  </r>
  <r>
    <n v="1865"/>
    <s v="THE RUNNING GAME"/>
    <s v="This game is an alternative to the boring morning jogs This game will make you excited to workout Following elite footballer movements!"/>
    <n v="110000"/>
    <n v="4"/>
    <x v="2"/>
    <x v="1"/>
    <s v="GBP"/>
    <n v="1478425747"/>
    <n v="1475398147"/>
    <b v="0"/>
    <x v="84"/>
    <b v="0"/>
    <s v="games/mobile games"/>
    <n v="-0.99996363636363639"/>
    <n v="2"/>
    <x v="6"/>
    <x v="18"/>
  </r>
  <r>
    <n v="1866"/>
    <s v="MathPlus Cards (FKA Random Math)"/>
    <s v="A mobile application that will allow math learners to practice math operations and improve critical thinking. Ideal for ages 7 to 12."/>
    <n v="25000"/>
    <n v="125"/>
    <x v="2"/>
    <x v="0"/>
    <s v="USD"/>
    <n v="1488340800"/>
    <n v="1483768497"/>
    <b v="0"/>
    <x v="84"/>
    <b v="0"/>
    <s v="games/mobile games"/>
    <n v="-0.995"/>
    <n v="62.5"/>
    <x v="6"/>
    <x v="18"/>
  </r>
  <r>
    <n v="1867"/>
    <s v="Meme Wars - Dank Age"/>
    <s v="A mix of PokemonGo, Game of War- Fire Age, DragonSoul, &amp; Throwdown. Join a clan, collect meme, upgrade features, fight, &amp; compete."/>
    <n v="20000"/>
    <n v="10"/>
    <x v="2"/>
    <x v="0"/>
    <s v="USD"/>
    <n v="1478383912"/>
    <n v="1475791912"/>
    <b v="0"/>
    <x v="29"/>
    <b v="0"/>
    <s v="games/mobile games"/>
    <n v="-0.99950000000000006"/>
    <n v="10"/>
    <x v="6"/>
    <x v="18"/>
  </r>
  <r>
    <n v="1868"/>
    <s v="Help Build PaperChase Version 3 !"/>
    <s v="PaperChase is a popular endless flying game conceived by a 15 year old and loved by millions worldwide.  Help us build version 3!"/>
    <n v="25000"/>
    <n v="1217"/>
    <x v="2"/>
    <x v="0"/>
    <s v="USD"/>
    <n v="1450166340"/>
    <n v="1448044925"/>
    <b v="0"/>
    <x v="57"/>
    <b v="0"/>
    <s v="games/mobile games"/>
    <n v="-0.95132000000000005"/>
    <n v="71.588235294117652"/>
    <x v="6"/>
    <x v="18"/>
  </r>
  <r>
    <n v="1869"/>
    <s v="Castle Crawler RPG"/>
    <s v="CCRPG will be a 2D Pixel Art Game based on similar elements to the SNES game &quot;Zelda: A Link to the Past&quot; with RPG elements added in."/>
    <n v="10000"/>
    <n v="0"/>
    <x v="2"/>
    <x v="0"/>
    <s v="USD"/>
    <n v="1483488249"/>
    <n v="1480896249"/>
    <b v="0"/>
    <x v="78"/>
    <b v="0"/>
    <s v="games/mobile games"/>
    <n v="-1"/>
    <e v="#DIV/0!"/>
    <x v="6"/>
    <x v="18"/>
  </r>
  <r>
    <n v="1870"/>
    <s v="C.O.V.D.--A brand new board app game"/>
    <s v="Conflict of Van Helsing &amp; Dracula (C.O.V.D.) is a board game available as an App based on the story: Dracula. Can you survive?"/>
    <n v="3500"/>
    <n v="361"/>
    <x v="2"/>
    <x v="0"/>
    <s v="USD"/>
    <n v="1454213820"/>
    <n v="1451723535"/>
    <b v="0"/>
    <x v="202"/>
    <b v="0"/>
    <s v="games/mobile games"/>
    <n v="-0.89685714285714291"/>
    <n v="32.81818181818182"/>
    <x v="6"/>
    <x v="18"/>
  </r>
  <r>
    <n v="1871"/>
    <s v="The Adventures of Bible Bear"/>
    <s v="Journey with Bible Bear through each of the books of the Bible, exploring stories while learning verses, songs, and preschool concepts!"/>
    <n v="6500"/>
    <n v="4666"/>
    <x v="2"/>
    <x v="0"/>
    <s v="USD"/>
    <n v="1416512901"/>
    <n v="1413053301"/>
    <b v="0"/>
    <x v="195"/>
    <b v="0"/>
    <s v="games/mobile games"/>
    <n v="-0.28215384615384614"/>
    <n v="49.11578947368421"/>
    <x v="6"/>
    <x v="18"/>
  </r>
  <r>
    <n v="1872"/>
    <s v="ZombieTime!"/>
    <s v="A Top-View Action game where you play as Bob, the FIRST zombie to rise from the grave. Bring chaos to town, feast and don't die again."/>
    <n v="20000"/>
    <n v="212"/>
    <x v="2"/>
    <x v="0"/>
    <s v="USD"/>
    <n v="1435633602"/>
    <n v="1433041602"/>
    <b v="0"/>
    <x v="62"/>
    <b v="0"/>
    <s v="games/mobile games"/>
    <n v="-0.98939999999999995"/>
    <n v="16.307692307692307"/>
    <x v="6"/>
    <x v="18"/>
  </r>
  <r>
    <n v="1873"/>
    <s v="The Red Card Blue Card Game"/>
    <s v="It's time for The Red Card Blue Card Game to be available everywhere! Help save the sanity of ALL parent's! Help make it an App!!"/>
    <n v="8000"/>
    <n v="36"/>
    <x v="2"/>
    <x v="5"/>
    <s v="CAD"/>
    <n v="1436373900"/>
    <n v="1433861210"/>
    <b v="0"/>
    <x v="84"/>
    <b v="0"/>
    <s v="games/mobile games"/>
    <n v="-0.99550000000000005"/>
    <n v="18"/>
    <x v="6"/>
    <x v="18"/>
  </r>
  <r>
    <n v="1874"/>
    <s v="PATH to Reading Brain Training"/>
    <s v="PATH to Reading (PATH) is a patented break-through technology  that dramatically and permanently improves attention, reading, memory"/>
    <n v="160000"/>
    <n v="26"/>
    <x v="2"/>
    <x v="0"/>
    <s v="USD"/>
    <n v="1467155733"/>
    <n v="1465427733"/>
    <b v="0"/>
    <x v="84"/>
    <b v="0"/>
    <s v="games/mobile games"/>
    <n v="-0.99983750000000005"/>
    <n v="13"/>
    <x v="6"/>
    <x v="18"/>
  </r>
  <r>
    <n v="1875"/>
    <s v="Claws &amp; Fins"/>
    <s v="Sea opposition of Crab's family and angry fishes. Who is going to win, and who is going to loose ?!"/>
    <n v="10000"/>
    <n v="51"/>
    <x v="2"/>
    <x v="0"/>
    <s v="USD"/>
    <n v="1470519308"/>
    <n v="1465335308"/>
    <b v="0"/>
    <x v="83"/>
    <b v="0"/>
    <s v="games/mobile games"/>
    <n v="-0.99490000000000001"/>
    <n v="17"/>
    <x v="6"/>
    <x v="18"/>
  </r>
  <r>
    <n v="1876"/>
    <s v="Migration Madness (Android)"/>
    <s v="An arcade styled side scroller. Help Bob the pilot steer his plane through hordes of migrating birds strapped with explosives."/>
    <n v="280"/>
    <n v="0"/>
    <x v="2"/>
    <x v="2"/>
    <s v="AUD"/>
    <n v="1402901405"/>
    <n v="1400309405"/>
    <b v="0"/>
    <x v="78"/>
    <b v="0"/>
    <s v="games/mobile games"/>
    <n v="-1"/>
    <e v="#DIV/0!"/>
    <x v="6"/>
    <x v="18"/>
  </r>
  <r>
    <n v="1877"/>
    <s v="Chip Dip II: Son of Chip Dip! - A Terrible, Terrible Game"/>
    <s v="It's obvious you won't survive by your wits alone. Unfortunately that's all you've got, Chip. Run!"/>
    <n v="60"/>
    <n v="0"/>
    <x v="2"/>
    <x v="0"/>
    <s v="USD"/>
    <n v="1425170525"/>
    <n v="1422664925"/>
    <b v="0"/>
    <x v="78"/>
    <b v="0"/>
    <s v="games/mobile games"/>
    <n v="-1"/>
    <e v="#DIV/0!"/>
    <x v="6"/>
    <x v="18"/>
  </r>
  <r>
    <n v="1878"/>
    <s v="Aussies versus Zombies"/>
    <s v="Action game now playable on Android/iOS platforms and PC browsers. Easy gameplay even for starters yet hard to be skilled. Multi-player"/>
    <n v="8000"/>
    <n v="0"/>
    <x v="2"/>
    <x v="2"/>
    <s v="AUD"/>
    <n v="1402618355"/>
    <n v="1400026355"/>
    <b v="0"/>
    <x v="78"/>
    <b v="0"/>
    <s v="games/mobile games"/>
    <n v="-1"/>
    <e v="#DIV/0!"/>
    <x v="6"/>
    <x v="18"/>
  </r>
  <r>
    <n v="1879"/>
    <s v="Alex and More"/>
    <s v="Juego de plataformas con 20 personajes. Cada personaje tiene cuatro habilidades distintas al resto de personajes y sus propias voces."/>
    <n v="5000"/>
    <n v="6"/>
    <x v="2"/>
    <x v="3"/>
    <s v="EUR"/>
    <n v="1457966129"/>
    <n v="1455377729"/>
    <b v="0"/>
    <x v="84"/>
    <b v="0"/>
    <s v="games/mobile games"/>
    <n v="-0.99880000000000002"/>
    <n v="3"/>
    <x v="6"/>
    <x v="18"/>
  </r>
  <r>
    <n v="1880"/>
    <s v="Sim Betting Football"/>
    <s v="Sim Betting Football is the only football (soccer) betting simulation  game."/>
    <n v="5000"/>
    <n v="1004"/>
    <x v="2"/>
    <x v="1"/>
    <s v="GBP"/>
    <n v="1459341380"/>
    <n v="1456839380"/>
    <b v="0"/>
    <x v="54"/>
    <b v="0"/>
    <s v="games/mobile games"/>
    <n v="-0.79920000000000002"/>
    <n v="41.833333333333336"/>
    <x v="6"/>
    <x v="18"/>
  </r>
  <r>
    <n v="1881"/>
    <s v="Story Rock by The Jolly Llamas -- Our First Album!"/>
    <s v="We're now raising money to produce a music video. Those who donate get a vote in deciding which song!"/>
    <n v="2000"/>
    <n v="3453.69"/>
    <x v="0"/>
    <x v="0"/>
    <s v="USD"/>
    <n v="1425955189"/>
    <n v="1423366789"/>
    <b v="0"/>
    <x v="16"/>
    <b v="1"/>
    <s v="music/indie rock"/>
    <n v="0.72684500000000007"/>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x v="75"/>
    <b v="1"/>
    <s v="music/indie rock"/>
    <n v="8.9552238805970154E-3"/>
    <n v="41.728395061728392"/>
    <x v="4"/>
    <x v="14"/>
  </r>
  <r>
    <n v="1883"/>
    <s v="Afraid Of Figs - Help Fund our New CD - &quot;SAFE&quot;"/>
    <s v="Afraid Of Figs is a high energy pop/rock band, with off-the-wall humor, catchy hooks, and wild interactive live shows."/>
    <n v="999"/>
    <n v="1047"/>
    <x v="0"/>
    <x v="0"/>
    <s v="USD"/>
    <n v="1333921508"/>
    <n v="1331333108"/>
    <b v="0"/>
    <x v="58"/>
    <b v="1"/>
    <s v="music/indie rock"/>
    <n v="4.8048048048048048E-2"/>
    <n v="32.71875"/>
    <x v="4"/>
    <x v="14"/>
  </r>
  <r>
    <n v="1884"/>
    <s v="Glad Hearts New Album: Twenty Two - On Vinyl!"/>
    <s v="Glad Hearts Latest Album, Twenty Two, Pressed In A Very Limited Edition On Beautiful Vinyl With Accompanying Digital Download"/>
    <n v="1000"/>
    <n v="1351"/>
    <x v="0"/>
    <x v="0"/>
    <s v="USD"/>
    <n v="1354017600"/>
    <n v="1350967535"/>
    <b v="0"/>
    <x v="55"/>
    <b v="1"/>
    <s v="music/indie rock"/>
    <n v="0.35099999999999998"/>
    <n v="51.96153846153846"/>
    <x v="4"/>
    <x v="14"/>
  </r>
  <r>
    <n v="1885"/>
    <s v="KATA 'The Rising' - Double LP (Vinyl Release)"/>
    <s v="KATA's debut album 'The Rising' is ready for your ears, now all we need to do is press the vinyl. That's where you come in!"/>
    <n v="4575"/>
    <n v="5322"/>
    <x v="0"/>
    <x v="0"/>
    <s v="USD"/>
    <n v="1344636000"/>
    <n v="1341800110"/>
    <b v="0"/>
    <x v="217"/>
    <b v="1"/>
    <s v="music/indie rock"/>
    <n v="0.16327868852459015"/>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n v="2.0833333333333332E-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n v="0.1116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n v="0.66080000000000005"/>
    <n v="46.651685393258425"/>
    <x v="4"/>
    <x v="14"/>
  </r>
  <r>
    <n v="1889"/>
    <s v="LittleBear"/>
    <s v="Sweeping epic melodies. I want to incorporate all my influences into one album I have been writing for 90 days now and ready to record!"/>
    <n v="2000"/>
    <n v="2132"/>
    <x v="0"/>
    <x v="0"/>
    <s v="USD"/>
    <n v="1363024946"/>
    <n v="1359140546"/>
    <b v="0"/>
    <x v="34"/>
    <b v="1"/>
    <s v="music/indie rock"/>
    <n v="6.6000000000000003E-2"/>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n v="0.44584416666666676"/>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n v="5.5500000000000001E-2"/>
    <n v="87.958333333333329"/>
    <x v="4"/>
    <x v="14"/>
  </r>
  <r>
    <n v="1892"/>
    <s v="Nemes wants you to be able to hear their new songs!"/>
    <s v="Nemes has just recorded a new album and is raising $500 to get it mixed and mastered professionally."/>
    <n v="500"/>
    <n v="683"/>
    <x v="0"/>
    <x v="0"/>
    <s v="USD"/>
    <n v="1307459881"/>
    <n v="1304867881"/>
    <b v="0"/>
    <x v="55"/>
    <b v="1"/>
    <s v="music/indie rock"/>
    <n v="0.36599999999999999"/>
    <n v="26.26923076923077"/>
    <x v="4"/>
    <x v="14"/>
  </r>
  <r>
    <n v="1893"/>
    <s v="Archeology 7&quot; Vinyl"/>
    <s v="Archeology is looking to gain support to release their 7&quot; vinyl single &quot;Hunger&quot; as well as the b-side, &quot;Kings canyon."/>
    <n v="2500"/>
    <n v="2600"/>
    <x v="0"/>
    <x v="0"/>
    <s v="USD"/>
    <n v="1302926340"/>
    <n v="1301524585"/>
    <b v="0"/>
    <x v="43"/>
    <b v="1"/>
    <s v="music/indie rock"/>
    <n v="0.04"/>
    <n v="57.777777777777779"/>
    <x v="4"/>
    <x v="14"/>
  </r>
  <r>
    <n v="1894"/>
    <s v="Help me release my first 3 song EP!!"/>
    <s v="Im trying to raise $1000 for a 3 song EP in a studio!"/>
    <n v="1000"/>
    <n v="1145"/>
    <x v="0"/>
    <x v="0"/>
    <s v="USD"/>
    <n v="1329082983"/>
    <n v="1326404583"/>
    <b v="0"/>
    <x v="9"/>
    <b v="1"/>
    <s v="music/indie rock"/>
    <n v="0.14499999999999999"/>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n v="1.7195767195767195E-2"/>
    <n v="196.34042553191489"/>
    <x v="4"/>
    <x v="14"/>
  </r>
  <r>
    <n v="1896"/>
    <s v="the bridge"/>
    <s v="My barely anticipated second album of self produced songs is ready to go.  Just need a little help to cover mastering, artwork etc."/>
    <n v="451"/>
    <n v="559"/>
    <x v="0"/>
    <x v="0"/>
    <s v="USD"/>
    <n v="1334250165"/>
    <n v="1331658165"/>
    <b v="0"/>
    <x v="62"/>
    <b v="1"/>
    <s v="music/indie rock"/>
    <n v="0.23946784922394679"/>
    <n v="43"/>
    <x v="4"/>
    <x v="14"/>
  </r>
  <r>
    <n v="1897"/>
    <s v="Vanessa Lively's New Album 2014"/>
    <s v="My new album produced by Paul Curreri is one of the most unique musical projects I have done. Let's finish it before the baby comes!"/>
    <n v="6350"/>
    <n v="6506"/>
    <x v="0"/>
    <x v="0"/>
    <s v="USD"/>
    <n v="1393966800"/>
    <n v="1392040806"/>
    <b v="0"/>
    <x v="275"/>
    <b v="1"/>
    <s v="music/indie rock"/>
    <n v="2.4566929133858266E-2"/>
    <n v="35.551912568306008"/>
    <x v="4"/>
    <x v="14"/>
  </r>
  <r>
    <n v="1898"/>
    <s v="Degenerate Matters EP Funding Campaign"/>
    <s v="We are heading into the studio to create the most soulfully orchestrated Indie Pop masterpiece mankind has ever witnessed."/>
    <n v="1000"/>
    <n v="1445"/>
    <x v="0"/>
    <x v="0"/>
    <s v="USD"/>
    <n v="1454349600"/>
    <n v="1451277473"/>
    <b v="0"/>
    <x v="64"/>
    <b v="1"/>
    <s v="music/indie rock"/>
    <n v="0.4450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n v="0.3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x v="241"/>
    <b v="1"/>
    <s v="music/indie rock"/>
    <n v="9.3644000000000047E-2"/>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n v="-0.97303030303030302"/>
    <n v="106.8"/>
    <x v="2"/>
    <x v="29"/>
  </r>
  <r>
    <n v="1902"/>
    <s v="Cardboard reality"/>
    <s v="Virtual reality is expensive, here is the solution. I've created a VR device out of cardboard. I present: World's cheapest VR Device."/>
    <n v="1000"/>
    <n v="12"/>
    <x v="2"/>
    <x v="9"/>
    <s v="EUR"/>
    <n v="1425495447"/>
    <n v="1422903447"/>
    <b v="0"/>
    <x v="83"/>
    <b v="0"/>
    <s v="technology/gadgets"/>
    <n v="-0.98799999999999999"/>
    <n v="4"/>
    <x v="2"/>
    <x v="29"/>
  </r>
  <r>
    <n v="1903"/>
    <s v="MiPointer"/>
    <s v="A cool smart laser pointer for presenting professionals. Unique by design, widest functional coverage for both IOS and Android."/>
    <n v="3000"/>
    <n v="1398"/>
    <x v="2"/>
    <x v="0"/>
    <s v="USD"/>
    <n v="1485541791"/>
    <n v="1480357791"/>
    <b v="0"/>
    <x v="14"/>
    <b v="0"/>
    <s v="technology/gadgets"/>
    <n v="-0.53400000000000003"/>
    <n v="34.097560975609753"/>
    <x v="2"/>
    <x v="29"/>
  </r>
  <r>
    <n v="1904"/>
    <s v="Small Animal Deterrent Latch (S.A.D.L.)"/>
    <s v="Animals knocking over your waste wheeler making a mess on trash day? The S.A.D.L. will help prevent that from happening!"/>
    <n v="50000"/>
    <n v="50"/>
    <x v="2"/>
    <x v="0"/>
    <s v="USD"/>
    <n v="1451752021"/>
    <n v="1447864021"/>
    <b v="0"/>
    <x v="84"/>
    <b v="0"/>
    <s v="technology/gadgets"/>
    <n v="-0.999"/>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n v="-0.99831999999999999"/>
    <n v="10.5"/>
    <x v="2"/>
    <x v="29"/>
  </r>
  <r>
    <n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n v="-0.57240000000000002"/>
    <n v="215.95959595959596"/>
    <x v="2"/>
    <x v="29"/>
  </r>
  <r>
    <n v="1907"/>
    <s v="Litter-Buddy"/>
    <s v="Litter-Buddy is great economical alternative to leading pet waste disposal systems with cartridge bag elements."/>
    <n v="30000"/>
    <n v="85"/>
    <x v="2"/>
    <x v="0"/>
    <s v="USD"/>
    <n v="1400853925"/>
    <n v="1399557925"/>
    <b v="0"/>
    <x v="80"/>
    <b v="0"/>
    <s v="technology/gadgets"/>
    <n v="-0.99716666666666665"/>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n v="-0.9826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n v="-0.85888571428571425"/>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n v="-0.60604705882352938"/>
    <n v="117.49473684210527"/>
    <x v="2"/>
    <x v="29"/>
  </r>
  <r>
    <n v="1911"/>
    <s v="Charge Furniture"/>
    <s v="Charge furniture, making it simple and comfortable to charge your USB devices without leaving the comfort of your couch or armchair"/>
    <n v="42500"/>
    <n v="10"/>
    <x v="2"/>
    <x v="4"/>
    <s v="NZD"/>
    <n v="1407545334"/>
    <n v="1404953334"/>
    <b v="0"/>
    <x v="29"/>
    <b v="0"/>
    <s v="technology/gadgets"/>
    <n v="-0.99976470588235289"/>
    <n v="10"/>
    <x v="2"/>
    <x v="29"/>
  </r>
  <r>
    <n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n v="-0.40699999999999997"/>
    <n v="70.595238095238102"/>
    <x v="2"/>
    <x v="29"/>
  </r>
  <r>
    <n v="1913"/>
    <s v="Tibio - Spreading warmth in everyones home"/>
    <s v="Tibio is a revolutionary new product designed to solve an age old problem."/>
    <n v="48000"/>
    <n v="637"/>
    <x v="2"/>
    <x v="1"/>
    <s v="GBP"/>
    <n v="1412770578"/>
    <n v="1410178578"/>
    <b v="0"/>
    <x v="55"/>
    <b v="0"/>
    <s v="technology/gadgets"/>
    <n v="-0.98672916666666666"/>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n v="-0.90990990990990994"/>
    <n v="30"/>
    <x v="2"/>
    <x v="29"/>
  </r>
  <r>
    <n v="1915"/>
    <s v="The Cat-Bath Contraption"/>
    <s v="The picture above is of our current prototype for the cat bath - we hope to move beyond a simple bin and create a cat bath revolution!"/>
    <n v="500"/>
    <n v="8"/>
    <x v="2"/>
    <x v="0"/>
    <s v="USD"/>
    <n v="1409620222"/>
    <n v="1407892222"/>
    <b v="0"/>
    <x v="80"/>
    <b v="0"/>
    <s v="technology/gadgets"/>
    <n v="-0.98399999999999999"/>
    <n v="2"/>
    <x v="2"/>
    <x v="29"/>
  </r>
  <r>
    <n v="1916"/>
    <s v="The Paint Can Holder by U.S. Green Products"/>
    <s v="The Paint Can Holder Makes Painting Easier and Safer on Extension Ladders."/>
    <n v="20000"/>
    <n v="102"/>
    <x v="2"/>
    <x v="0"/>
    <s v="USD"/>
    <n v="1478542375"/>
    <n v="1476378775"/>
    <b v="0"/>
    <x v="79"/>
    <b v="0"/>
    <s v="technology/gadgets"/>
    <n v="-0.99490000000000001"/>
    <n v="17"/>
    <x v="2"/>
    <x v="29"/>
  </r>
  <r>
    <n v="1917"/>
    <s v="Chronovisor:The MOST innovative watch for night time reading"/>
    <s v="Let's build a legendary brand altogether"/>
    <n v="390000"/>
    <n v="205025"/>
    <x v="2"/>
    <x v="7"/>
    <s v="HKD"/>
    <n v="1486708133"/>
    <n v="1484116133"/>
    <b v="0"/>
    <x v="16"/>
    <b v="0"/>
    <s v="technology/gadgets"/>
    <n v="-0.47429487179487179"/>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n v="-0.989600000000000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n v="-0.52600000000000002"/>
    <n v="29.625"/>
    <x v="2"/>
    <x v="29"/>
  </r>
  <r>
    <n v="1920"/>
    <s v="Brightside - Side lighting for cyclists"/>
    <s v="A new concept in bike light safety, protecting cyclists from being hit in the side. Bright, amber sideways."/>
    <n v="10000"/>
    <n v="4303"/>
    <x v="2"/>
    <x v="1"/>
    <s v="GBP"/>
    <n v="1445468400"/>
    <n v="1443042061"/>
    <b v="0"/>
    <x v="217"/>
    <b v="0"/>
    <s v="technology/gadgets"/>
    <n v="-0.56969999999999998"/>
    <n v="40.980952380952381"/>
    <x v="2"/>
    <x v="29"/>
  </r>
  <r>
    <n v="1921"/>
    <s v="The Fine Spirits are making an album!"/>
    <s v="The Fine Spirits are making an album, but we need your help!"/>
    <n v="1500"/>
    <n v="2052"/>
    <x v="0"/>
    <x v="0"/>
    <s v="USD"/>
    <n v="1342243143"/>
    <n v="1339651143"/>
    <b v="0"/>
    <x v="44"/>
    <b v="1"/>
    <s v="music/indie rock"/>
    <n v="0.36799999999999999"/>
    <n v="54"/>
    <x v="4"/>
    <x v="14"/>
  </r>
  <r>
    <n v="1922"/>
    <s v="Low Weather // Debut Album"/>
    <s v="Low Weather's debut album is halfway finished.  With your help and your help alone we can record the rest!"/>
    <n v="2000"/>
    <n v="2311"/>
    <x v="0"/>
    <x v="0"/>
    <s v="USD"/>
    <n v="1386828507"/>
    <n v="1384236507"/>
    <b v="0"/>
    <x v="31"/>
    <b v="1"/>
    <s v="music/indie rock"/>
    <n v="0.1555"/>
    <n v="36.109375"/>
    <x v="4"/>
    <x v="14"/>
  </r>
  <r>
    <n v="1923"/>
    <s v="Help Lions&amp;Creators print their album!"/>
    <s v="We just finished recording our first album! All we need is a little extra help to be able to get it printed!"/>
    <n v="125"/>
    <n v="301"/>
    <x v="0"/>
    <x v="0"/>
    <s v="USD"/>
    <n v="1317099540"/>
    <n v="1313612532"/>
    <b v="0"/>
    <x v="62"/>
    <b v="1"/>
    <s v="music/indie rock"/>
    <n v="1.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x v="51"/>
    <b v="1"/>
    <s v="music/indie rock"/>
    <n v="0.14399999999999999"/>
    <n v="104"/>
    <x v="4"/>
    <x v="14"/>
  </r>
  <r>
    <n v="1925"/>
    <s v="The Freakniks Debut Album: Infinite Love"/>
    <s v="The Freakniks are making their psychedelic freak-folk debut studio album and they need your help."/>
    <n v="1500"/>
    <n v="1655"/>
    <x v="0"/>
    <x v="0"/>
    <s v="USD"/>
    <n v="1381449600"/>
    <n v="1379540288"/>
    <b v="0"/>
    <x v="47"/>
    <b v="1"/>
    <s v="music/indie rock"/>
    <n v="0.103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n v="0.95379333333333338"/>
    <n v="27.3896261682243"/>
    <x v="4"/>
    <x v="14"/>
  </r>
  <r>
    <n v="1927"/>
    <s v="GBS Detroit Presents Hampshire"/>
    <s v="Hampshire is headed to GBS Detroit."/>
    <n v="600"/>
    <n v="620"/>
    <x v="0"/>
    <x v="0"/>
    <s v="USD"/>
    <n v="1331182740"/>
    <n v="1329856839"/>
    <b v="0"/>
    <x v="202"/>
    <b v="1"/>
    <s v="music/indie rock"/>
    <n v="3.3333333333333333E-2"/>
    <n v="56.363636363636367"/>
    <x v="4"/>
    <x v="14"/>
  </r>
  <r>
    <n v="1928"/>
    <s v="Jollyheads Circus Debut Album &quot;The Kaleidoscope Dawn&quot;"/>
    <s v="Help us master and release our debut album &quot;The Kaleidoscope Dawn&quot;"/>
    <n v="2550"/>
    <n v="2630"/>
    <x v="0"/>
    <x v="0"/>
    <s v="USD"/>
    <n v="1367940794"/>
    <n v="1365348794"/>
    <b v="0"/>
    <x v="69"/>
    <b v="1"/>
    <s v="music/indie rock"/>
    <n v="3.1372549019607843E-2"/>
    <n v="77.352941176470594"/>
    <x v="4"/>
    <x v="14"/>
  </r>
  <r>
    <n v="1929"/>
    <s v="Surplus 1980 album funds for release on CD/LP."/>
    <s v="Trying to raise funds to release a full-length album on LP and CD by my post-punk studio project, Surplus 1980."/>
    <n v="3200"/>
    <n v="3210"/>
    <x v="0"/>
    <x v="0"/>
    <s v="USD"/>
    <n v="1309825866"/>
    <n v="1306197066"/>
    <b v="0"/>
    <x v="11"/>
    <b v="1"/>
    <s v="music/indie rock"/>
    <n v="3.1250000000000002E-3"/>
    <n v="42.8"/>
    <x v="4"/>
    <x v="14"/>
  </r>
  <r>
    <n v="1930"/>
    <s v="Magnetic Flowers Presents: Old, Cold. Losing It."/>
    <s v="We're nearly done recording, but we're out of money! Help us release the record!!!"/>
    <n v="1000"/>
    <n v="1270"/>
    <x v="0"/>
    <x v="0"/>
    <s v="USD"/>
    <n v="1373203482"/>
    <n v="1368019482"/>
    <b v="0"/>
    <x v="55"/>
    <b v="1"/>
    <s v="music/indie rock"/>
    <n v="0.27"/>
    <n v="48.846153846153847"/>
    <x v="4"/>
    <x v="14"/>
  </r>
  <r>
    <n v="1931"/>
    <s v="New Lions After Dark EP!"/>
    <s v="We're an indie rock band from Clearwater, FL headed back into the studio to finish our latest EP."/>
    <n v="2000"/>
    <n v="2412.02"/>
    <x v="0"/>
    <x v="0"/>
    <s v="USD"/>
    <n v="1337657400"/>
    <n v="1336512309"/>
    <b v="0"/>
    <x v="133"/>
    <b v="1"/>
    <s v="music/indie rock"/>
    <n v="0.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n v="6.99047619047619E-2"/>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n v="0.72433333333333338"/>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n v="0.23619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x v="133"/>
    <b v="1"/>
    <s v="music/indie rock"/>
    <n v="8.4000000000000005E-2"/>
    <n v="54.2"/>
    <x v="4"/>
    <x v="14"/>
  </r>
  <r>
    <n v="1936"/>
    <s v="Grandkids Record a Full-length Album!"/>
    <s v="Hey, we're Grandkids! We have enough songs to record an LP, and we need your help! We're going to make you proud, promise!"/>
    <n v="7500"/>
    <n v="8739.01"/>
    <x v="0"/>
    <x v="0"/>
    <s v="USD"/>
    <n v="1323151140"/>
    <n v="1320528070"/>
    <b v="0"/>
    <x v="108"/>
    <b v="1"/>
    <s v="music/indie rock"/>
    <n v="0.16520133333333337"/>
    <n v="60.26903448275862"/>
    <x v="4"/>
    <x v="14"/>
  </r>
  <r>
    <n v="1937"/>
    <s v="GBS Detroit Presents My Pal Val"/>
    <s v="My Pal Val is headed to Groovebox Studios in Detroit, Michigan on June 15th to record and film a live GBS Detroit EP."/>
    <n v="600"/>
    <n v="1123.47"/>
    <x v="0"/>
    <x v="0"/>
    <s v="USD"/>
    <n v="1339732740"/>
    <n v="1338346281"/>
    <b v="0"/>
    <x v="60"/>
    <b v="1"/>
    <s v="music/indie rock"/>
    <n v="0.87245000000000006"/>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n v="0.1593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n v="0.107"/>
    <n v="115.3125"/>
    <x v="4"/>
    <x v="14"/>
  </r>
  <r>
    <n v="1940"/>
    <s v="History Grows: New K. Record"/>
    <s v="K. is about *this* close to finishing up our third record, History Grows.  Now we just need to master it and release it!"/>
    <n v="650"/>
    <n v="1111"/>
    <x v="0"/>
    <x v="0"/>
    <s v="USD"/>
    <n v="1308110340"/>
    <n v="1304770233"/>
    <b v="0"/>
    <x v="162"/>
    <b v="1"/>
    <s v="music/indie rock"/>
    <n v="0.70923076923076922"/>
    <n v="35.838709677419352"/>
    <x v="4"/>
    <x v="14"/>
  </r>
  <r>
    <n v="1941"/>
    <s v="Gramofon: Modern Cloud Jukebox"/>
    <s v="Gramofon streams cloud music to your sound system. A modern jukebox: smartphones are the remotes + WiFi brings everyone together."/>
    <n v="250000"/>
    <n v="315295.89"/>
    <x v="0"/>
    <x v="0"/>
    <s v="USD"/>
    <n v="1400137131"/>
    <n v="1397545131"/>
    <b v="1"/>
    <x v="337"/>
    <b v="1"/>
    <s v="technology/hardware"/>
    <n v="0.26118356000000004"/>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n v="0.38440333333333332"/>
    <n v="87.436000000000007"/>
    <x v="2"/>
    <x v="30"/>
  </r>
  <r>
    <n v="1943"/>
    <s v="RuuviTag - Open-Source Bluetooth Sensor Beacon"/>
    <s v="Next-gen 100% open-source sensor beacon platform designed especially for makers, developers and IoT companies."/>
    <n v="10000"/>
    <n v="170525"/>
    <x v="0"/>
    <x v="0"/>
    <s v="USD"/>
    <n v="1470896916"/>
    <n v="1467008916"/>
    <b v="1"/>
    <x v="338"/>
    <b v="1"/>
    <s v="technology/hardware"/>
    <n v="16.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n v="6.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x v="340"/>
    <b v="1"/>
    <s v="technology/hardware"/>
    <n v="2.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n v="0.49746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n v="6.3375000000000627E-3"/>
    <n v="35.003043478260871"/>
    <x v="2"/>
    <x v="30"/>
  </r>
  <r>
    <n v="1948"/>
    <s v="UDOO X86: The Most Powerful Maker Board Ever"/>
    <s v="10 times more powerful than Raspberry Pi 3, x86 64-bit architecture"/>
    <n v="100000"/>
    <n v="800211"/>
    <x v="0"/>
    <x v="0"/>
    <s v="USD"/>
    <n v="1465232520"/>
    <n v="1460557809"/>
    <b v="1"/>
    <x v="341"/>
    <b v="1"/>
    <s v="technology/hardware"/>
    <n v="7.0021100000000001"/>
    <n v="188.50671378091872"/>
    <x v="2"/>
    <x v="30"/>
  </r>
  <r>
    <n v="1949"/>
    <s v="Shake Your Power"/>
    <s v="#ShakeYourPower brings clean energy to places in the world without electricity through the power of music."/>
    <n v="50000"/>
    <n v="53001.3"/>
    <x v="0"/>
    <x v="1"/>
    <s v="GBP"/>
    <n v="1404986951"/>
    <n v="1402394951"/>
    <b v="1"/>
    <x v="342"/>
    <b v="1"/>
    <s v="technology/hardware"/>
    <n v="6.0026000000000058E-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n v="1.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n v="1.1244400000000001"/>
    <n v="127.36450839328538"/>
    <x v="2"/>
    <x v="30"/>
  </r>
  <r>
    <n v="1952"/>
    <s v="Nix Color Sensor"/>
    <s v="Nix is a breakthrough smartphone accessory. Just scan an object and instantly view the color on your iPhone, Android, PC, or Mac."/>
    <n v="35000"/>
    <n v="69465.33"/>
    <x v="0"/>
    <x v="5"/>
    <s v="CAD"/>
    <n v="1381934015"/>
    <n v="1378737215"/>
    <b v="1"/>
    <x v="345"/>
    <b v="1"/>
    <s v="technology/hardware"/>
    <n v="0.98472371428571437"/>
    <n v="101.85532258064516"/>
    <x v="2"/>
    <x v="30"/>
  </r>
  <r>
    <n v="1953"/>
    <s v="NTH Music Synthesizer"/>
    <s v="The NTH is an open source music synthesizer featuring instant fun, awesome sound, and a hackable design."/>
    <n v="15000"/>
    <n v="33892"/>
    <x v="0"/>
    <x v="0"/>
    <s v="USD"/>
    <n v="1330657200"/>
    <n v="1328158065"/>
    <b v="1"/>
    <x v="206"/>
    <b v="1"/>
    <s v="technology/hardware"/>
    <n v="1.2594666666666667"/>
    <n v="230.55782312925169"/>
    <x v="2"/>
    <x v="30"/>
  </r>
  <r>
    <n v="1954"/>
    <s v="Orison â€“ Rethink the Power of Energy"/>
    <s v="The First Home Battery System You Simply Plug in to Install"/>
    <n v="50000"/>
    <n v="349474"/>
    <x v="0"/>
    <x v="0"/>
    <s v="USD"/>
    <n v="1457758800"/>
    <n v="1453730176"/>
    <b v="1"/>
    <x v="119"/>
    <b v="1"/>
    <s v="technology/hardware"/>
    <n v="5.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n v="2.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n v="1.9403333333333332"/>
    <n v="483.34246575342468"/>
    <x v="2"/>
    <x v="30"/>
  </r>
  <r>
    <n v="1957"/>
    <s v="freeSoC and freeSoC Mini"/>
    <s v="An open hardware platform for the best microcontroller in the world."/>
    <n v="30000"/>
    <n v="50251.41"/>
    <x v="0"/>
    <x v="0"/>
    <s v="USD"/>
    <n v="1351304513"/>
    <n v="1348712513"/>
    <b v="1"/>
    <x v="347"/>
    <b v="1"/>
    <s v="technology/hardware"/>
    <n v="0.67504700000000006"/>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n v="13.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x v="349"/>
    <b v="1"/>
    <s v="technology/hardware"/>
    <n v="0.56734400000000007"/>
    <n v="36.965660377358489"/>
    <x v="2"/>
    <x v="30"/>
  </r>
  <r>
    <n v="1960"/>
    <s v="TREKKAYAK"/>
    <s v="Trekkayak is an ultralight, durable and inflatable boat to be carried in your backpack to cross a lake or paddle down a river."/>
    <n v="70000"/>
    <n v="82532"/>
    <x v="0"/>
    <x v="11"/>
    <s v="SEK"/>
    <n v="1419151341"/>
    <n v="1416559341"/>
    <b v="1"/>
    <x v="51"/>
    <b v="1"/>
    <s v="technology/hardware"/>
    <n v="0.17902857142857143"/>
    <n v="2500.969696969697"/>
    <x v="2"/>
    <x v="30"/>
  </r>
  <r>
    <n v="1961"/>
    <s v="Public Lab DIY Spectrometry Kit"/>
    <s v="This DIY kit helps analyze materials and contaminants. We need your help to build a library of open-source spectral data."/>
    <n v="10000"/>
    <n v="110538.12"/>
    <x v="0"/>
    <x v="0"/>
    <s v="USD"/>
    <n v="1349495940"/>
    <n v="1346042417"/>
    <b v="1"/>
    <x v="350"/>
    <b v="1"/>
    <s v="technology/hardware"/>
    <n v="10.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n v="0.92925000000000002"/>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n v="0.26884210526315788"/>
    <n v="117.6"/>
    <x v="2"/>
    <x v="30"/>
  </r>
  <r>
    <n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n v="1.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n v="1.622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n v="1.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n v="2.7012999999999998"/>
    <n v="182.78024691358024"/>
    <x v="2"/>
    <x v="30"/>
  </r>
  <r>
    <n v="1968"/>
    <s v="XSHIFTER: World's First Affordable Wireless Shifting System"/>
    <s v="Bringing the advantages of wireless smart shifting to every cyclist. FITS ANY BIKE"/>
    <n v="50000"/>
    <n v="142483"/>
    <x v="0"/>
    <x v="0"/>
    <s v="USD"/>
    <n v="1480777515"/>
    <n v="1478095515"/>
    <b v="1"/>
    <x v="354"/>
    <b v="1"/>
    <s v="technology/hardware"/>
    <n v="1.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n v="4.7907999999999999"/>
    <n v="61.375728669846318"/>
    <x v="2"/>
    <x v="30"/>
  </r>
  <r>
    <n v="1970"/>
    <s v="APOC: Mini Radiation Detector"/>
    <s v="The APOC is a gamma particle detector that will help you learn about radiation and find radioactive things!"/>
    <n v="5000"/>
    <n v="56590"/>
    <x v="0"/>
    <x v="0"/>
    <s v="USD"/>
    <n v="1366429101"/>
    <n v="1361248701"/>
    <b v="1"/>
    <x v="356"/>
    <b v="1"/>
    <s v="technology/hardware"/>
    <n v="10.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n v="1.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n v="5.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n v="1.5683081313131313"/>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n v="2.7549600000000001"/>
    <n v="186.81393034825871"/>
    <x v="2"/>
    <x v="30"/>
  </r>
  <r>
    <n v="1975"/>
    <s v="Bugle2: A DIY Phono Preamp"/>
    <s v="The Bugle2 is a second generation DIY kit phono preamplifier for vinyl playback."/>
    <n v="16000"/>
    <n v="33393.339999999997"/>
    <x v="0"/>
    <x v="0"/>
    <s v="USD"/>
    <n v="1362938851"/>
    <n v="1360346851"/>
    <b v="1"/>
    <x v="35"/>
    <b v="1"/>
    <s v="technology/hardware"/>
    <n v="1.0870837499999997"/>
    <n v="131.98948616600788"/>
    <x v="2"/>
    <x v="30"/>
  </r>
  <r>
    <n v="1976"/>
    <s v="Pi Lite white - Bright white LED display for Raspberry Pi"/>
    <s v="Can you help us make an ultra bright white one a reality?"/>
    <n v="4000"/>
    <n v="13864"/>
    <x v="0"/>
    <x v="1"/>
    <s v="GBP"/>
    <n v="1373751325"/>
    <n v="1371159325"/>
    <b v="1"/>
    <x v="360"/>
    <b v="1"/>
    <s v="technology/hardware"/>
    <n v="2.4660000000000002"/>
    <n v="29.310782241014799"/>
    <x v="2"/>
    <x v="30"/>
  </r>
  <r>
    <n v="1977"/>
    <s v="Ario: Smart Lighting. Better Health."/>
    <s v="Ario learns about you, syncs your body clock, and keeps you healthy through natural lighting patterns."/>
    <n v="50000"/>
    <n v="201165"/>
    <x v="0"/>
    <x v="0"/>
    <s v="USD"/>
    <n v="1450511940"/>
    <n v="1446527540"/>
    <b v="1"/>
    <x v="361"/>
    <b v="1"/>
    <s v="technology/hardware"/>
    <n v="3.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n v="9.2684514"/>
    <n v="1323.2540463917526"/>
    <x v="2"/>
    <x v="30"/>
  </r>
  <r>
    <n v="1979"/>
    <s v="Skybuds - truly wireless earbuds and smartphone case"/>
    <s v="Truly wireless premium earbuds with a battery-boosting smartphone case for charging and storage"/>
    <n v="200000"/>
    <n v="229802.31"/>
    <x v="0"/>
    <x v="0"/>
    <s v="USD"/>
    <n v="1447909140"/>
    <n v="1444734146"/>
    <b v="1"/>
    <x v="363"/>
    <b v="1"/>
    <s v="technology/hardware"/>
    <n v="0.14901154999999999"/>
    <n v="282.65966789667897"/>
    <x v="2"/>
    <x v="30"/>
  </r>
  <r>
    <n v="1980"/>
    <s v="YOUMO - Your Smart Modular Power Strip"/>
    <s v="Multi-power charging that is smarter, stylish and designed for you."/>
    <n v="50000"/>
    <n v="177412.01"/>
    <x v="0"/>
    <x v="12"/>
    <s v="EUR"/>
    <n v="1459684862"/>
    <n v="1456232462"/>
    <b v="1"/>
    <x v="364"/>
    <b v="1"/>
    <s v="technology/hardware"/>
    <n v="2.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x v="8"/>
    <b v="0"/>
    <s v="photography/people"/>
    <n v="-0.94920000000000004"/>
    <n v="31.75"/>
    <x v="8"/>
    <x v="31"/>
  </r>
  <r>
    <n v="1982"/>
    <s v="Lonely Boy: 55 male models 200s sensual expression"/>
    <s v="Express a very dark place in my childhood. Release my emotions through photography in a form of Art."/>
    <n v="180000"/>
    <n v="0"/>
    <x v="2"/>
    <x v="7"/>
    <s v="HKD"/>
    <n v="1480863887"/>
    <n v="1478268287"/>
    <b v="0"/>
    <x v="78"/>
    <b v="0"/>
    <s v="photography/people"/>
    <n v="-1"/>
    <e v="#DIV/0!"/>
    <x v="8"/>
    <x v="31"/>
  </r>
  <r>
    <n v="1983"/>
    <s v="Vegans of Hawai'i - 140'000 Strong?"/>
    <s v="A vegan photographer bringing Hawaii to the tipping point of plant pure wisdom, featuring the most influential early adopters."/>
    <n v="33000"/>
    <n v="1419"/>
    <x v="2"/>
    <x v="0"/>
    <s v="USD"/>
    <n v="1472799600"/>
    <n v="1470874618"/>
    <b v="0"/>
    <x v="38"/>
    <b v="0"/>
    <s v="photography/people"/>
    <n v="-0.95699999999999996"/>
    <n v="88.6875"/>
    <x v="8"/>
    <x v="31"/>
  </r>
  <r>
    <n v="1984"/>
    <s v="Love Locks - a photographic journey"/>
    <s v="Does love lasts longer than &quot;Love Locks&quot; ?_x000a__x000a_A photographic journey into the lives of these 'love-locked' couples."/>
    <n v="15000"/>
    <n v="3172"/>
    <x v="2"/>
    <x v="0"/>
    <s v="USD"/>
    <n v="1417377481"/>
    <n v="1412189881"/>
    <b v="0"/>
    <x v="63"/>
    <b v="0"/>
    <s v="photography/people"/>
    <n v="-0.7885333333333333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x v="80"/>
    <b v="0"/>
    <s v="photography/people"/>
    <n v="-0.96812500000000001"/>
    <n v="12.75"/>
    <x v="8"/>
    <x v="31"/>
  </r>
  <r>
    <n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n v="-0.99950000000000006"/>
    <n v="1"/>
    <x v="8"/>
    <x v="31"/>
  </r>
  <r>
    <n v="1987"/>
    <s v="Ethiopia: Beheld"/>
    <s v="A collection of images that depicts the beauty and diversity within Ethiopia"/>
    <n v="5500"/>
    <n v="2336"/>
    <x v="2"/>
    <x v="1"/>
    <s v="GBP"/>
    <n v="1425223276"/>
    <n v="1422631276"/>
    <b v="0"/>
    <x v="33"/>
    <b v="0"/>
    <s v="photography/people"/>
    <n v="-0.57527272727272727"/>
    <n v="83.428571428571431"/>
    <x v="8"/>
    <x v="31"/>
  </r>
  <r>
    <n v="1988"/>
    <s v="Phillip Michael Photography"/>
    <s v="Expressing art in an image!"/>
    <n v="6000"/>
    <n v="25"/>
    <x v="2"/>
    <x v="0"/>
    <s v="USD"/>
    <n v="1440094742"/>
    <n v="1437502742"/>
    <b v="0"/>
    <x v="29"/>
    <b v="0"/>
    <s v="photography/people"/>
    <n v="-0.99583333333333335"/>
    <n v="25"/>
    <x v="8"/>
    <x v="31"/>
  </r>
  <r>
    <n v="1989"/>
    <s v="Shutters of Hope: The Real Faces of Infertility"/>
    <s v="Creating an awareness for infertility through photographing families and showcasing the real faces of infertility."/>
    <n v="5000"/>
    <n v="50"/>
    <x v="2"/>
    <x v="0"/>
    <s v="USD"/>
    <n v="1481473208"/>
    <n v="1478881208"/>
    <b v="0"/>
    <x v="29"/>
    <b v="0"/>
    <s v="photography/people"/>
    <n v="-0.99"/>
    <n v="50"/>
    <x v="8"/>
    <x v="31"/>
  </r>
  <r>
    <n v="1990"/>
    <s v="The Virgin of the Path"/>
    <s v="An art nude photography book that includes traditional black and white sepia nudes as well as experimiental color nudes."/>
    <n v="3000"/>
    <n v="509"/>
    <x v="2"/>
    <x v="0"/>
    <s v="USD"/>
    <n v="1455338532"/>
    <n v="1454042532"/>
    <b v="0"/>
    <x v="81"/>
    <b v="0"/>
    <s v="photography/people"/>
    <n v="-0.83033333333333337"/>
    <n v="101.8"/>
    <x v="8"/>
    <x v="31"/>
  </r>
  <r>
    <n v="1991"/>
    <s v="Portraits of Resilience"/>
    <s v="Taking (and giving) professional portraits of survivors of human trafficking in Myanmar."/>
    <n v="2000"/>
    <n v="140"/>
    <x v="2"/>
    <x v="0"/>
    <s v="USD"/>
    <n v="1435958786"/>
    <n v="1434144386"/>
    <b v="0"/>
    <x v="83"/>
    <b v="0"/>
    <s v="photography/people"/>
    <n v="-0.93"/>
    <n v="46.666666666666664"/>
    <x v="8"/>
    <x v="31"/>
  </r>
  <r>
    <n v="1992"/>
    <s v="The Wonderful World of Princes &amp; Princesses"/>
    <s v="A complete revamp of all the Disney Princes &amp; Princesses!"/>
    <n v="1500"/>
    <n v="2"/>
    <x v="2"/>
    <x v="0"/>
    <s v="USD"/>
    <n v="1424229991"/>
    <n v="1421637991"/>
    <b v="0"/>
    <x v="84"/>
    <b v="0"/>
    <s v="photography/people"/>
    <n v="-0.9986666666666667"/>
    <n v="1"/>
    <x v="8"/>
    <x v="31"/>
  </r>
  <r>
    <n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n v="-1"/>
    <e v="#DIV/0!"/>
    <x v="8"/>
    <x v="31"/>
  </r>
  <r>
    <n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n v="-1"/>
    <e v="#DIV/0!"/>
    <x v="8"/>
    <x v="31"/>
  </r>
  <r>
    <n v="1995"/>
    <s v="The Girl With(out) The Camera"/>
    <s v="I'm looking to pursue my dream of becoming a full time photographer, using my current creative experience as a graphic designer."/>
    <n v="1000"/>
    <n v="78"/>
    <x v="2"/>
    <x v="5"/>
    <s v="CAD"/>
    <n v="1437082736"/>
    <n v="1435354736"/>
    <b v="0"/>
    <x v="83"/>
    <b v="0"/>
    <s v="photography/people"/>
    <n v="-0.92200000000000004"/>
    <n v="26"/>
    <x v="8"/>
    <x v="31"/>
  </r>
  <r>
    <n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n v="-1"/>
    <e v="#DIV/0!"/>
    <x v="8"/>
    <x v="31"/>
  </r>
  <r>
    <n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n v="-1"/>
    <e v="#DIV/0!"/>
    <x v="8"/>
    <x v="31"/>
  </r>
  <r>
    <n v="1998"/>
    <s v="Photography from Below"/>
    <s v="I am moving to Guatemala to document and report on the growing community resistance movements across Central America and Mexico"/>
    <n v="2500"/>
    <n v="655"/>
    <x v="2"/>
    <x v="0"/>
    <s v="USD"/>
    <n v="1406861438"/>
    <n v="1402973438"/>
    <b v="0"/>
    <x v="83"/>
    <b v="0"/>
    <s v="photography/people"/>
    <n v="-0.73799999999999999"/>
    <n v="218.33333333333334"/>
    <x v="8"/>
    <x v="31"/>
  </r>
  <r>
    <n v="1999"/>
    <s v="Planet Venus"/>
    <s v="This is a portrait photo project aiming to inspire women to explore themselves and live their passion"/>
    <n v="31000"/>
    <n v="236"/>
    <x v="2"/>
    <x v="1"/>
    <s v="GBP"/>
    <n v="1415882108"/>
    <n v="1413286508"/>
    <b v="0"/>
    <x v="63"/>
    <b v="0"/>
    <s v="photography/people"/>
    <n v="-0.99238709677419357"/>
    <n v="33.714285714285715"/>
    <x v="8"/>
    <x v="31"/>
  </r>
  <r>
    <n v="2000"/>
    <s v="Jacs+Cam 2016 calendar"/>
    <s v="What do you get when you combine 2 of the hottest alt-models in North America with one Canadian photographer? Make a CALENDAR!!!"/>
    <n v="5000"/>
    <n v="625"/>
    <x v="2"/>
    <x v="5"/>
    <s v="CAD"/>
    <n v="1452120613"/>
    <n v="1449528613"/>
    <b v="0"/>
    <x v="20"/>
    <b v="0"/>
    <s v="photography/people"/>
    <n v="-0.875"/>
    <n v="25"/>
    <x v="8"/>
    <x v="31"/>
  </r>
  <r>
    <n v="2001"/>
    <s v="Nuimo: Seamless Smart Home Interface"/>
    <s v="Nuimo is a universal controller for the internet of things. Control your music, lights, locks and more."/>
    <n v="55000"/>
    <n v="210171"/>
    <x v="0"/>
    <x v="12"/>
    <s v="EUR"/>
    <n v="1434139200"/>
    <n v="1431406916"/>
    <b v="1"/>
    <x v="365"/>
    <b v="1"/>
    <s v="technology/hardware"/>
    <n v="2.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n v="1.1679421999999999"/>
    <n v="78.834261818181815"/>
    <x v="2"/>
    <x v="30"/>
  </r>
  <r>
    <n v="2003"/>
    <s v="velosynth"/>
    <s v="velosynth is an open-source bicycle interaction synthesizer. it interprets the speed and acceleration of a bicycle into expressive audio feedback."/>
    <n v="500"/>
    <n v="1560"/>
    <x v="0"/>
    <x v="0"/>
    <s v="USD"/>
    <n v="1278111600"/>
    <n v="1276830052"/>
    <b v="1"/>
    <x v="57"/>
    <b v="1"/>
    <s v="technology/hardware"/>
    <n v="2.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n v="1.3442048000000002"/>
    <n v="331.10237288135596"/>
    <x v="2"/>
    <x v="30"/>
  </r>
  <r>
    <n v="2005"/>
    <s v="bassAware Holster"/>
    <s v="The bassAware Holster is a new type of wearable audio technology that uses vibration to create a massive bass experience."/>
    <n v="30000"/>
    <n v="37104.03"/>
    <x v="0"/>
    <x v="0"/>
    <s v="USD"/>
    <n v="1381895940"/>
    <n v="1379532618"/>
    <b v="1"/>
    <x v="277"/>
    <b v="1"/>
    <s v="technology/hardware"/>
    <n v="0.23680099999999996"/>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n v="1.4783999999999999"/>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n v="0.1570920000000000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n v="0.1707484768810598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n v="2.05158"/>
    <n v="383.3643216080402"/>
    <x v="2"/>
    <x v="30"/>
  </r>
  <r>
    <n v="2010"/>
    <s v="Weighitz: Weigh Smarter"/>
    <s v="Weighitz are miniature smart scales designed to weigh anything in the home."/>
    <n v="30000"/>
    <n v="96015.9"/>
    <x v="0"/>
    <x v="0"/>
    <s v="USD"/>
    <n v="1471564491"/>
    <n v="1468972491"/>
    <b v="1"/>
    <x v="368"/>
    <b v="1"/>
    <s v="technology/hardware"/>
    <n v="2.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x v="369"/>
    <b v="1"/>
    <s v="technology/hardware"/>
    <n v="7.19564"/>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n v="1.349"/>
    <n v="64.180327868852459"/>
    <x v="2"/>
    <x v="30"/>
  </r>
  <r>
    <n v="2013"/>
    <s v="Portal: Turbocharged WiFi"/>
    <s v="Crowds can slow WiFi to a crawl, but not Portal. Stream ultraHD videos without buffering and play Internet games without lagging."/>
    <n v="160000"/>
    <n v="791862"/>
    <x v="0"/>
    <x v="0"/>
    <s v="USD"/>
    <n v="1468019014"/>
    <n v="1462835014"/>
    <b v="1"/>
    <x v="370"/>
    <b v="1"/>
    <s v="technology/hardware"/>
    <n v="3.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n v="77.137822333333332"/>
    <n v="88.601680840609291"/>
    <x v="2"/>
    <x v="30"/>
  </r>
  <r>
    <n v="2015"/>
    <s v="ExtraCore (Arduino Compatible)"/>
    <s v="ExtraCore is a 1&quot; x 1&quot; 22 I/O pin Arduino Compatible. It's 1.7 grams and 16mhz of tiny Arduino style coolness."/>
    <n v="7200"/>
    <n v="8136.01"/>
    <x v="0"/>
    <x v="0"/>
    <s v="USD"/>
    <n v="1315602163"/>
    <n v="1313010163"/>
    <b v="1"/>
    <x v="372"/>
    <b v="1"/>
    <s v="technology/hardware"/>
    <n v="0.13000138888888893"/>
    <n v="50.222283950617282"/>
    <x v="2"/>
    <x v="30"/>
  </r>
  <r>
    <n v="2016"/>
    <s v="Hydra: a triple-output power supply for electronics projects"/>
    <s v="A smart, compact power supply designed to power anything, anywhere"/>
    <n v="10000"/>
    <n v="92154.22"/>
    <x v="0"/>
    <x v="0"/>
    <s v="USD"/>
    <n v="1362863299"/>
    <n v="1360271299"/>
    <b v="1"/>
    <x v="373"/>
    <b v="1"/>
    <s v="technology/hardware"/>
    <n v="8.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n v="0.25102399999999997"/>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x v="375"/>
    <b v="1"/>
    <s v="technology/hardware"/>
    <n v="2.2434307692307628E-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n v="3.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n v="0.923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n v="1.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n v="0.25136999999999998"/>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n v="0.61458999999999997"/>
    <n v="457.39093484419266"/>
    <x v="2"/>
    <x v="30"/>
  </r>
  <r>
    <n v="2024"/>
    <s v="RA 3D printer controller by Elefu"/>
    <s v="RA - 3D Printer board. This board can control 3 extruders, bed heaters, Elefu control panel, 4 temp monitors, lighting and more."/>
    <n v="4000"/>
    <n v="23414"/>
    <x v="0"/>
    <x v="0"/>
    <s v="USD"/>
    <n v="1344826800"/>
    <n v="1341875544"/>
    <b v="1"/>
    <x v="217"/>
    <b v="1"/>
    <s v="technology/hardware"/>
    <n v="4.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n v="1.0115000000000001"/>
    <n v="220.74074074074073"/>
    <x v="2"/>
    <x v="30"/>
  </r>
  <r>
    <n v="2026"/>
    <s v="MIDI Sprout - Biodata Sonification Device"/>
    <s v="MIDI Sprout enables plants to play synthesizers in real time."/>
    <n v="25000"/>
    <n v="33370.769999999997"/>
    <x v="0"/>
    <x v="0"/>
    <s v="USD"/>
    <n v="1398052740"/>
    <n v="1394127585"/>
    <b v="1"/>
    <x v="379"/>
    <b v="1"/>
    <s v="technology/hardware"/>
    <n v="0.3348307999999998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n v="0.20249"/>
    <n v="223.09647495361781"/>
    <x v="2"/>
    <x v="30"/>
  </r>
  <r>
    <n v="2028"/>
    <s v="Building the Open Source Bussard Fusion Reactor "/>
    <s v="Building an open source Bussard fusion reactor, aka the Polywell."/>
    <n v="3000"/>
    <n v="3785"/>
    <x v="0"/>
    <x v="0"/>
    <s v="USD"/>
    <n v="1268690100"/>
    <n v="1265493806"/>
    <b v="1"/>
    <x v="1"/>
    <b v="1"/>
    <s v="technology/hardware"/>
    <n v="0.26166666666666666"/>
    <n v="47.911392405063289"/>
    <x v="2"/>
    <x v="30"/>
  </r>
  <r>
    <n v="2029"/>
    <s v="Lumin8 Pro"/>
    <s v="Lumin8 Pro is a fun and easy to use light controller that makes light dance to your favorite music."/>
    <n v="2500"/>
    <n v="9030"/>
    <x v="0"/>
    <x v="0"/>
    <s v="USD"/>
    <n v="1409099481"/>
    <n v="1406507481"/>
    <b v="1"/>
    <x v="225"/>
    <b v="1"/>
    <s v="technology/hardware"/>
    <n v="2.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n v="1.26239013671875"/>
    <n v="118.6144"/>
    <x v="2"/>
    <x v="30"/>
  </r>
  <r>
    <n v="2031"/>
    <s v="Linkio: the $100 Smart Home Devices Solution"/>
    <s v="With Linkio you can use your smartphone to control every electronic you own- for only $100!"/>
    <n v="50000"/>
    <n v="60175"/>
    <x v="0"/>
    <x v="9"/>
    <s v="EUR"/>
    <n v="1420765200"/>
    <n v="1417506853"/>
    <b v="1"/>
    <x v="278"/>
    <b v="1"/>
    <s v="technology/hardware"/>
    <n v="0.20349999999999999"/>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n v="2.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x v="150"/>
    <b v="1"/>
    <s v="technology/hardware"/>
    <n v="0.78676000000000001"/>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n v="2.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x v="383"/>
    <b v="1"/>
    <s v="technology/hardware"/>
    <n v="1.1103642500000002"/>
    <n v="262.15704968944101"/>
    <x v="2"/>
    <x v="30"/>
  </r>
  <r>
    <n v="2036"/>
    <s v="L.E.D Portable Charger"/>
    <s v="A high-capacity portable charger with LED lights keeps your iPhone, iPad, smartphones, tablets and other devices juiced up on-the-go."/>
    <n v="30000"/>
    <n v="39500.5"/>
    <x v="0"/>
    <x v="0"/>
    <s v="USD"/>
    <n v="1399668319"/>
    <n v="1397076319"/>
    <b v="1"/>
    <x v="384"/>
    <b v="1"/>
    <s v="technology/hardware"/>
    <n v="0.316683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x v="385"/>
    <b v="1"/>
    <s v="technology/hardware"/>
    <n v="2.0047639999999998"/>
    <n v="70.041118881118877"/>
    <x v="2"/>
    <x v="30"/>
  </r>
  <r>
    <n v="2038"/>
    <s v="OWL Programmable Effects Pedal"/>
    <s v="The OWL is an open source, open hardware, reprogrammable effects pedal designed for musicians, coders, and hackers."/>
    <n v="8000"/>
    <n v="33641"/>
    <x v="0"/>
    <x v="1"/>
    <s v="GBP"/>
    <n v="1372701600"/>
    <n v="1369895421"/>
    <b v="1"/>
    <x v="386"/>
    <b v="1"/>
    <s v="technology/hardware"/>
    <n v="3.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x v="169"/>
    <b v="1"/>
    <s v="technology/hardware"/>
    <n v="0.36216799999999999"/>
    <n v="449.26385224274406"/>
    <x v="2"/>
    <x v="30"/>
  </r>
  <r>
    <n v="2040"/>
    <s v="Programmable Capacitor"/>
    <s v="4.29 Billion+ Capacitor Combinations._x000a_No Coding Required."/>
    <n v="3000"/>
    <n v="7445.14"/>
    <x v="0"/>
    <x v="0"/>
    <s v="USD"/>
    <n v="1384557303"/>
    <n v="1383257703"/>
    <b v="1"/>
    <x v="197"/>
    <b v="1"/>
    <s v="technology/hardware"/>
    <n v="1.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n v="0.81863157894736838"/>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n v="0.23530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n v="4.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x v="387"/>
    <b v="1"/>
    <s v="technology/hardware"/>
    <n v="8.2133333333333336E-2"/>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n v="7.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n v="0.21099999999999999"/>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n v="2.9989795918367347E-2"/>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n v="0.48332294117647057"/>
    <n v="91.82989803350327"/>
    <x v="2"/>
    <x v="30"/>
  </r>
  <r>
    <n v="2049"/>
    <s v="LOCK8 - the World's First Smart Bike Lock"/>
    <s v="Keyless. Alarm secured. GPS tracking."/>
    <n v="50000"/>
    <n v="60095.35"/>
    <x v="0"/>
    <x v="1"/>
    <s v="GBP"/>
    <n v="1386025140"/>
    <n v="1382963963"/>
    <b v="0"/>
    <x v="390"/>
    <b v="1"/>
    <s v="technology/hardware"/>
    <n v="0.20190699999999998"/>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n v="3.7326999999999999"/>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x v="391"/>
    <b v="1"/>
    <s v="technology/hardware"/>
    <n v="0.30362499999999998"/>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n v="2.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n v="1.0200000000000001E-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n v="0.13591428571428571"/>
    <n v="64.020933977455712"/>
    <x v="2"/>
    <x v="30"/>
  </r>
  <r>
    <n v="2055"/>
    <s v="The I2C and SPI Education System"/>
    <s v="An Arduino compatible shield matched with a web based tutorial system to teach you how to talk with I2C and SPI components."/>
    <n v="6000"/>
    <n v="10045"/>
    <x v="0"/>
    <x v="0"/>
    <s v="USD"/>
    <n v="1417579200"/>
    <n v="1415031043"/>
    <b v="0"/>
    <x v="21"/>
    <b v="1"/>
    <s v="technology/hardware"/>
    <n v="0.67416666666666669"/>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n v="0.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n v="1.0223220000000002"/>
    <n v="45.547792792792798"/>
    <x v="2"/>
    <x v="30"/>
  </r>
  <r>
    <n v="2058"/>
    <s v="Raspberry Pi Debug Clip"/>
    <s v="Making using the serial terminal on the Raspberry Pi as easy as Pi!"/>
    <n v="2560"/>
    <n v="4308"/>
    <x v="0"/>
    <x v="1"/>
    <s v="GBP"/>
    <n v="1425326400"/>
    <n v="1421916830"/>
    <b v="0"/>
    <x v="396"/>
    <b v="1"/>
    <s v="technology/hardware"/>
    <n v="0.68281250000000004"/>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n v="0.43456666666666666"/>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n v="0.96399999999999997"/>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n v="7.9200000000000007E-2"/>
    <n v="154.17142857142858"/>
    <x v="2"/>
    <x v="30"/>
  </r>
  <r>
    <n v="2062"/>
    <s v="Rho Board"/>
    <s v="4K HEVC Android TV Media Player with optional DIY electronics, ideal for app development, home control, software developement, learning"/>
    <n v="100000"/>
    <n v="114977"/>
    <x v="0"/>
    <x v="8"/>
    <s v="DKK"/>
    <n v="1458807098"/>
    <n v="1456218698"/>
    <b v="0"/>
    <x v="398"/>
    <b v="1"/>
    <s v="technology/hardware"/>
    <n v="0.14976999999999999"/>
    <n v="566.38916256157631"/>
    <x v="2"/>
    <x v="30"/>
  </r>
  <r>
    <n v="2063"/>
    <s v="Up to 4 axis Beaglebone black based CNC control"/>
    <s v="Build a professional grade Linux CNC control with Beaglebone black and our CNC cape."/>
    <n v="4000"/>
    <n v="5922"/>
    <x v="0"/>
    <x v="12"/>
    <s v="EUR"/>
    <n v="1463333701"/>
    <n v="1460482501"/>
    <b v="0"/>
    <x v="72"/>
    <b v="1"/>
    <s v="technology/hardware"/>
    <n v="0.48049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n v="0.91166760827906346"/>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n v="0.99215125000000004"/>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n v="1.1859999999999999"/>
    <n v="67.261538461538464"/>
    <x v="2"/>
    <x v="30"/>
  </r>
  <r>
    <n v="2067"/>
    <s v="Luminite (LED lighting)"/>
    <s v="The next generation of premium quality LED lighting. Extreme power efficiency in a small package."/>
    <n v="495"/>
    <n v="628"/>
    <x v="0"/>
    <x v="1"/>
    <s v="GBP"/>
    <n v="1432499376"/>
    <n v="1429648176"/>
    <b v="0"/>
    <x v="73"/>
    <b v="1"/>
    <s v="technology/hardware"/>
    <n v="0.2686868686868687"/>
    <n v="62.8"/>
    <x v="2"/>
    <x v="30"/>
  </r>
  <r>
    <n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n v="5.2238800000000044E-2"/>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n v="0.28406660000000006"/>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n v="2.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n v="1.8072999999999999"/>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n v="0.1073146853146853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n v="0.52604299999999993"/>
    <n v="324.69"/>
    <x v="2"/>
    <x v="30"/>
  </r>
  <r>
    <n v="2074"/>
    <s v="Advanced Simulation Products - PC Gaming Controllers"/>
    <s v="Creating PC gaming controllers to bring your gaming experience to a new level."/>
    <n v="600"/>
    <n v="615"/>
    <x v="0"/>
    <x v="0"/>
    <s v="USD"/>
    <n v="1462564182"/>
    <n v="1459972182"/>
    <b v="0"/>
    <x v="83"/>
    <b v="1"/>
    <s v="technology/hardware"/>
    <n v="2.5000000000000001E-2"/>
    <n v="205"/>
    <x v="2"/>
    <x v="30"/>
  </r>
  <r>
    <n v="2075"/>
    <s v="The Practical Meter: Know your power!"/>
    <s v="The Practical Meter helps you charge your phone faster by solving a problem millions of people experience."/>
    <n v="9999"/>
    <n v="167820.6"/>
    <x v="0"/>
    <x v="0"/>
    <s v="USD"/>
    <n v="1374769288"/>
    <n v="1372177288"/>
    <b v="0"/>
    <x v="405"/>
    <b v="1"/>
    <s v="technology/hardware"/>
    <n v="15.783738373837384"/>
    <n v="20.465926829268295"/>
    <x v="2"/>
    <x v="30"/>
  </r>
  <r>
    <n v="2076"/>
    <s v="Earin - The Worlds Smallest Wireless Earbuds"/>
    <s v="Wireless earbuds filled with sound, yet so small they are almost invisible!"/>
    <n v="179000"/>
    <n v="972594.99"/>
    <x v="0"/>
    <x v="1"/>
    <s v="GBP"/>
    <n v="1406149689"/>
    <n v="1402693689"/>
    <b v="0"/>
    <x v="406"/>
    <b v="1"/>
    <s v="technology/hardware"/>
    <n v="4.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x v="101"/>
    <b v="1"/>
    <s v="technology/hardware"/>
    <n v="0.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x v="53"/>
    <b v="1"/>
    <s v="technology/hardware"/>
    <n v="0.312049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n v="1.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n v="4.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x v="165"/>
    <b v="1"/>
    <s v="music/indie rock"/>
    <n v="0.14571428571428571"/>
    <n v="72.909090909090907"/>
    <x v="4"/>
    <x v="14"/>
  </r>
  <r>
    <n v="2082"/>
    <s v="Nights On First's First CD!"/>
    <s v="Local bay area band looking to share our vision with people, looking to create something we are proud of, no more bedroom recordings!"/>
    <n v="1500"/>
    <n v="1661"/>
    <x v="0"/>
    <x v="0"/>
    <s v="USD"/>
    <n v="1322106796"/>
    <n v="1316919196"/>
    <b v="0"/>
    <x v="44"/>
    <b v="1"/>
    <s v="music/indie rock"/>
    <n v="0.10733333333333334"/>
    <n v="43.710526315789473"/>
    <x v="4"/>
    <x v="14"/>
  </r>
  <r>
    <n v="2083"/>
    <s v="These Old Streets Album"/>
    <s v="Autumn's Song is working on a debut album that brings accustic / singer-songwriter / piano rock to the central Florida music scene."/>
    <n v="750"/>
    <n v="850"/>
    <x v="0"/>
    <x v="0"/>
    <s v="USD"/>
    <n v="1338830395"/>
    <n v="1336238395"/>
    <b v="0"/>
    <x v="20"/>
    <b v="1"/>
    <s v="music/indie rock"/>
    <n v="0.13333333333333333"/>
    <n v="34"/>
    <x v="4"/>
    <x v="14"/>
  </r>
  <r>
    <n v="2084"/>
    <s v="Project: Ballerina Black UK Tour"/>
    <s v="Los Angeles based Ballerina Black are on their way to tour the UK in May. Join our club &amp; help make it happen."/>
    <n v="3000"/>
    <n v="3250"/>
    <x v="0"/>
    <x v="0"/>
    <s v="USD"/>
    <n v="1399186740"/>
    <n v="1396468782"/>
    <b v="0"/>
    <x v="67"/>
    <b v="1"/>
    <s v="music/indie rock"/>
    <n v="8.3333333333333329E-2"/>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n v="0.23533333333333334"/>
    <n v="89.301204819277103"/>
    <x v="4"/>
    <x v="14"/>
  </r>
  <r>
    <n v="2086"/>
    <s v="Adam Sullivan - Recording 4 New EPs for 2012!"/>
    <s v="I am in the process of completing 4 new EPs to be released in Winter, Spring, Summer, and Fall of 2012."/>
    <n v="4000"/>
    <n v="4028"/>
    <x v="0"/>
    <x v="0"/>
    <s v="USD"/>
    <n v="1323838740"/>
    <n v="1321200332"/>
    <b v="0"/>
    <x v="2"/>
    <b v="1"/>
    <s v="music/indie rock"/>
    <n v="7.0000000000000001E-3"/>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n v="3.5333333333333335E-2"/>
    <n v="62.12"/>
    <x v="4"/>
    <x v="14"/>
  </r>
  <r>
    <n v="2088"/>
    <s v="Chris Dorman - Sita worldwide"/>
    <s v="Indie Folk musician, Chris Dorman is releasing his second full length album.  Let's release this record worldwide - grassroots style!"/>
    <n v="3000"/>
    <n v="3465.32"/>
    <x v="0"/>
    <x v="0"/>
    <s v="USD"/>
    <n v="1284177540"/>
    <n v="1281028152"/>
    <b v="0"/>
    <x v="11"/>
    <b v="1"/>
    <s v="music/indie rock"/>
    <n v="0.15510666666666673"/>
    <n v="46.204266666666669"/>
    <x v="4"/>
    <x v="14"/>
  </r>
  <r>
    <n v="2089"/>
    <s v="Little Moses EP"/>
    <s v="Little Moses is trying to record their first EP, and we can't do it without your help!"/>
    <n v="2500"/>
    <n v="3010.01"/>
    <x v="0"/>
    <x v="0"/>
    <s v="USD"/>
    <n v="1375408194"/>
    <n v="1372384194"/>
    <b v="0"/>
    <x v="95"/>
    <b v="1"/>
    <s v="music/indie rock"/>
    <n v="0.20400400000000007"/>
    <n v="48.54854838709678"/>
    <x v="4"/>
    <x v="14"/>
  </r>
  <r>
    <n v="2090"/>
    <s v="Insect Surfers 2013 Release !"/>
    <s v="Insect Surfers, Planet Earth's Longest-Running Modern Surf Band, come twanging back into 2013 with a new surfadelic musical release!"/>
    <n v="8000"/>
    <n v="9203.23"/>
    <x v="0"/>
    <x v="0"/>
    <s v="USD"/>
    <n v="1361696955"/>
    <n v="1359104955"/>
    <b v="0"/>
    <x v="322"/>
    <b v="1"/>
    <s v="music/indie rock"/>
    <n v="0.1504037499999999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n v="0.20467777777777782"/>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n v="1.2833333333333334E-2"/>
    <n v="110.49090909090908"/>
    <x v="4"/>
    <x v="14"/>
  </r>
  <r>
    <n v="2093"/>
    <s v="Lift The Decade Debut Full-Length Record"/>
    <s v="Help Lift The Decade record their debut full length album with with Ace Enders! (The Early November, I Can Make A Mess)"/>
    <n v="1500"/>
    <n v="1537"/>
    <x v="0"/>
    <x v="0"/>
    <s v="USD"/>
    <n v="1356211832"/>
    <n v="1351024232"/>
    <b v="0"/>
    <x v="23"/>
    <b v="1"/>
    <s v="music/indie rock"/>
    <n v="2.4666666666666667E-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n v="0.20542857142857143"/>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x v="19"/>
    <b v="1"/>
    <s v="music/indie rock"/>
    <n v="0"/>
    <n v="113.63636363636364"/>
    <x v="4"/>
    <x v="14"/>
  </r>
  <r>
    <n v="2096"/>
    <s v="GBS Detroit Presents Shone Nuisance"/>
    <s v="Shone Nuisance is heading to GBS Detroit on Friday, October 26th to record and film their GBS Detroit EP and video."/>
    <n v="600"/>
    <n v="610"/>
    <x v="0"/>
    <x v="0"/>
    <s v="USD"/>
    <n v="1351223940"/>
    <n v="1349892735"/>
    <b v="0"/>
    <x v="25"/>
    <b v="1"/>
    <s v="music/indie rock"/>
    <n v="1.6666666666666666E-2"/>
    <n v="43.571428571428569"/>
    <x v="4"/>
    <x v="14"/>
  </r>
  <r>
    <n v="2097"/>
    <s v="Caverns of Sonora"/>
    <s v="Engine is ready to record our sophomore release. The songs are written, the musicians are ready. Help us bring this into existence!"/>
    <n v="3000"/>
    <n v="3000"/>
    <x v="0"/>
    <x v="0"/>
    <s v="USD"/>
    <n v="1322751735"/>
    <n v="1317564135"/>
    <b v="0"/>
    <x v="44"/>
    <b v="1"/>
    <s v="music/indie rock"/>
    <n v="0"/>
    <n v="78.94736842105263"/>
    <x v="4"/>
    <x v="14"/>
  </r>
  <r>
    <n v="2098"/>
    <s v="The Christopher Battles EP"/>
    <s v="The Christopher Battles EP Project will fund professional recording, publicity, and release for this original singer-songwriter."/>
    <n v="6000"/>
    <n v="6020"/>
    <x v="0"/>
    <x v="0"/>
    <s v="USD"/>
    <n v="1331174635"/>
    <n v="1328582635"/>
    <b v="0"/>
    <x v="58"/>
    <b v="1"/>
    <s v="music/indie rock"/>
    <n v="3.3333333333333335E-3"/>
    <n v="188.125"/>
    <x v="4"/>
    <x v="14"/>
  </r>
  <r>
    <n v="2099"/>
    <s v="Roosevelt Died."/>
    <s v="Our tour van died, we need help!"/>
    <n v="3000"/>
    <n v="3971"/>
    <x v="0"/>
    <x v="0"/>
    <s v="USD"/>
    <n v="1435808400"/>
    <n v="1434650084"/>
    <b v="0"/>
    <x v="287"/>
    <b v="1"/>
    <s v="music/indie rock"/>
    <n v="0.32366666666666666"/>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x v="74"/>
    <b v="1"/>
    <s v="music/indie rock"/>
    <n v="0.36666666666666664"/>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n v="0.13250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x v="44"/>
    <b v="1"/>
    <s v="music/indie rock"/>
    <n v="0.36"/>
    <n v="35.789473684210527"/>
    <x v="4"/>
    <x v="14"/>
  </r>
  <r>
    <n v="2103"/>
    <s v="Matthew Moon's New Album"/>
    <s v="Indie rocker, Matthew Moon, has something to share with you..."/>
    <n v="7777"/>
    <n v="11364"/>
    <x v="0"/>
    <x v="0"/>
    <s v="USD"/>
    <n v="1352488027"/>
    <n v="1349892427"/>
    <b v="0"/>
    <x v="248"/>
    <b v="1"/>
    <s v="music/indie rock"/>
    <n v="0.46123183746946123"/>
    <n v="98.817391304347822"/>
    <x v="4"/>
    <x v="14"/>
  </r>
  <r>
    <n v="2104"/>
    <s v="In the Raw: the ink &amp; the Echo's debut album"/>
    <s v="In the Raw is Seattle's the Ink &amp; the Echo's debut album.  It is honest, compelling, and speaks of raw human emotion."/>
    <n v="800"/>
    <n v="1036"/>
    <x v="0"/>
    <x v="0"/>
    <s v="USD"/>
    <n v="1369958400"/>
    <n v="1367286434"/>
    <b v="0"/>
    <x v="77"/>
    <b v="1"/>
    <s v="music/indie rock"/>
    <n v="0.29499999999999998"/>
    <n v="28"/>
    <x v="4"/>
    <x v="14"/>
  </r>
  <r>
    <n v="2105"/>
    <s v="Layla The Wolf Debut E.P. &quot;Sugar&quot;"/>
    <s v="Help Layla the Wolf fund the printing and releasing of our first E.P. Release called &quot;Sugar&quot;."/>
    <n v="2000"/>
    <n v="5080"/>
    <x v="0"/>
    <x v="0"/>
    <s v="USD"/>
    <n v="1416542400"/>
    <n v="1415472953"/>
    <b v="0"/>
    <x v="221"/>
    <b v="1"/>
    <s v="music/indie rock"/>
    <n v="1.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n v="7.045454545454545E-2"/>
    <n v="53.522727272727273"/>
    <x v="4"/>
    <x v="14"/>
  </r>
  <r>
    <n v="2107"/>
    <s v="ACKER Studio Album and Vinyl Pressing"/>
    <s v="ACKER, an instrumental noise-rock band from Central Illinois, is raising funds to record a new album and release it on vinyl."/>
    <n v="2000"/>
    <n v="2154.66"/>
    <x v="0"/>
    <x v="0"/>
    <s v="USD"/>
    <n v="1415815393"/>
    <n v="1413997393"/>
    <b v="0"/>
    <x v="6"/>
    <b v="1"/>
    <s v="music/indie rock"/>
    <n v="7.7329999999999927E-2"/>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n v="7.3124999999999996E-2"/>
    <n v="89.895287958115176"/>
    <x v="4"/>
    <x v="14"/>
  </r>
  <r>
    <n v="2109"/>
    <s v="Skyline Sounds - First Studio Album (and Merch!)"/>
    <s v="We are ready to make our first full-length album, and with your help, we can make it happen!"/>
    <n v="4000"/>
    <n v="4261"/>
    <x v="0"/>
    <x v="0"/>
    <s v="USD"/>
    <n v="1436115617"/>
    <n v="1433523617"/>
    <b v="0"/>
    <x v="244"/>
    <b v="1"/>
    <s v="music/indie rock"/>
    <n v="6.5250000000000002E-2"/>
    <n v="106.52500000000001"/>
    <x v="4"/>
    <x v="14"/>
  </r>
  <r>
    <n v="2110"/>
    <s v="&quot;Vision&quot; - New Album - Brent Brown"/>
    <s v="Brent Brown's breakout new album! Requires help from the record label... You!"/>
    <n v="2000"/>
    <n v="2007"/>
    <x v="0"/>
    <x v="0"/>
    <s v="USD"/>
    <n v="1401253140"/>
    <n v="1398873969"/>
    <b v="0"/>
    <x v="44"/>
    <b v="1"/>
    <s v="music/indie rock"/>
    <n v="3.5000000000000001E-3"/>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n v="6.5000000000000002E-2"/>
    <n v="54.615384615384613"/>
    <x v="4"/>
    <x v="14"/>
  </r>
  <r>
    <n v="2112"/>
    <s v="BBB Kickstarter Two"/>
    <s v="BBB is going back into the studio to record and release &quot;Felix From Canada&quot; by popular demand.  We need your help!"/>
    <n v="300"/>
    <n v="300"/>
    <x v="0"/>
    <x v="0"/>
    <s v="USD"/>
    <n v="1366064193"/>
    <n v="1364854593"/>
    <b v="0"/>
    <x v="202"/>
    <b v="1"/>
    <s v="music/indie rock"/>
    <n v="0"/>
    <n v="27.272727272727273"/>
    <x v="4"/>
    <x v="14"/>
  </r>
  <r>
    <n v="2113"/>
    <s v="Summer Underground // Honeycomb LP"/>
    <s v="Help us fund our second full-length album Honeycomb!"/>
    <n v="7000"/>
    <n v="7340"/>
    <x v="0"/>
    <x v="0"/>
    <s v="USD"/>
    <n v="1411505176"/>
    <n v="1408481176"/>
    <b v="0"/>
    <x v="329"/>
    <b v="1"/>
    <s v="music/indie rock"/>
    <n v="4.8571428571428571E-2"/>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n v="4.7E-2"/>
    <n v="35.612244897959187"/>
    <x v="4"/>
    <x v="14"/>
  </r>
  <r>
    <n v="2115"/>
    <s v="The Violet Tone and the City of Angels!"/>
    <s v="The Violet Tone is heading to California but we need your help!  We've been at this for years and finally have a shot!"/>
    <n v="1500"/>
    <n v="3385"/>
    <x v="0"/>
    <x v="0"/>
    <s v="USD"/>
    <n v="1298167001"/>
    <n v="1295575001"/>
    <b v="0"/>
    <x v="17"/>
    <b v="1"/>
    <s v="music/indie rock"/>
    <n v="1.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n v="9.0416666666666666E-3"/>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x v="2"/>
    <b v="1"/>
    <s v="music/indie rock"/>
    <n v="0.47749999999999998"/>
    <n v="50.657142857142858"/>
    <x v="4"/>
    <x v="14"/>
  </r>
  <r>
    <n v="2118"/>
    <s v="PORCHES. vs. THE U.S.A."/>
    <s v="PORCHES.  and Documentarians tour from New York to San Francisco and back."/>
    <n v="1000"/>
    <n v="1346.11"/>
    <x v="0"/>
    <x v="0"/>
    <s v="USD"/>
    <n v="1311538136"/>
    <n v="1308946136"/>
    <b v="0"/>
    <x v="57"/>
    <b v="1"/>
    <s v="music/indie rock"/>
    <n v="0.34610999999999992"/>
    <n v="79.182941176470578"/>
    <x v="4"/>
    <x v="14"/>
  </r>
  <r>
    <n v="2119"/>
    <s v="Big Long Now's Debut Album"/>
    <s v="big long now is recording our debut album and we are looking for help mastering and pressing it to vinyl"/>
    <n v="2000"/>
    <n v="2015"/>
    <x v="0"/>
    <x v="0"/>
    <s v="USD"/>
    <n v="1345086445"/>
    <n v="1342494445"/>
    <b v="0"/>
    <x v="19"/>
    <b v="1"/>
    <s v="music/indie rock"/>
    <n v="7.4999999999999997E-3"/>
    <n v="91.590909090909093"/>
    <x v="4"/>
    <x v="14"/>
  </r>
  <r>
    <n v="2120"/>
    <s v="Hearty Har Full Length Album"/>
    <s v="&lt;3_x000a_Coming in from outer space. Help Hearty Har record their 1st album!!"/>
    <n v="8000"/>
    <n v="8070.43"/>
    <x v="0"/>
    <x v="0"/>
    <s v="USD"/>
    <n v="1388617736"/>
    <n v="1384384136"/>
    <b v="0"/>
    <x v="50"/>
    <b v="1"/>
    <s v="music/indie rock"/>
    <n v="8.8037500000000372E-3"/>
    <n v="116.96275362318841"/>
    <x v="4"/>
    <x v="14"/>
  </r>
  <r>
    <n v="2121"/>
    <s v="Legend of Decay"/>
    <s v="Join us on an epic journey to discover a millennia old secret which will change the world forever."/>
    <n v="50000"/>
    <n v="284"/>
    <x v="2"/>
    <x v="16"/>
    <s v="CHF"/>
    <n v="1484156948"/>
    <n v="1481564948"/>
    <b v="0"/>
    <x v="73"/>
    <b v="0"/>
    <s v="games/video games"/>
    <n v="-0.99431999999999998"/>
    <n v="28.4"/>
    <x v="6"/>
    <x v="17"/>
  </r>
  <r>
    <n v="2122"/>
    <s v="CapitÃ¡n Kalani y el sindicato robÃ³tico"/>
    <s v="Captain Kalani it's a retro game full of nostalgia for the old gamers but interesting for the new ones"/>
    <n v="80000"/>
    <n v="310"/>
    <x v="2"/>
    <x v="14"/>
    <s v="MXN"/>
    <n v="1483773169"/>
    <n v="1481181169"/>
    <b v="0"/>
    <x v="83"/>
    <b v="0"/>
    <s v="games/video games"/>
    <n v="-0.9961250000000000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n v="-0.9"/>
    <n v="10"/>
    <x v="6"/>
    <x v="17"/>
  </r>
  <r>
    <n v="2124"/>
    <s v="AZAMAR"/>
    <s v="AZAMAR is a Role Playing Game world involving fantasy and high magic, based on the popular OpenD6 OGL using the Cinema6 RPG Framework."/>
    <n v="1100"/>
    <n v="115"/>
    <x v="2"/>
    <x v="0"/>
    <s v="USD"/>
    <n v="1291093200"/>
    <n v="1286930435"/>
    <b v="0"/>
    <x v="81"/>
    <b v="0"/>
    <s v="games/video games"/>
    <n v="-0.8954545454545455"/>
    <n v="23"/>
    <x v="6"/>
    <x v="17"/>
  </r>
  <r>
    <n v="2125"/>
    <s v="Becoming - A Metaphysical Game About Mental Illness"/>
    <s v="Becoming is a video game that aims to portray mental illness through a metaphysical and emotional story."/>
    <n v="60000"/>
    <n v="852"/>
    <x v="2"/>
    <x v="0"/>
    <s v="USD"/>
    <n v="1438734833"/>
    <n v="1436142833"/>
    <b v="0"/>
    <x v="74"/>
    <b v="0"/>
    <s v="games/video games"/>
    <n v="-0.98580000000000001"/>
    <n v="31.555555555555557"/>
    <x v="6"/>
    <x v="17"/>
  </r>
  <r>
    <n v="2126"/>
    <s v="DodgeBall Blitz"/>
    <s v="Lead your team to victory in this fast-paced, action, sports game! Use Power-ups and avoid attacks as you fight for victory!"/>
    <n v="20000"/>
    <n v="10"/>
    <x v="2"/>
    <x v="0"/>
    <s v="USD"/>
    <n v="1418080887"/>
    <n v="1415488887"/>
    <b v="0"/>
    <x v="84"/>
    <b v="0"/>
    <s v="games/video games"/>
    <n v="-0.99950000000000006"/>
    <n v="5"/>
    <x v="6"/>
    <x v="17"/>
  </r>
  <r>
    <n v="2127"/>
    <s v="Three Monkeys - Part 1: Into the Abyss"/>
    <s v="Three Monkeys is an audio adventure game for PC."/>
    <n v="28000"/>
    <n v="8076"/>
    <x v="2"/>
    <x v="1"/>
    <s v="GBP"/>
    <n v="1426158463"/>
    <n v="1423570063"/>
    <b v="0"/>
    <x v="163"/>
    <b v="0"/>
    <s v="games/video games"/>
    <n v="-0.71157142857142852"/>
    <n v="34.220338983050844"/>
    <x v="6"/>
    <x v="17"/>
  </r>
  <r>
    <n v="2128"/>
    <s v="Makayla's Quest"/>
    <s v="The Royal Snail has misdelivered all the invitations to the Royal Ball.  It's up to Makayla to set things right in the Fairy Forest"/>
    <n v="15000"/>
    <n v="25"/>
    <x v="2"/>
    <x v="5"/>
    <s v="CAD"/>
    <n v="1411324369"/>
    <n v="1406140369"/>
    <b v="0"/>
    <x v="29"/>
    <b v="0"/>
    <s v="games/video games"/>
    <n v="-0.99833333333333329"/>
    <n v="25"/>
    <x v="6"/>
    <x v="17"/>
  </r>
  <r>
    <n v="2129"/>
    <s v="Pretty Kitty Fuzzy"/>
    <s v="PKF is a Cat-Tastic 2D side-scrolling shooter! Stand up to all the big meanies with the power of positivity and save the universe!"/>
    <n v="2000"/>
    <n v="236"/>
    <x v="2"/>
    <x v="0"/>
    <s v="USD"/>
    <n v="1457570100"/>
    <n v="1454978100"/>
    <b v="0"/>
    <x v="8"/>
    <b v="0"/>
    <s v="games/video games"/>
    <n v="-0.88200000000000001"/>
    <n v="19.666666666666668"/>
    <x v="6"/>
    <x v="17"/>
  </r>
  <r>
    <n v="2130"/>
    <s v="Wondrous Adventures: A Kid's Game"/>
    <s v="You are the hero tasked to save your home from the villainous Sanword."/>
    <n v="42000"/>
    <n v="85"/>
    <x v="2"/>
    <x v="0"/>
    <s v="USD"/>
    <n v="1408154663"/>
    <n v="1405130663"/>
    <b v="0"/>
    <x v="80"/>
    <b v="0"/>
    <s v="games/video games"/>
    <n v="-0.99797619047619046"/>
    <n v="21.25"/>
    <x v="6"/>
    <x v="17"/>
  </r>
  <r>
    <n v="2131"/>
    <s v="Scout's Honor"/>
    <s v="From frightened girl to empowered woman, Scout's Honor is a tale about facing your fears and overcoming odds."/>
    <n v="500"/>
    <n v="25"/>
    <x v="2"/>
    <x v="0"/>
    <s v="USD"/>
    <n v="1436677091"/>
    <n v="1434085091"/>
    <b v="0"/>
    <x v="83"/>
    <b v="0"/>
    <s v="games/video games"/>
    <n v="-0.95"/>
    <n v="8.3333333333333339"/>
    <x v="6"/>
    <x v="17"/>
  </r>
  <r>
    <n v="2132"/>
    <s v="Universe Rush"/>
    <s v="Fight your way to dominate the universe. Be the first to try our engaging cross-platform mmo-strategy and bring it closer to reality."/>
    <n v="100000"/>
    <n v="2112.9899999999998"/>
    <x v="2"/>
    <x v="0"/>
    <s v="USD"/>
    <n v="1391427692"/>
    <n v="1388835692"/>
    <b v="0"/>
    <x v="221"/>
    <b v="0"/>
    <s v="games/video games"/>
    <n v="-0.97887009999999997"/>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n v="-0.98399999999999999"/>
    <n v="5.333333333333333"/>
    <x v="6"/>
    <x v="17"/>
  </r>
  <r>
    <n v="2134"/>
    <s v="Prehistoric Landing"/>
    <s v="1st person Action Survivalist Rpg game. You get sent to a deadly Island to die not knowing that your not alone on the island."/>
    <n v="6000"/>
    <n v="104"/>
    <x v="2"/>
    <x v="0"/>
    <s v="USD"/>
    <n v="1367097391"/>
    <n v="1364505391"/>
    <b v="0"/>
    <x v="83"/>
    <b v="0"/>
    <s v="games/video games"/>
    <n v="-0.98266666666666669"/>
    <n v="34.666666666666664"/>
    <x v="6"/>
    <x v="17"/>
  </r>
  <r>
    <n v="2135"/>
    <s v="Tesla's Electric Mist"/>
    <s v="Point-and-click adventure: The mysterious Nikola Tesla, a time traveling device, and an experiment gone wrong in Colorado Springs"/>
    <n v="5000"/>
    <n v="478"/>
    <x v="2"/>
    <x v="0"/>
    <s v="USD"/>
    <n v="1349392033"/>
    <n v="1346800033"/>
    <b v="0"/>
    <x v="19"/>
    <b v="0"/>
    <s v="games/video games"/>
    <n v="-0.90439999999999998"/>
    <n v="21.727272727272727"/>
    <x v="6"/>
    <x v="17"/>
  </r>
  <r>
    <n v="2136"/>
    <s v="Dark Paradise"/>
    <s v="A dark and twisted game with physiological madness and corruption as a man becomes the ultimate bio weapon."/>
    <n v="80000"/>
    <n v="47.69"/>
    <x v="2"/>
    <x v="0"/>
    <s v="USD"/>
    <n v="1382184786"/>
    <n v="1379592786"/>
    <b v="0"/>
    <x v="80"/>
    <b v="0"/>
    <s v="games/video games"/>
    <n v="-0.9994038749999999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x v="408"/>
    <b v="0"/>
    <s v="games/video games"/>
    <n v="-0.71594000000000002"/>
    <n v="26.59737827715356"/>
    <x v="6"/>
    <x v="17"/>
  </r>
  <r>
    <n v="2138"/>
    <s v="Tales Of Tameria - Dawning Light"/>
    <s v="A game with a mixture of a few genres from RPG, Simulation and to adventure elements."/>
    <n v="1000"/>
    <n v="128"/>
    <x v="2"/>
    <x v="1"/>
    <s v="GBP"/>
    <n v="1383959939"/>
    <n v="1381364339"/>
    <b v="0"/>
    <x v="8"/>
    <b v="0"/>
    <s v="games/video games"/>
    <n v="-0.872"/>
    <n v="10.666666666666666"/>
    <x v="6"/>
    <x v="17"/>
  </r>
  <r>
    <n v="2139"/>
    <s v="Manorkept"/>
    <s v="An adventuring RPG with ghosts, mysteries, and flexible gameplay paths, Manorkept is a game that promises an unforgettable experience."/>
    <n v="30000"/>
    <n v="1626"/>
    <x v="2"/>
    <x v="0"/>
    <s v="USD"/>
    <n v="1478196008"/>
    <n v="1475604008"/>
    <b v="0"/>
    <x v="66"/>
    <b v="0"/>
    <s v="games/video games"/>
    <n v="-0.94579999999999997"/>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n v="-0.99887999999999999"/>
    <n v="50.909090909090907"/>
    <x v="6"/>
    <x v="17"/>
  </r>
  <r>
    <n v="2141"/>
    <s v="King of Consoles"/>
    <s v="A place where people can test out the latest video games, for an hourly fee. It's cheaper than wasting money on a $60 game that sucked"/>
    <n v="15000"/>
    <n v="0"/>
    <x v="2"/>
    <x v="0"/>
    <s v="USD"/>
    <n v="1415947159"/>
    <n v="1413351559"/>
    <b v="0"/>
    <x v="78"/>
    <b v="0"/>
    <s v="games/video games"/>
    <n v="-1"/>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n v="-0.9427619047619048"/>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n v="-0.88749999999999996"/>
    <n v="45"/>
    <x v="6"/>
    <x v="17"/>
  </r>
  <r>
    <n v="2144"/>
    <s v="Project Starborn"/>
    <s v="A thousand community-built sandbox games (and more!) with a fully-customizable game engine."/>
    <n v="35500"/>
    <n v="607"/>
    <x v="2"/>
    <x v="0"/>
    <s v="USD"/>
    <n v="1379164040"/>
    <n v="1376399240"/>
    <b v="0"/>
    <x v="54"/>
    <b v="0"/>
    <s v="games/video games"/>
    <n v="-0.98290140845070417"/>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n v="-0.69566666666666666"/>
    <n v="51.292134831460672"/>
    <x v="6"/>
    <x v="17"/>
  </r>
  <r>
    <n v="2146"/>
    <s v="Nanaue eSports"/>
    <s v="New professional gaming organization with a tournament winning Dota 2 team, &amp; divisions in all eSports games looking to re brand/expand"/>
    <n v="5000"/>
    <n v="1"/>
    <x v="2"/>
    <x v="0"/>
    <s v="USD"/>
    <n v="1455207510"/>
    <n v="1453997910"/>
    <b v="0"/>
    <x v="29"/>
    <b v="0"/>
    <s v="games/video games"/>
    <n v="-0.99980000000000002"/>
    <n v="1"/>
    <x v="6"/>
    <x v="17"/>
  </r>
  <r>
    <n v="2147"/>
    <s v="Johnny Rocketfingers 3"/>
    <s v="A Point and Click Adventure on Steroids."/>
    <n v="390000"/>
    <n v="2716"/>
    <x v="2"/>
    <x v="0"/>
    <s v="USD"/>
    <n v="1416125148"/>
    <n v="1413356748"/>
    <b v="0"/>
    <x v="165"/>
    <b v="0"/>
    <s v="games/video games"/>
    <n v="-0.99303589743589749"/>
    <n v="49.381818181818183"/>
    <x v="6"/>
    <x v="17"/>
  </r>
  <r>
    <n v="2148"/>
    <s v="ZomBlock's"/>
    <s v="zomblock's is a online zombie survival game where you can craft new weapons,find food and water to keep yourself alive."/>
    <n v="100"/>
    <n v="2"/>
    <x v="2"/>
    <x v="1"/>
    <s v="GBP"/>
    <n v="1427992582"/>
    <n v="1425404182"/>
    <b v="0"/>
    <x v="84"/>
    <b v="0"/>
    <s v="games/video games"/>
    <n v="-0.98"/>
    <n v="1"/>
    <x v="6"/>
    <x v="17"/>
  </r>
  <r>
    <n v="2149"/>
    <s v="Project Gert on Xbox Live "/>
    <s v="Project Gert is a sequel to the Android game Project Gert, for Xbox Live.  One character embodying two personality's, and sets of abilities.  "/>
    <n v="2000"/>
    <n v="0"/>
    <x v="2"/>
    <x v="0"/>
    <s v="USD"/>
    <n v="1280534400"/>
    <n v="1277512556"/>
    <b v="0"/>
    <x v="78"/>
    <b v="0"/>
    <s v="games/video games"/>
    <n v="-1"/>
    <e v="#DIV/0!"/>
    <x v="6"/>
    <x v="17"/>
  </r>
  <r>
    <n v="2150"/>
    <s v="The Unknown Door"/>
    <s v="A pixel styled open world detective game."/>
    <n v="50000"/>
    <n v="405"/>
    <x v="2"/>
    <x v="10"/>
    <s v="NOK"/>
    <n v="1468392599"/>
    <n v="1465800599"/>
    <b v="0"/>
    <x v="80"/>
    <b v="0"/>
    <s v="games/video games"/>
    <n v="-0.9919"/>
    <n v="101.25"/>
    <x v="6"/>
    <x v="17"/>
  </r>
  <r>
    <n v="2151"/>
    <s v="Handee Job for PS4 Gets on Shark Tank"/>
    <s v="Crazy Artist makes gaming more comfortable and fun for Playstation 4 users. I really want to give you a Handee Job!"/>
    <n v="45000"/>
    <n v="118"/>
    <x v="2"/>
    <x v="0"/>
    <s v="USD"/>
    <n v="1467231614"/>
    <n v="1464639614"/>
    <b v="0"/>
    <x v="79"/>
    <b v="0"/>
    <s v="games/video games"/>
    <n v="-0.99737777777777781"/>
    <n v="19.666666666666668"/>
    <x v="6"/>
    <x v="17"/>
  </r>
  <r>
    <n v="2152"/>
    <s v="Space Shooter RPG+"/>
    <s v="Our game is going to be a space shooter that has RPG elements with New Game+! It will be unlike any space shooter ever played."/>
    <n v="30000"/>
    <n v="50"/>
    <x v="2"/>
    <x v="0"/>
    <s v="USD"/>
    <n v="1394909909"/>
    <n v="1392321509"/>
    <b v="0"/>
    <x v="80"/>
    <b v="0"/>
    <s v="games/video games"/>
    <n v="-0.99833333333333329"/>
    <n v="12.5"/>
    <x v="6"/>
    <x v="17"/>
  </r>
  <r>
    <n v="2153"/>
    <s v="It's The GOD Complex"/>
    <s v="Crowdfunding the Gamers Way. An online game with real world consequences.Do you dare to play? Can you turn the world around?"/>
    <n v="372625"/>
    <n v="34"/>
    <x v="2"/>
    <x v="0"/>
    <s v="USD"/>
    <n v="1420876740"/>
    <n v="1417470718"/>
    <b v="0"/>
    <x v="80"/>
    <b v="0"/>
    <s v="games/video games"/>
    <n v="-0.99990875545119084"/>
    <n v="8.5"/>
    <x v="6"/>
    <x v="17"/>
  </r>
  <r>
    <n v="2154"/>
    <s v="Demigods - Rise of the Children - Part 1 (Design)"/>
    <s v="A Real Time Strategy game based on Greek mythology in a fictional world."/>
    <n v="250"/>
    <n v="2"/>
    <x v="2"/>
    <x v="0"/>
    <s v="USD"/>
    <n v="1390921827"/>
    <n v="1389193827"/>
    <b v="0"/>
    <x v="84"/>
    <b v="0"/>
    <s v="games/video games"/>
    <n v="-0.99199999999999999"/>
    <n v="1"/>
    <x v="6"/>
    <x v="17"/>
  </r>
  <r>
    <n v="2155"/>
    <s v="VoxelMaze"/>
    <s v="A Level Editor, Turned up to eleven. Infinite creativity in one package, solo or with up to 16 of your friends."/>
    <n v="5000"/>
    <n v="115"/>
    <x v="2"/>
    <x v="1"/>
    <s v="GBP"/>
    <n v="1459443385"/>
    <n v="1456854985"/>
    <b v="0"/>
    <x v="81"/>
    <b v="0"/>
    <s v="games/video games"/>
    <n v="-0.97699999999999998"/>
    <n v="23"/>
    <x v="6"/>
    <x v="17"/>
  </r>
  <r>
    <n v="2156"/>
    <s v="Beyond Black Space"/>
    <s v="Captain and manage your ship along with your crew in this deep space adventure! (PC/Linux/Mac)"/>
    <n v="56000"/>
    <n v="1493"/>
    <x v="2"/>
    <x v="0"/>
    <s v="USD"/>
    <n v="1379363406"/>
    <n v="1375475406"/>
    <b v="0"/>
    <x v="183"/>
    <b v="0"/>
    <s v="games/video games"/>
    <n v="-0.97333928571428574"/>
    <n v="17.987951807228917"/>
    <x v="6"/>
    <x v="17"/>
  </r>
  <r>
    <n v="2157"/>
    <s v="Nin"/>
    <s v="Gamers and 90's fans unite in this small tale of epic proportions!"/>
    <n v="75000"/>
    <n v="21144"/>
    <x v="2"/>
    <x v="0"/>
    <s v="USD"/>
    <n v="1482479940"/>
    <n v="1479684783"/>
    <b v="0"/>
    <x v="7"/>
    <b v="0"/>
    <s v="games/video games"/>
    <n v="-0.71808000000000005"/>
    <n v="370.94736842105266"/>
    <x v="6"/>
    <x v="17"/>
  </r>
  <r>
    <n v="2158"/>
    <s v="PerfectGolf"/>
    <s v="A next generation golf game with a course designer and a massively multiplayer online tour. Join the fun and help us create it"/>
    <n v="300000"/>
    <n v="19770.11"/>
    <x v="2"/>
    <x v="0"/>
    <s v="USD"/>
    <n v="1360009774"/>
    <n v="1356121774"/>
    <b v="0"/>
    <x v="409"/>
    <b v="0"/>
    <s v="games/video games"/>
    <n v="-0.93409963333333335"/>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n v="-0.99277777777777776"/>
    <n v="13"/>
    <x v="6"/>
    <x v="17"/>
  </r>
  <r>
    <n v="2160"/>
    <s v="Army vs Aliens - Currently in Alpha"/>
    <s v="An awesome side-scroller tower defense game.  Think &quot;Plants vs Zombies&quot; but from a side-on perspective."/>
    <n v="10000"/>
    <n v="85"/>
    <x v="2"/>
    <x v="0"/>
    <s v="USD"/>
    <n v="1337447105"/>
    <n v="1334855105"/>
    <b v="0"/>
    <x v="38"/>
    <b v="0"/>
    <s v="games/video games"/>
    <n v="-0.99150000000000005"/>
    <n v="5.3125"/>
    <x v="6"/>
    <x v="17"/>
  </r>
  <r>
    <n v="2161"/>
    <s v="CallMeGhost DEBUT ALBUM preorder!"/>
    <s v="We're trying to fund hard copies of our debut album!"/>
    <n v="400"/>
    <n v="463"/>
    <x v="0"/>
    <x v="0"/>
    <s v="USD"/>
    <n v="1443040059"/>
    <n v="1440448059"/>
    <b v="0"/>
    <x v="62"/>
    <b v="1"/>
    <s v="music/rock"/>
    <n v="0.1575"/>
    <n v="35.615384615384613"/>
    <x v="4"/>
    <x v="11"/>
  </r>
  <r>
    <n v="2162"/>
    <s v="&quot;Then &amp; Now&quot;"/>
    <s v="Then &amp; Now is the 1st Solo album from me Ian Stewart. To learn more about me, my music, and my life visit www.ianstewartlive.com"/>
    <n v="4500"/>
    <n v="5052"/>
    <x v="0"/>
    <x v="0"/>
    <s v="USD"/>
    <n v="1406226191"/>
    <n v="1403547791"/>
    <b v="0"/>
    <x v="6"/>
    <b v="1"/>
    <s v="music/rock"/>
    <n v="0.12266666666666666"/>
    <n v="87.103448275862064"/>
    <x v="4"/>
    <x v="11"/>
  </r>
  <r>
    <n v="2163"/>
    <s v="Help MONGREL record our new cd !"/>
    <s v="Mongrel is looking to hit the studio once again in June so we can bring you a new cd later this year and we need your help!"/>
    <n v="2500"/>
    <n v="3305"/>
    <x v="0"/>
    <x v="0"/>
    <s v="USD"/>
    <n v="1433735400"/>
    <n v="1429306520"/>
    <b v="0"/>
    <x v="34"/>
    <b v="1"/>
    <s v="music/rock"/>
    <n v="0.32200000000000001"/>
    <n v="75.11363636363636"/>
    <x v="4"/>
    <x v="11"/>
  </r>
  <r>
    <n v="2164"/>
    <s v="Rosaline debut record"/>
    <s v="South Florida roots country/rock outfit's long awaited debut record"/>
    <n v="5500"/>
    <n v="5645"/>
    <x v="0"/>
    <x v="0"/>
    <s v="USD"/>
    <n v="1466827140"/>
    <n v="1464196414"/>
    <b v="0"/>
    <x v="183"/>
    <b v="1"/>
    <s v="music/rock"/>
    <n v="2.6363636363636363E-2"/>
    <n v="68.01204819277109"/>
    <x v="4"/>
    <x v="11"/>
  </r>
  <r>
    <n v="2165"/>
    <s v="Le Temps Nous Est ComtÃ©"/>
    <s v="Vous aimez le rock fort ? Aidez les Beat Cheese Ã  produire leur premier album ! Do you like cheese? Help us produce our first album!"/>
    <n v="2500"/>
    <n v="3466"/>
    <x v="0"/>
    <x v="6"/>
    <s v="EUR"/>
    <n v="1460127635"/>
    <n v="1457539235"/>
    <b v="0"/>
    <x v="27"/>
    <b v="1"/>
    <s v="music/rock"/>
    <n v="0.38640000000000002"/>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x v="58"/>
    <b v="1"/>
    <s v="music/rock"/>
    <n v="0.46600000000000003"/>
    <n v="91.625"/>
    <x v="4"/>
    <x v="11"/>
  </r>
  <r>
    <n v="2167"/>
    <s v="Planes and Planets needs to get their EP finished!!"/>
    <s v="We need YOUR HELP to take one more step to this make release sound amazing!"/>
    <n v="150"/>
    <n v="180"/>
    <x v="0"/>
    <x v="0"/>
    <s v="USD"/>
    <n v="1347672937"/>
    <n v="1346463337"/>
    <b v="0"/>
    <x v="22"/>
    <b v="1"/>
    <s v="music/rock"/>
    <n v="0.2"/>
    <n v="22.5"/>
    <x v="4"/>
    <x v="11"/>
  </r>
  <r>
    <n v="2168"/>
    <s v="PIZAZZ: Pigeons Playing Ping Pong's New Album"/>
    <s v="We're hitting the studio to record our next album, &quot;Pizazz&quot;!! Help us put the FUN in FUNK!!"/>
    <n v="18000"/>
    <n v="21884.69"/>
    <x v="0"/>
    <x v="0"/>
    <s v="USD"/>
    <n v="1486702800"/>
    <n v="1484058261"/>
    <b v="0"/>
    <x v="158"/>
    <b v="1"/>
    <s v="music/rock"/>
    <n v="0.21581611111111104"/>
    <n v="64.366735294117646"/>
    <x v="4"/>
    <x v="11"/>
  </r>
  <r>
    <n v="2169"/>
    <s v="Pedals and Effects Arena Corner"/>
    <s v="An innovative new YouTube series reviewing the HOT new music technology that people love. For Rockers, Jazzers, Rappers and everyone"/>
    <n v="153"/>
    <n v="153"/>
    <x v="0"/>
    <x v="0"/>
    <s v="USD"/>
    <n v="1488473351"/>
    <n v="1488214151"/>
    <b v="0"/>
    <x v="63"/>
    <b v="1"/>
    <s v="music/rock"/>
    <n v="0"/>
    <n v="21.857142857142858"/>
    <x v="4"/>
    <x v="11"/>
  </r>
  <r>
    <n v="2170"/>
    <s v="STETSON'S NEW EP"/>
    <s v="We are a hard rock band from Northern California trying to raise $350 for our next EP. Be a part of our journey!"/>
    <n v="350"/>
    <n v="633"/>
    <x v="0"/>
    <x v="0"/>
    <s v="USD"/>
    <n v="1440266422"/>
    <n v="1436810422"/>
    <b v="0"/>
    <x v="10"/>
    <b v="1"/>
    <s v="music/rock"/>
    <n v="0.80857142857142861"/>
    <n v="33.315789473684212"/>
    <x v="4"/>
    <x v="11"/>
  </r>
  <r>
    <n v="2171"/>
    <s v="Brainspoonâ€™s New Record"/>
    <s v="Like records? We do, too! Help this Los Angeles based rock 'n' roll band get their new album out on vinyl!"/>
    <n v="4000"/>
    <n v="4243"/>
    <x v="0"/>
    <x v="0"/>
    <s v="USD"/>
    <n v="1434949200"/>
    <n v="1431903495"/>
    <b v="0"/>
    <x v="5"/>
    <b v="1"/>
    <s v="music/rock"/>
    <n v="6.0749999999999998E-2"/>
    <n v="90.276595744680847"/>
    <x v="4"/>
    <x v="11"/>
  </r>
  <r>
    <n v="2172"/>
    <s v="Hollow point 9, Sins Of Yesterday CD"/>
    <s v="hey friends. We are Hollow Point 9._x000a_We are calling on you to help us._x000a_In our journey to make our debut album."/>
    <n v="1000"/>
    <n v="1000"/>
    <x v="0"/>
    <x v="0"/>
    <s v="USD"/>
    <n v="1429365320"/>
    <n v="1426773320"/>
    <b v="0"/>
    <x v="62"/>
    <b v="1"/>
    <s v="music/rock"/>
    <n v="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n v="0.26928571428571429"/>
    <n v="59.233333333333334"/>
    <x v="4"/>
    <x v="11"/>
  </r>
  <r>
    <n v="2174"/>
    <s v="Chivo Funge and the Extensions"/>
    <s v="Chivo and his band of miscreants present their debut album _x000a_'Blind Energy' ...we think you are going to like it."/>
    <n v="4000"/>
    <n v="4119"/>
    <x v="0"/>
    <x v="1"/>
    <s v="GBP"/>
    <n v="1462453307"/>
    <n v="1459861307"/>
    <b v="0"/>
    <x v="287"/>
    <b v="1"/>
    <s v="music/rock"/>
    <n v="2.9749999999999999E-2"/>
    <n v="65.38095238095238"/>
    <x v="4"/>
    <x v="11"/>
  </r>
  <r>
    <n v="2175"/>
    <s v="Repulsur's First Record"/>
    <s v="Trying to get the last bit of money together to finish recording the first full length Repulsur album, &quot;The After School Special&quot;."/>
    <n v="700"/>
    <n v="1750"/>
    <x v="0"/>
    <x v="0"/>
    <s v="USD"/>
    <n v="1469059986"/>
    <n v="1468455186"/>
    <b v="0"/>
    <x v="55"/>
    <b v="1"/>
    <s v="music/rock"/>
    <n v="1.5"/>
    <n v="67.307692307692307"/>
    <x v="4"/>
    <x v="11"/>
  </r>
  <r>
    <n v="2176"/>
    <s v="Mike Farley Band - New Album!"/>
    <s v="The Mike Farley Band has re-assembled its original line up and needs your help to make a new full-length album!"/>
    <n v="5000"/>
    <n v="6301"/>
    <x v="0"/>
    <x v="0"/>
    <s v="USD"/>
    <n v="1430579509"/>
    <n v="1427987509"/>
    <b v="0"/>
    <x v="26"/>
    <b v="1"/>
    <s v="music/rock"/>
    <n v="0.26019999999999999"/>
    <n v="88.74647887323944"/>
    <x v="4"/>
    <x v="11"/>
  </r>
  <r>
    <n v="2177"/>
    <s v="Nobody Rides For Free ~ Stone Horse"/>
    <s v="Stone Horse ~ _x000a_Doing what they do best, laying down honest and _x000a_proper Rock-n-Roll guaranteed to soothe your soul!"/>
    <n v="2500"/>
    <n v="2503"/>
    <x v="0"/>
    <x v="0"/>
    <s v="USD"/>
    <n v="1465192867"/>
    <n v="1463032867"/>
    <b v="0"/>
    <x v="44"/>
    <b v="1"/>
    <s v="music/rock"/>
    <n v="1.1999999999999999E-3"/>
    <n v="65.868421052631575"/>
    <x v="4"/>
    <x v="11"/>
  </r>
  <r>
    <n v="2178"/>
    <s v="The Letter Black - New Record"/>
    <s v="We are making our third studio album and no longer have a label telling us what we can/can't do. This record is for the fans."/>
    <n v="25000"/>
    <n v="34660"/>
    <x v="0"/>
    <x v="0"/>
    <s v="USD"/>
    <n v="1484752597"/>
    <n v="1482160597"/>
    <b v="0"/>
    <x v="410"/>
    <b v="1"/>
    <s v="music/rock"/>
    <n v="0.38640000000000002"/>
    <n v="40.349243306169967"/>
    <x v="4"/>
    <x v="11"/>
  </r>
  <r>
    <n v="2179"/>
    <s v="Woodhouse EP"/>
    <s v="Woodhouse is making an EP!  If you are a fan of whiskey and loud guitars, contribute to the cause!"/>
    <n v="1000"/>
    <n v="1614"/>
    <x v="0"/>
    <x v="0"/>
    <s v="USD"/>
    <n v="1428725192"/>
    <n v="1426133192"/>
    <b v="0"/>
    <x v="64"/>
    <b v="1"/>
    <s v="music/rock"/>
    <n v="0.61399999999999999"/>
    <n v="76.857142857142861"/>
    <x v="4"/>
    <x v="11"/>
  </r>
  <r>
    <n v="2180"/>
    <s v="FOUR STAR MARY &quot;PIECES&quot;"/>
    <s v="Help fund the new record by independent alternative rockers FOUR STAR MARY &quot;PIECES&quot;"/>
    <n v="5000"/>
    <n v="5359.21"/>
    <x v="0"/>
    <x v="0"/>
    <s v="USD"/>
    <n v="1447434268"/>
    <n v="1443801868"/>
    <b v="0"/>
    <x v="76"/>
    <b v="1"/>
    <s v="music/rock"/>
    <n v="7.1842000000000003E-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x v="28"/>
    <b v="1"/>
    <s v="games/tabletop games"/>
    <n v="0.53100000000000003"/>
    <n v="57.773584905660378"/>
    <x v="6"/>
    <x v="32"/>
  </r>
  <r>
    <n v="2182"/>
    <s v="Broken World - A Post-Apocalypse Tabletop RPG"/>
    <s v="An incredibly comprehensive tabletop rpg book for the post apocalypse, inspired by Dungeon World."/>
    <n v="3000"/>
    <n v="15725"/>
    <x v="0"/>
    <x v="5"/>
    <s v="CAD"/>
    <n v="1412285825"/>
    <n v="1409261825"/>
    <b v="0"/>
    <x v="289"/>
    <b v="1"/>
    <s v="games/tabletop games"/>
    <n v="4.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x v="411"/>
    <b v="1"/>
    <s v="games/tabletop games"/>
    <n v="3.8927777777777779"/>
    <n v="31.566308243727597"/>
    <x v="6"/>
    <x v="32"/>
  </r>
  <r>
    <n v="2184"/>
    <s v="Liguria"/>
    <s v="Trading beautiful colors on behalf of the bishop! Become the best merchant of the Fresco World in this innovative game by Queen Games."/>
    <n v="10000"/>
    <n v="28474"/>
    <x v="0"/>
    <x v="0"/>
    <s v="USD"/>
    <n v="1453737600"/>
    <n v="1452530041"/>
    <b v="1"/>
    <x v="161"/>
    <b v="1"/>
    <s v="games/tabletop games"/>
    <n v="1.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x v="412"/>
    <b v="1"/>
    <s v="games/tabletop games"/>
    <n v="17.569700000000001"/>
    <n v="149.03451043338683"/>
    <x v="6"/>
    <x v="32"/>
  </r>
  <r>
    <n v="2186"/>
    <s v="Latitude 90Â° : The Origin"/>
    <s v="The real-time digital social deduction game where there's no moderator, no sleeping, and no dying."/>
    <n v="20000"/>
    <n v="21935"/>
    <x v="0"/>
    <x v="0"/>
    <s v="USD"/>
    <n v="1473213600"/>
    <n v="1470062743"/>
    <b v="0"/>
    <x v="413"/>
    <b v="1"/>
    <s v="games/tabletop games"/>
    <n v="9.6750000000000003E-2"/>
    <n v="55.956632653061227"/>
    <x v="6"/>
    <x v="32"/>
  </r>
  <r>
    <n v="2187"/>
    <s v="Tesla vs. Edison"/>
    <s v="The War of Currents! 2-5 electricity innovators build routes, grow tech trees, and play the stock market in 20 minutes per player."/>
    <n v="20000"/>
    <n v="202928.5"/>
    <x v="0"/>
    <x v="0"/>
    <s v="USD"/>
    <n v="1428033540"/>
    <n v="1425531666"/>
    <b v="1"/>
    <x v="414"/>
    <b v="1"/>
    <s v="games/tabletop games"/>
    <n v="9.1464250000000007"/>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n v="3.1217692027666546"/>
    <n v="44.056420233463037"/>
    <x v="6"/>
    <x v="32"/>
  </r>
  <r>
    <n v="2189"/>
    <s v="Odyssey: ARGONAUTS"/>
    <s v="Help me fund the Argonauts! Sculpted by Dave Kidd, based on concept art from Roberto Cirillo, created by Fet Milner and myself!"/>
    <n v="1200"/>
    <n v="6039"/>
    <x v="0"/>
    <x v="1"/>
    <s v="GBP"/>
    <n v="1461276000"/>
    <n v="1460055300"/>
    <b v="0"/>
    <x v="106"/>
    <b v="1"/>
    <s v="games/tabletop games"/>
    <n v="4.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n v="0.8461052631578946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x v="20"/>
    <b v="1"/>
    <s v="games/tabletop games"/>
    <n v="0.1973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n v="9.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n v="3.5237333333333334"/>
    <n v="75.647714604236342"/>
    <x v="6"/>
    <x v="32"/>
  </r>
  <r>
    <n v="2194"/>
    <s v="Monster Lab"/>
    <s v="LAST CHANCE! A fast paced card game for people who like to play god, build hybrid cat monsters and add flamethrowers to space dragons."/>
    <n v="10000"/>
    <n v="53737"/>
    <x v="0"/>
    <x v="0"/>
    <s v="USD"/>
    <n v="1459012290"/>
    <n v="1456423890"/>
    <b v="0"/>
    <x v="419"/>
    <b v="1"/>
    <s v="games/tabletop games"/>
    <n v="4.3737000000000004"/>
    <n v="61.203872437357631"/>
    <x v="6"/>
    <x v="32"/>
  </r>
  <r>
    <n v="2195"/>
    <s v="Purgatoria: City of Angels"/>
    <s v="A gritty, noir tabletop RPG with a fast-paced combo-based battle system."/>
    <n v="4600"/>
    <n v="5535"/>
    <x v="0"/>
    <x v="0"/>
    <s v="USD"/>
    <n v="1439317900"/>
    <n v="1436725900"/>
    <b v="0"/>
    <x v="248"/>
    <b v="1"/>
    <s v="games/tabletop games"/>
    <n v="0.20326086956521738"/>
    <n v="48.130434782608695"/>
    <x v="6"/>
    <x v="32"/>
  </r>
  <r>
    <n v="2196"/>
    <s v="LACORSA Grand Prix Game (relaunch)"/>
    <s v="Race your friends in style with this classic Grand Prix game."/>
    <n v="14000"/>
    <n v="15937"/>
    <x v="0"/>
    <x v="0"/>
    <s v="USD"/>
    <n v="1480662000"/>
    <n v="1478000502"/>
    <b v="0"/>
    <x v="302"/>
    <b v="1"/>
    <s v="games/tabletop games"/>
    <n v="0.13835714285714285"/>
    <n v="68.106837606837601"/>
    <x v="6"/>
    <x v="32"/>
  </r>
  <r>
    <n v="2197"/>
    <s v="Trickerion - Legends of Illusion"/>
    <s v="A strategy game of magic and deception, where aspiring  Illusionists clash in a grand contest for fame and fortune."/>
    <n v="30000"/>
    <n v="285309.33"/>
    <x v="0"/>
    <x v="0"/>
    <s v="USD"/>
    <n v="1425132059"/>
    <n v="1422540059"/>
    <b v="0"/>
    <x v="420"/>
    <b v="1"/>
    <s v="games/tabletop games"/>
    <n v="8.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x v="421"/>
    <b v="1"/>
    <s v="games/tabletop games"/>
    <n v="0.32892500000000002"/>
    <n v="81.654377880184327"/>
    <x v="6"/>
    <x v="32"/>
  </r>
  <r>
    <n v="2199"/>
    <s v="Decadolo. Flip it!"/>
    <s v="A new strategic board game designed to flip out your opponent."/>
    <n v="9000"/>
    <n v="13228"/>
    <x v="0"/>
    <x v="17"/>
    <s v="EUR"/>
    <n v="1444903198"/>
    <n v="1442311198"/>
    <b v="1"/>
    <x v="140"/>
    <b v="1"/>
    <s v="games/tabletop games"/>
    <n v="0.4697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n v="4.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x v="33"/>
    <b v="1"/>
    <s v="music/electronic music"/>
    <n v="2.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x v="422"/>
    <b v="1"/>
    <s v="music/electronic music"/>
    <n v="6.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x v="133"/>
    <b v="1"/>
    <s v="music/electronic music"/>
    <n v="9.5500000000000002E-2"/>
    <n v="43.82"/>
    <x v="4"/>
    <x v="15"/>
  </r>
  <r>
    <n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n v="0.32866666666666666"/>
    <n v="27.301369863013697"/>
    <x v="4"/>
    <x v="15"/>
  </r>
  <r>
    <n v="2205"/>
    <s v="Lestat - Midnight Toll Video"/>
    <s v="Lestat is filming their first video, and they need your help! From their release, Arisen, &quot;Midnight Toll&quot;. Hear it at lestatmusic.com."/>
    <n v="750"/>
    <n v="1140"/>
    <x v="0"/>
    <x v="0"/>
    <s v="USD"/>
    <n v="1338579789"/>
    <n v="1335987789"/>
    <b v="0"/>
    <x v="74"/>
    <b v="1"/>
    <s v="music/electronic music"/>
    <n v="0.52"/>
    <n v="42.222222222222221"/>
    <x v="4"/>
    <x v="15"/>
  </r>
  <r>
    <n v="2206"/>
    <s v="Arbor Oasis's First Album!"/>
    <s v="We really think we might have what it takes to make it someday! But we really need help to take the first step and release this album!"/>
    <n v="1100"/>
    <n v="1130"/>
    <x v="0"/>
    <x v="0"/>
    <s v="USD"/>
    <n v="1334556624"/>
    <n v="1333001424"/>
    <b v="0"/>
    <x v="69"/>
    <b v="1"/>
    <s v="music/electronic music"/>
    <n v="2.7272727272727271E-2"/>
    <n v="33.235294117647058"/>
    <x v="4"/>
    <x v="15"/>
  </r>
  <r>
    <n v="2207"/>
    <s v="Piece of Happy"/>
    <s v="Each piece has a story behind it. Not of some life drama but of an experience you live whilst listening; Happiness evoking"/>
    <n v="2000"/>
    <n v="2000"/>
    <x v="0"/>
    <x v="0"/>
    <s v="USD"/>
    <n v="1384580373"/>
    <n v="1381984773"/>
    <b v="0"/>
    <x v="63"/>
    <b v="1"/>
    <s v="music/electronic music"/>
    <n v="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n v="1.6E-2"/>
    <n v="42.333333333333336"/>
    <x v="4"/>
    <x v="15"/>
  </r>
  <r>
    <n v="2209"/>
    <s v="NYPC's North American (+ Colombia!) Tour May 2014 - Part 2"/>
    <s v="Support us and pledge for rewards on our new bigger Tour of the US, Canada and Colombia!"/>
    <n v="500"/>
    <n v="754"/>
    <x v="0"/>
    <x v="1"/>
    <s v="GBP"/>
    <n v="1397516400"/>
    <n v="1396524644"/>
    <b v="0"/>
    <x v="41"/>
    <b v="1"/>
    <s v="music/electronic music"/>
    <n v="0.5080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x v="250"/>
    <b v="1"/>
    <s v="music/electronic music"/>
    <n v="0.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n v="0.95599999999999996"/>
    <n v="40.75"/>
    <x v="4"/>
    <x v="15"/>
  </r>
  <r>
    <n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n v="0.14383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n v="1"/>
    <n v="10"/>
    <x v="4"/>
    <x v="15"/>
  </r>
  <r>
    <n v="2214"/>
    <s v="Spiff is ready to join the digital age!"/>
    <s v="Join this Kickstarter project today to assist Spiff in converting his analog recordings from the 80's to digital!"/>
    <n v="600"/>
    <n v="1755.01"/>
    <x v="0"/>
    <x v="0"/>
    <s v="USD"/>
    <n v="1391713248"/>
    <n v="1389121248"/>
    <b v="0"/>
    <x v="54"/>
    <b v="1"/>
    <s v="music/electronic music"/>
    <n v="1.9250166666666666"/>
    <n v="73.125416666666666"/>
    <x v="4"/>
    <x v="15"/>
  </r>
  <r>
    <n v="2215"/>
    <s v="&quot;Something to See, Not to Say&quot; - Anemometer's First EP Album"/>
    <s v="Ambient Electro Grind-fest!"/>
    <n v="550"/>
    <n v="860"/>
    <x v="0"/>
    <x v="0"/>
    <s v="USD"/>
    <n v="1331621940"/>
    <n v="1329671572"/>
    <b v="0"/>
    <x v="51"/>
    <b v="1"/>
    <s v="music/electronic music"/>
    <n v="0.563636363636363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n v="5.6666666666666664E-2"/>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n v="1.1904761904761904E-2"/>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n v="0.22832999999999992"/>
    <n v="32.324473684210524"/>
    <x v="4"/>
    <x v="15"/>
  </r>
  <r>
    <n v="2219"/>
    <s v="Moments by eBurner"/>
    <s v="An album that illustrates events in our lives, whether trivial or significant, through the tones of electronic music."/>
    <n v="1000"/>
    <n v="1015"/>
    <x v="0"/>
    <x v="0"/>
    <s v="USD"/>
    <n v="1440004512"/>
    <n v="1437412512"/>
    <b v="0"/>
    <x v="10"/>
    <b v="1"/>
    <s v="music/electronic music"/>
    <n v="1.4999999999999999E-2"/>
    <n v="53.421052631578945"/>
    <x v="4"/>
    <x v="15"/>
  </r>
  <r>
    <n v="2220"/>
    <s v="Be Part of Darkpine's Debut EP"/>
    <s v="Darkpine is recording and releasing a 5-track EP within the coming months this summer and hopes for your support."/>
    <n v="3500"/>
    <n v="3540"/>
    <x v="0"/>
    <x v="0"/>
    <s v="USD"/>
    <n v="1374888436"/>
    <n v="1372296436"/>
    <b v="0"/>
    <x v="50"/>
    <b v="1"/>
    <s v="music/electronic music"/>
    <n v="1.1428571428571429E-2"/>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n v="8.1199999999999994E-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x v="209"/>
    <b v="1"/>
    <s v="games/tabletop games"/>
    <n v="0.626"/>
    <n v="27.1"/>
    <x v="6"/>
    <x v="32"/>
  </r>
  <r>
    <n v="2223"/>
    <s v="M4 Collapsible Cardboard Scenery"/>
    <s v="Cardboard scenery for Sci-Fi 28-32mm miniature games. Easy to assemble, disassemble and transport. Supplied unpainted. By MCSTUDIO."/>
    <n v="19500"/>
    <n v="20631"/>
    <x v="0"/>
    <x v="5"/>
    <s v="CAD"/>
    <n v="1435418568"/>
    <n v="1432826568"/>
    <b v="0"/>
    <x v="61"/>
    <b v="1"/>
    <s v="games/tabletop games"/>
    <n v="5.8000000000000003E-2"/>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n v="1.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n v="8.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x v="306"/>
    <b v="1"/>
    <s v="games/tabletop games"/>
    <n v="8.4628333333333403E-2"/>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n v="0.57376923076923081"/>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n v="10.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n v="0.71047553669495755"/>
    <n v="25.42547309833024"/>
    <x v="6"/>
    <x v="32"/>
  </r>
  <r>
    <n v="2230"/>
    <s v="Little Dungeon: Turtle Rock"/>
    <s v="Dungeon Crawl for All! A card game of swords, monsters and LOOT! Adventurers as young as 5 and &quot;seasoned&quot; warriors are all welcomed."/>
    <n v="8500"/>
    <n v="10706"/>
    <x v="0"/>
    <x v="0"/>
    <s v="USD"/>
    <n v="1398460127"/>
    <n v="1395868127"/>
    <b v="0"/>
    <x v="156"/>
    <b v="1"/>
    <s v="games/tabletop games"/>
    <n v="0.2595294117647059"/>
    <n v="21.497991967871485"/>
    <x v="6"/>
    <x v="32"/>
  </r>
  <r>
    <n v="2231"/>
    <s v="Kingdom"/>
    <s v="A game about communities by Ben Robbins, creator of Microscope. Do you change the Kingdom or does the Kingdom change you?"/>
    <n v="2500"/>
    <n v="30303.24"/>
    <x v="0"/>
    <x v="0"/>
    <s v="USD"/>
    <n v="1372136400"/>
    <n v="1369864301"/>
    <b v="0"/>
    <x v="426"/>
    <b v="1"/>
    <s v="games/tabletop games"/>
    <n v="11.121296000000001"/>
    <n v="27.226630727762803"/>
    <x v="6"/>
    <x v="32"/>
  </r>
  <r>
    <n v="2232"/>
    <s v="Backstory Cards"/>
    <s v="Backstory Cards help you and your friends create vibrant backstories for roleplaying games, no matter the system or genre."/>
    <n v="5000"/>
    <n v="24790"/>
    <x v="0"/>
    <x v="0"/>
    <s v="USD"/>
    <n v="1405738800"/>
    <n v="1402945408"/>
    <b v="0"/>
    <x v="427"/>
    <b v="1"/>
    <s v="games/tabletop games"/>
    <n v="3.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x v="428"/>
    <b v="1"/>
    <s v="games/tabletop games"/>
    <n v="2.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n v="10.65"/>
    <n v="41.607142857142854"/>
    <x v="6"/>
    <x v="32"/>
  </r>
  <r>
    <n v="2235"/>
    <s v="Miniature Scenery Terrain for Tabletop gaming and Wargames"/>
    <s v="An amazing set of sceneries to create unique atmospheres for your tabletop gaming."/>
    <n v="13000"/>
    <n v="19931"/>
    <x v="0"/>
    <x v="5"/>
    <s v="CAD"/>
    <n v="1427585511"/>
    <n v="1424997111"/>
    <b v="0"/>
    <x v="206"/>
    <b v="1"/>
    <s v="games/tabletop games"/>
    <n v="0.5331538461538462"/>
    <n v="135.58503401360545"/>
    <x v="6"/>
    <x v="32"/>
  </r>
  <r>
    <n v="2236"/>
    <s v="Alienation - an intergalactic card drafting game"/>
    <s v="Assume the role of an intergalactic real-estate agent attempting to satisfy various creature clientele!"/>
    <n v="2800"/>
    <n v="15039"/>
    <x v="0"/>
    <x v="0"/>
    <s v="USD"/>
    <n v="1454338123"/>
    <n v="1451746123"/>
    <b v="0"/>
    <x v="340"/>
    <b v="1"/>
    <s v="games/tabletop games"/>
    <n v="4.3710714285714287"/>
    <n v="22.116176470588236"/>
    <x v="6"/>
    <x v="32"/>
  </r>
  <r>
    <n v="2237"/>
    <s v="Monster Mansion"/>
    <s v="A real-time cooperative adventure for 2-8 players. Defeat legendary monsters to earn gold and escape before the time RUNS OUT!"/>
    <n v="18000"/>
    <n v="63527"/>
    <x v="0"/>
    <x v="0"/>
    <s v="USD"/>
    <n v="1415779140"/>
    <n v="1412294683"/>
    <b v="0"/>
    <x v="429"/>
    <b v="1"/>
    <s v="games/tabletop games"/>
    <n v="2.5292777777777777"/>
    <n v="64.625635808748726"/>
    <x v="6"/>
    <x v="32"/>
  </r>
  <r>
    <n v="2238"/>
    <s v="28mm Fantasy Miniature range Feral Orcs!"/>
    <s v="28mm Fantasy Miniature Range in leadfree white metal: Orcs, wolves and more."/>
    <n v="4000"/>
    <n v="5496"/>
    <x v="0"/>
    <x v="12"/>
    <s v="EUR"/>
    <n v="1489157716"/>
    <n v="1486565716"/>
    <b v="0"/>
    <x v="1"/>
    <b v="1"/>
    <s v="games/tabletop games"/>
    <n v="0.374"/>
    <n v="69.569620253164558"/>
    <x v="6"/>
    <x v="32"/>
  </r>
  <r>
    <n v="2239"/>
    <s v="Pro Tabletop Gaming Audio Collection"/>
    <s v="Next stretch goal unlocks at $33,000 and/or 500 backers unlocks 2 bonus stretch goals."/>
    <n v="25000"/>
    <n v="32006.67"/>
    <x v="0"/>
    <x v="0"/>
    <s v="USD"/>
    <n v="1385870520"/>
    <n v="1382742014"/>
    <b v="0"/>
    <x v="374"/>
    <b v="1"/>
    <s v="games/tabletop games"/>
    <n v="0.28026679999999993"/>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n v="1.7068000000000001"/>
    <n v="140.97916666666666"/>
    <x v="6"/>
    <x v="32"/>
  </r>
  <r>
    <n v="2241"/>
    <s v="Savage Worlds Zombie Squad"/>
    <s v="You are Ex- Military criminals sent on suicide missions on the edge of space. Science Fiction Tabletop RPG using Savage Worlds"/>
    <n v="1000"/>
    <n v="8064"/>
    <x v="0"/>
    <x v="1"/>
    <s v="GBP"/>
    <n v="1488484300"/>
    <n v="1485892300"/>
    <b v="0"/>
    <x v="430"/>
    <b v="1"/>
    <s v="games/tabletop games"/>
    <n v="7.0640000000000001"/>
    <n v="49.472392638036808"/>
    <x v="6"/>
    <x v="32"/>
  </r>
  <r>
    <n v="2242"/>
    <s v="The Princess Bride Playing Cards from USPCC"/>
    <s v="Inconceivable! An amazing new illustrative deck based on The Princess Bride movie."/>
    <n v="10000"/>
    <n v="136009.76"/>
    <x v="0"/>
    <x v="0"/>
    <s v="USD"/>
    <n v="1385521320"/>
    <n v="1382449733"/>
    <b v="0"/>
    <x v="431"/>
    <b v="1"/>
    <s v="games/tabletop games"/>
    <n v="12.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n v="9301.5"/>
    <n v="4.5712530712530715"/>
    <x v="6"/>
    <x v="32"/>
  </r>
  <r>
    <n v="2244"/>
    <s v="Warbands of the Cold North III"/>
    <s v="Finely sculpted 28mm Classic Fantasy metal and resin miniatures perfectly themed for use as a warband or adventuring party."/>
    <n v="5000"/>
    <n v="18851"/>
    <x v="0"/>
    <x v="0"/>
    <s v="USD"/>
    <n v="1476649800"/>
    <n v="1475609946"/>
    <b v="0"/>
    <x v="126"/>
    <b v="1"/>
    <s v="games/tabletop games"/>
    <n v="2.7702"/>
    <n v="65.00344827586207"/>
    <x v="6"/>
    <x v="32"/>
  </r>
  <r>
    <n v="2245"/>
    <s v="TimeWatch: GUMSHOE Investigative Time Travel RPG"/>
    <s v="You've got a time machine, high-powered weapons and a whole lot of history to save. Welcome to TimeWatch!"/>
    <n v="4000"/>
    <n v="105881"/>
    <x v="0"/>
    <x v="0"/>
    <s v="USD"/>
    <n v="1393005600"/>
    <n v="1390323617"/>
    <b v="0"/>
    <x v="433"/>
    <b v="1"/>
    <s v="games/tabletop games"/>
    <n v="25.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x v="7"/>
    <b v="1"/>
    <s v="games/tabletop games"/>
    <n v="1.1999999999999999E-3"/>
    <n v="43.912280701754383"/>
    <x v="6"/>
    <x v="32"/>
  </r>
  <r>
    <n v="2247"/>
    <s v="Foragers"/>
    <s v="Take on the role of an ancient forager in this fun strategy game from the designer of Biblios."/>
    <n v="18500"/>
    <n v="19324"/>
    <x v="0"/>
    <x v="0"/>
    <s v="USD"/>
    <n v="1438185565"/>
    <n v="1436975965"/>
    <b v="0"/>
    <x v="434"/>
    <b v="1"/>
    <s v="games/tabletop games"/>
    <n v="4.4540540540540539E-2"/>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n v="7.2142857142857147E-2"/>
    <n v="58.6328125"/>
    <x v="6"/>
    <x v="32"/>
  </r>
  <r>
    <n v="2249"/>
    <s v="Centurion: Legionaries of Rome"/>
    <s v="March with the legions against the enemies of Rome in this role-playing game of military adventures."/>
    <n v="3500"/>
    <n v="5907"/>
    <x v="0"/>
    <x v="0"/>
    <s v="USD"/>
    <n v="1364917965"/>
    <n v="1362329565"/>
    <b v="0"/>
    <x v="387"/>
    <b v="1"/>
    <s v="games/tabletop games"/>
    <n v="0.68771428571428572"/>
    <n v="32.81666666666667"/>
    <x v="6"/>
    <x v="32"/>
  </r>
  <r>
    <n v="2250"/>
    <s v="The Game Anywhere Table"/>
    <s v="A customizable gaming table, for the best gaming experience, portable, storable and lightweight, that can be taken anywhere"/>
    <n v="25000"/>
    <n v="243778"/>
    <x v="0"/>
    <x v="0"/>
    <s v="USD"/>
    <n v="1480727273"/>
    <n v="1478131673"/>
    <b v="0"/>
    <x v="435"/>
    <b v="1"/>
    <s v="games/tabletop games"/>
    <n v="8.7511200000000002"/>
    <n v="426.93169877408059"/>
    <x v="6"/>
    <x v="32"/>
  </r>
  <r>
    <n v="2251"/>
    <s v="Werewolf: Full Moon Expansion"/>
    <s v="A great game full of lying, scheming, and werewolves.  Now with additional characters to add even more mayhem!"/>
    <n v="8500"/>
    <n v="11428.19"/>
    <x v="0"/>
    <x v="0"/>
    <s v="USD"/>
    <n v="1408177077"/>
    <n v="1406362677"/>
    <b v="0"/>
    <x v="436"/>
    <b v="1"/>
    <s v="games/tabletop games"/>
    <n v="0.3444929411764706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x v="437"/>
    <b v="1"/>
    <s v="games/tabletop games"/>
    <n v="1.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n v="0.12687499999999999"/>
    <n v="107.32142857142857"/>
    <x v="6"/>
    <x v="32"/>
  </r>
  <r>
    <n v="2254"/>
    <s v="Green Couch Games Limited: FrogFlip!"/>
    <s v="A dexterity microgame by father/daughter team, Jason and Claire Kotarski. Make 100 project."/>
    <n v="500"/>
    <n v="2299"/>
    <x v="0"/>
    <x v="0"/>
    <s v="USD"/>
    <n v="1485271968"/>
    <n v="1484667168"/>
    <b v="0"/>
    <x v="438"/>
    <b v="1"/>
    <s v="games/tabletop games"/>
    <n v="3.5979999999999999"/>
    <n v="11.67005076142132"/>
    <x v="6"/>
    <x v="32"/>
  </r>
  <r>
    <n v="2255"/>
    <s v="Jumbo Jets - Jet Set Expansion Set #2"/>
    <s v="This is the second set of 5 expansions for our route-building game, Jet Set!"/>
    <n v="3950"/>
    <n v="11323"/>
    <x v="0"/>
    <x v="0"/>
    <s v="USD"/>
    <n v="1462661451"/>
    <n v="1460069451"/>
    <b v="0"/>
    <x v="197"/>
    <b v="1"/>
    <s v="games/tabletop games"/>
    <n v="1.8665822784810127"/>
    <n v="41.782287822878232"/>
    <x v="6"/>
    <x v="32"/>
  </r>
  <r>
    <n v="2256"/>
    <s v="Bitcoin Empire"/>
    <s v="Build your crypto-currency empire and sabotage your opponents. A deck building, card game. 2-4 players. 15 minutes."/>
    <n v="480"/>
    <n v="1069"/>
    <x v="0"/>
    <x v="1"/>
    <s v="GBP"/>
    <n v="1479811846"/>
    <n v="1478602246"/>
    <b v="0"/>
    <x v="133"/>
    <b v="1"/>
    <s v="games/tabletop games"/>
    <n v="1.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n v="5.3613999999999997"/>
    <n v="94.103550295857985"/>
    <x v="6"/>
    <x v="32"/>
  </r>
  <r>
    <n v="2258"/>
    <s v="A Sundered World"/>
    <s v="A Dungeon World campaign setting that takes place after the end of the worlds."/>
    <n v="2200"/>
    <n v="3223"/>
    <x v="0"/>
    <x v="0"/>
    <s v="USD"/>
    <n v="1434045687"/>
    <n v="1431453687"/>
    <b v="0"/>
    <x v="242"/>
    <b v="1"/>
    <s v="games/tabletop games"/>
    <n v="0.46500000000000002"/>
    <n v="15.721951219512196"/>
    <x v="6"/>
    <x v="32"/>
  </r>
  <r>
    <n v="2259"/>
    <s v="The Second Breakfast"/>
    <s v="More Halfmen, more goats, more guns, and most of all some neat buildings and structures for the little fellas to hang out in!"/>
    <n v="1000"/>
    <n v="18671"/>
    <x v="0"/>
    <x v="1"/>
    <s v="GBP"/>
    <n v="1481224736"/>
    <n v="1480360736"/>
    <b v="0"/>
    <x v="190"/>
    <b v="1"/>
    <s v="games/tabletop games"/>
    <n v="17.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x v="87"/>
    <b v="1"/>
    <s v="games/tabletop games"/>
    <n v="2.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n v="6.7949999999999999"/>
    <n v="37.11904761904762"/>
    <x v="6"/>
    <x v="32"/>
  </r>
  <r>
    <n v="2262"/>
    <s v="Riders: A Game About Cheating Doomsday"/>
    <s v="An RPG about mortal servants of the Horsemen of the Apocalypse deciding to not end the world."/>
    <n v="3300"/>
    <n v="5087"/>
    <x v="0"/>
    <x v="0"/>
    <s v="USD"/>
    <n v="1416268800"/>
    <n v="1413295358"/>
    <b v="0"/>
    <x v="331"/>
    <b v="1"/>
    <s v="games/tabletop games"/>
    <n v="0.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x v="65"/>
    <b v="1"/>
    <s v="games/tabletop games"/>
    <n v="0.15546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n v="0.80033333333333334"/>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n v="1.9850000000000001"/>
    <n v="35.117647058823529"/>
    <x v="6"/>
    <x v="32"/>
  </r>
  <r>
    <n v="2266"/>
    <s v="GOAT LORDS."/>
    <s v="Want to be LORD OF THE GOATS? Start building your herd using thievery, magic, bombs and mostly goats."/>
    <n v="1500"/>
    <n v="4804"/>
    <x v="0"/>
    <x v="0"/>
    <s v="USD"/>
    <n v="1461722400"/>
    <n v="1460235592"/>
    <b v="0"/>
    <x v="441"/>
    <b v="1"/>
    <s v="games/tabletop games"/>
    <n v="2.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x v="442"/>
    <b v="1"/>
    <s v="games/tabletop games"/>
    <n v="2.80525"/>
    <n v="188.37871287128712"/>
    <x v="6"/>
    <x v="32"/>
  </r>
  <r>
    <n v="2268"/>
    <s v="Chardonnay Go"/>
    <s v="Chardonnay Go, the viral video with 23 million views, is now a hilarious board game for wine lovers, moms and other shameless people."/>
    <n v="28000"/>
    <n v="28728"/>
    <x v="0"/>
    <x v="0"/>
    <s v="USD"/>
    <n v="1489283915"/>
    <n v="1486691915"/>
    <b v="0"/>
    <x v="441"/>
    <b v="1"/>
    <s v="games/tabletop games"/>
    <n v="2.5999999999999999E-2"/>
    <n v="148.08247422680412"/>
    <x v="6"/>
    <x v="32"/>
  </r>
  <r>
    <n v="2269"/>
    <s v="Treasure Decks for 5th Edition - Only $12!"/>
    <s v="Add exciting loot drops to your CR 1-4, 5-8, 9-12, 13-16, and 17-20 encounters! Each deck has over 200 possible outcomes!"/>
    <n v="2500"/>
    <n v="45041"/>
    <x v="0"/>
    <x v="0"/>
    <s v="USD"/>
    <n v="1488862800"/>
    <n v="1486745663"/>
    <b v="0"/>
    <x v="443"/>
    <b v="1"/>
    <s v="games/tabletop games"/>
    <n v="17.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x v="444"/>
    <b v="1"/>
    <s v="games/tabletop games"/>
    <n v="6.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x v="445"/>
    <b v="1"/>
    <s v="games/tabletop games"/>
    <n v="1.8309"/>
    <n v="42.63403614457831"/>
    <x v="6"/>
    <x v="32"/>
  </r>
  <r>
    <n v="2272"/>
    <s v="Pick the Lock"/>
    <s v="Pick the Lock is a game of chance and strategy. Attempt to obtain priceless treasures and outwit the other players."/>
    <n v="1000"/>
    <n v="13566"/>
    <x v="0"/>
    <x v="0"/>
    <s v="USD"/>
    <n v="1449506836"/>
    <n v="1446914836"/>
    <b v="0"/>
    <x v="446"/>
    <b v="1"/>
    <s v="games/tabletop games"/>
    <n v="12.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x v="206"/>
    <b v="1"/>
    <s v="games/tabletop games"/>
    <n v="1.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n v="0.19600000000000001"/>
    <n v="30.202020202020201"/>
    <x v="6"/>
    <x v="32"/>
  </r>
  <r>
    <n v="2275"/>
    <s v="Samurai Dwarves (Korobokuru)"/>
    <s v="The aim of this project is to extend our existing Samurai Dwarf range from 6 to 9. The new sculpts will be done by Bob Olley."/>
    <n v="650"/>
    <n v="2650.5"/>
    <x v="0"/>
    <x v="1"/>
    <s v="GBP"/>
    <n v="1419259679"/>
    <n v="1416667679"/>
    <b v="0"/>
    <x v="1"/>
    <b v="1"/>
    <s v="games/tabletop games"/>
    <n v="3.0776923076923075"/>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n v="5.8182610590542604E-2"/>
    <n v="64.74666666666667"/>
    <x v="6"/>
    <x v="32"/>
  </r>
  <r>
    <n v="2277"/>
    <s v="Police Precinct"/>
    <s v="Police Precinct is a cooperative game where the players take on the roles as police officers, with different areas of expertise."/>
    <n v="8500"/>
    <n v="11992"/>
    <x v="0"/>
    <x v="0"/>
    <s v="USD"/>
    <n v="1330359423"/>
    <n v="1327767423"/>
    <b v="0"/>
    <x v="447"/>
    <b v="1"/>
    <s v="games/tabletop games"/>
    <n v="0.4108235294117647"/>
    <n v="57.932367149758456"/>
    <x v="6"/>
    <x v="32"/>
  </r>
  <r>
    <n v="2278"/>
    <s v="Eternity Dice - Regular and D6 Charms Edition"/>
    <s v="Dice forged from stone one by one entirely by hand for demanding Gamers and Collectors."/>
    <n v="2000"/>
    <n v="5414"/>
    <x v="0"/>
    <x v="13"/>
    <s v="EUR"/>
    <n v="1451861940"/>
    <n v="1448902867"/>
    <b v="0"/>
    <x v="332"/>
    <b v="1"/>
    <s v="games/tabletop games"/>
    <n v="1.7070000000000001"/>
    <n v="53.078431372549019"/>
    <x v="6"/>
    <x v="32"/>
  </r>
  <r>
    <n v="2279"/>
    <s v="Zombie Apocalypse Geocaching"/>
    <s v="The Zombie Apocalypse has begun! Fortunately, YOU have your priorities straight. What could be more important than Geocaching?"/>
    <n v="1000"/>
    <n v="1538"/>
    <x v="0"/>
    <x v="0"/>
    <s v="USD"/>
    <n v="1423022400"/>
    <n v="1421436099"/>
    <b v="0"/>
    <x v="58"/>
    <b v="1"/>
    <s v="games/tabletop games"/>
    <n v="0.53800000000000003"/>
    <n v="48.0625"/>
    <x v="6"/>
    <x v="32"/>
  </r>
  <r>
    <n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n v="3.0357653061224488"/>
    <n v="82.396874999999994"/>
    <x v="6"/>
    <x v="32"/>
  </r>
  <r>
    <n v="2281"/>
    <s v="Lewis Robertson Band EP!"/>
    <s v="I am trying to get a new band off the ground, and in order to be taken seriously and get gigs, we need some killer recordings!"/>
    <n v="300"/>
    <n v="555"/>
    <x v="0"/>
    <x v="0"/>
    <s v="USD"/>
    <n v="1311576600"/>
    <n v="1306219897"/>
    <b v="0"/>
    <x v="202"/>
    <b v="1"/>
    <s v="music/rock"/>
    <n v="0.85"/>
    <n v="50.454545454545453"/>
    <x v="4"/>
    <x v="11"/>
  </r>
  <r>
    <n v="2282"/>
    <s v="Sage King's Debut Album"/>
    <s v="Sage King is recording his debut album and wants YOU to be a part of the creation process"/>
    <n v="750"/>
    <n v="1390"/>
    <x v="0"/>
    <x v="0"/>
    <s v="USD"/>
    <n v="1452744686"/>
    <n v="1447560686"/>
    <b v="0"/>
    <x v="8"/>
    <b v="1"/>
    <s v="music/rock"/>
    <n v="0.85333333333333339"/>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n v="8.5533333333332844E-3"/>
    <n v="63.03458333333333"/>
    <x v="4"/>
    <x v="11"/>
  </r>
  <r>
    <n v="2284"/>
    <s v="Make a record, write a song, take the Vinyl Skyway. "/>
    <s v="The Vinyl Skyway reunite to make a third album. "/>
    <n v="6000"/>
    <n v="6373.27"/>
    <x v="0"/>
    <x v="0"/>
    <s v="USD"/>
    <n v="1299902400"/>
    <n v="1297451245"/>
    <b v="0"/>
    <x v="211"/>
    <b v="1"/>
    <s v="music/rock"/>
    <n v="6.2211666666666741E-2"/>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x v="1"/>
    <b v="1"/>
    <s v="music/rock"/>
    <n v="0.21366666666666667"/>
    <n v="46.088607594936711"/>
    <x v="4"/>
    <x v="11"/>
  </r>
  <r>
    <n v="2286"/>
    <s v="Arson In The Suburbs"/>
    <s v="Arson In The Suburbs is ready to release its FIRST three song E.P. and looking to raise funds to get back in the studio! RnFnR!"/>
    <n v="1500"/>
    <n v="1501"/>
    <x v="0"/>
    <x v="0"/>
    <s v="USD"/>
    <n v="1378439940"/>
    <n v="1376003254"/>
    <b v="0"/>
    <x v="25"/>
    <b v="1"/>
    <s v="music/rock"/>
    <n v="6.6666666666666664E-4"/>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x v="448"/>
    <b v="1"/>
    <s v="music/rock"/>
    <n v="0.19977555555555551"/>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n v="1E-3"/>
    <n v="40.04"/>
    <x v="4"/>
    <x v="11"/>
  </r>
  <r>
    <n v="2289"/>
    <s v="Blind Man Deaf Boy Tour!"/>
    <s v="Blind Man Deaf Boy is a Folk Punk band from Denver, we need money to get ourselves a van and take it on tour around the west coast."/>
    <n v="1500"/>
    <n v="1611"/>
    <x v="0"/>
    <x v="0"/>
    <s v="USD"/>
    <n v="1386372120"/>
    <n v="1382659060"/>
    <b v="0"/>
    <x v="20"/>
    <b v="1"/>
    <s v="music/rock"/>
    <n v="7.3999999999999996E-2"/>
    <n v="64.44"/>
    <x v="4"/>
    <x v="11"/>
  </r>
  <r>
    <n v="2290"/>
    <s v="American Standard Needs to Release Their Debut EP"/>
    <s v="American Standard needs your help pressing their debut EP. Be involved in the artistic process and receive swag in return!"/>
    <n v="1500"/>
    <n v="1561"/>
    <x v="0"/>
    <x v="0"/>
    <s v="USD"/>
    <n v="1259686800"/>
    <n v="1252908330"/>
    <b v="0"/>
    <x v="60"/>
    <b v="1"/>
    <s v="music/rock"/>
    <n v="4.0666666666666663E-2"/>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x v="68"/>
    <b v="1"/>
    <s v="music/rock"/>
    <n v="0.7279999999999999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x v="67"/>
    <b v="1"/>
    <s v="music/rock"/>
    <n v="7.2505000000000111E-2"/>
    <n v="46.630652173913049"/>
    <x v="4"/>
    <x v="11"/>
  </r>
  <r>
    <n v="2293"/>
    <s v="&quot;Hurt N' Wrong&quot; New Album Fundraiser!"/>
    <s v="Donate here to be a part of the upcoming album. Every little bit helps!"/>
    <n v="850"/>
    <n v="920"/>
    <x v="0"/>
    <x v="0"/>
    <s v="USD"/>
    <n v="1348545540"/>
    <n v="1346345999"/>
    <b v="0"/>
    <x v="74"/>
    <b v="1"/>
    <s v="music/rock"/>
    <n v="8.2352941176470587E-2"/>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n v="0.46080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x v="69"/>
    <b v="1"/>
    <s v="music/rock"/>
    <n v="0.2525"/>
    <n v="44.205882352941174"/>
    <x v="4"/>
    <x v="11"/>
  </r>
  <r>
    <n v="2296"/>
    <s v="HAMELL ON TRIAL IS RECORDING AN ALBUM"/>
    <s v="Ed Hamell AKA Hamell on Trial is recording an album titled The Happiest Man in the World. He needs your help."/>
    <n v="7000"/>
    <n v="10435"/>
    <x v="0"/>
    <x v="0"/>
    <s v="USD"/>
    <n v="1330018426"/>
    <n v="1326994426"/>
    <b v="0"/>
    <x v="108"/>
    <b v="1"/>
    <s v="music/rock"/>
    <n v="0.49071428571428571"/>
    <n v="71.965517241379317"/>
    <x v="4"/>
    <x v="11"/>
  </r>
  <r>
    <n v="2297"/>
    <s v="Company Company: Debut EP"/>
    <s v="New Jersey Alternative Rock band COCO needs YOUR help self-releasing debut EP!"/>
    <n v="1000"/>
    <n v="1006"/>
    <x v="0"/>
    <x v="0"/>
    <s v="USD"/>
    <n v="1331697540"/>
    <n v="1328749249"/>
    <b v="0"/>
    <x v="10"/>
    <b v="1"/>
    <s v="music/rock"/>
    <n v="6.0000000000000001E-3"/>
    <n v="52.94736842105263"/>
    <x v="4"/>
    <x v="11"/>
  </r>
  <r>
    <n v="2298"/>
    <s v="Jonny Gray: First Full Length Album"/>
    <s v="My name is Jonny Gray, and my friends and I are working together to raise funds for my debut album"/>
    <n v="30000"/>
    <n v="31522"/>
    <x v="0"/>
    <x v="0"/>
    <s v="USD"/>
    <n v="1395861033"/>
    <n v="1393272633"/>
    <b v="0"/>
    <x v="449"/>
    <b v="1"/>
    <s v="music/rock"/>
    <n v="5.0733333333333332E-2"/>
    <n v="109.45138888888889"/>
    <x v="4"/>
    <x v="11"/>
  </r>
  <r>
    <n v="2299"/>
    <s v="HELP FLY RADIO FINISH THEIR FULL LENGTH ALBUM!"/>
    <s v="Fly Radio has finished tracking their album now all that is left is the mixing/mastering and duplication!"/>
    <n v="300"/>
    <n v="1050.5"/>
    <x v="0"/>
    <x v="0"/>
    <s v="USD"/>
    <n v="1296953209"/>
    <n v="1295657209"/>
    <b v="0"/>
    <x v="25"/>
    <b v="1"/>
    <s v="music/rock"/>
    <n v="2.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x v="63"/>
    <b v="1"/>
    <s v="music/rock"/>
    <n v="1.2500000000000001E-2"/>
    <n v="115.71428571428571"/>
    <x v="4"/>
    <x v="11"/>
  </r>
  <r>
    <n v="2301"/>
    <s v="Time Crash"/>
    <s v="We are America's first trock band, and we're ready to bring you our first album!"/>
    <n v="5000"/>
    <n v="6680.22"/>
    <x v="0"/>
    <x v="0"/>
    <s v="USD"/>
    <n v="1371785496"/>
    <n v="1369193496"/>
    <b v="1"/>
    <x v="263"/>
    <b v="1"/>
    <s v="music/indie rock"/>
    <n v="0.33604400000000006"/>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n v="0.7065217391304348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n v="9.3582945736434053E-2"/>
    <n v="68.481650485436887"/>
    <x v="4"/>
    <x v="14"/>
  </r>
  <r>
    <n v="2304"/>
    <s v="Anna Ash â˜† Recording Project â˜† 2011         â™˜"/>
    <s v="This winter and springtime we will be recording a new full-length album with big voices, big fireworks and mega soul.  "/>
    <n v="6000"/>
    <n v="6042.02"/>
    <x v="0"/>
    <x v="0"/>
    <s v="USD"/>
    <n v="1293857940"/>
    <n v="1290281691"/>
    <b v="1"/>
    <x v="116"/>
    <b v="1"/>
    <s v="music/indie rock"/>
    <n v="7.0033333333334065E-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n v="1.2277777777777778E-2"/>
    <n v="109.10778443113773"/>
    <x v="4"/>
    <x v="14"/>
  </r>
  <r>
    <n v="2306"/>
    <s v="Cook Up a Record with Dewveall"/>
    <s v="Indie rockers, Dewveall, are recording new music. Take a seat at the table; let them cook you a meal and sing you some songs."/>
    <n v="3500"/>
    <n v="3736.55"/>
    <x v="0"/>
    <x v="0"/>
    <s v="USD"/>
    <n v="1331352129"/>
    <n v="1328760129"/>
    <b v="1"/>
    <x v="196"/>
    <b v="1"/>
    <s v="music/indie rock"/>
    <n v="6.7585714285714332E-2"/>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n v="6.6577753796189396E-2"/>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x v="450"/>
    <b v="1"/>
    <s v="music/indie rock"/>
    <n v="1.3062200000000012E-2"/>
    <n v="82.496921824104234"/>
    <x v="4"/>
    <x v="14"/>
  </r>
  <r>
    <n v="2309"/>
    <s v="// Marny Lion Proudfit /\/\/\ Album Release \\"/>
    <s v="|| HELP MARNY LION PROUDFIT RECORD HER SECOND INDIE FOLK ALBUM THIS MARCH â€“ THE BARN IS WAITING ||"/>
    <n v="6000"/>
    <n v="6400.47"/>
    <x v="0"/>
    <x v="0"/>
    <s v="USD"/>
    <n v="1362872537"/>
    <n v="1359848537"/>
    <b v="1"/>
    <x v="329"/>
    <b v="1"/>
    <s v="music/indie rock"/>
    <n v="6.674500000000004E-2"/>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n v="3.288397837837838"/>
    <n v="64.816470588235291"/>
    <x v="4"/>
    <x v="14"/>
  </r>
  <r>
    <n v="2311"/>
    <s v="Mary Fagan's CD Project!"/>
    <s v="I'm heading back into the studio!  I'm planning to record a CD of original songs and one with some jazz standards."/>
    <n v="9000"/>
    <n v="9370"/>
    <x v="0"/>
    <x v="0"/>
    <s v="USD"/>
    <n v="1399421189"/>
    <n v="1396829189"/>
    <b v="1"/>
    <x v="201"/>
    <b v="1"/>
    <s v="music/indie rock"/>
    <n v="4.1111111111111112E-2"/>
    <n v="90.09615384615384"/>
    <x v="4"/>
    <x v="14"/>
  </r>
  <r>
    <n v="2312"/>
    <s v="DINOWALRUS: 3RD RECORD ON VINYL"/>
    <s v="Help Brooklyn psychedelic synth rockers DINOWALRUS release their 3rd Record, COMPLEXION, on vinyl!"/>
    <n v="3000"/>
    <n v="3236"/>
    <x v="0"/>
    <x v="0"/>
    <s v="USD"/>
    <n v="1397862000"/>
    <n v="1395155478"/>
    <b v="1"/>
    <x v="1"/>
    <b v="1"/>
    <s v="music/indie rock"/>
    <n v="7.8666666666666663E-2"/>
    <n v="40.962025316455694"/>
    <x v="4"/>
    <x v="14"/>
  </r>
  <r>
    <n v="2313"/>
    <s v="A SUNNY DAY IN GLASGOW"/>
    <s v="A Sunny Day in Glasgow are recording a new album and we need your help!"/>
    <n v="5000"/>
    <n v="8792.02"/>
    <x v="0"/>
    <x v="0"/>
    <s v="USD"/>
    <n v="1336086026"/>
    <n v="1333494026"/>
    <b v="1"/>
    <x v="328"/>
    <b v="1"/>
    <s v="music/indie rock"/>
    <n v="0.75840400000000008"/>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n v="0.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x v="31"/>
    <b v="1"/>
    <s v="music/indie rock"/>
    <n v="2.5999999999999999E-2"/>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n v="4.0426666666666645E-2"/>
    <n v="78.031999999999996"/>
    <x v="4"/>
    <x v="14"/>
  </r>
  <r>
    <n v="2317"/>
    <s v="ibreatheFUR / He Can Jog split Cassette"/>
    <s v="Snag the first Wolf Interval release by droners ibreatheFUR and He Can Jog. One month to preorder and then they're gone!"/>
    <n v="400"/>
    <n v="416"/>
    <x v="0"/>
    <x v="0"/>
    <s v="USD"/>
    <n v="1266210000"/>
    <n v="1263474049"/>
    <b v="1"/>
    <x v="19"/>
    <b v="1"/>
    <s v="music/indie rock"/>
    <n v="0.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n v="0.2106000000000000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n v="7.6999999999999999E-2"/>
    <n v="41.961038961038959"/>
    <x v="4"/>
    <x v="14"/>
  </r>
  <r>
    <n v="2320"/>
    <s v="Ocean Versus Daughter's New Album!"/>
    <s v="We've been hard at work crafting our next batch of songs, and we need your help to record it!  Have a look at our quick witchy video!"/>
    <n v="5000"/>
    <n v="5433"/>
    <x v="0"/>
    <x v="0"/>
    <s v="USD"/>
    <n v="1396463800"/>
    <n v="1393443400"/>
    <b v="1"/>
    <x v="30"/>
    <b v="1"/>
    <s v="music/indie rock"/>
    <n v="8.6599999999999996E-2"/>
    <n v="61.044943820224717"/>
    <x v="4"/>
    <x v="14"/>
  </r>
  <r>
    <n v="2321"/>
    <s v="WienerWÃ¼rze"/>
    <s v="Universal organic liquid seasoning brewed all natural from lupine, oat, salt and water for soups, salads, stews and more"/>
    <n v="10557"/>
    <n v="4130"/>
    <x v="3"/>
    <x v="15"/>
    <s v="EUR"/>
    <n v="1491282901"/>
    <n v="1488694501"/>
    <b v="0"/>
    <x v="31"/>
    <b v="0"/>
    <s v="food/small batch"/>
    <n v="-0.60879037605380315"/>
    <n v="64.53125"/>
    <x v="7"/>
    <x v="33"/>
  </r>
  <r>
    <n v="2322"/>
    <s v="Jen bakes shortbread needs a commercial kitchen!"/>
    <s v="Jen bakes shortbread is a small batch, all natural shortbread cookie business looking for smart funding to grow!"/>
    <n v="2700"/>
    <n v="85"/>
    <x v="3"/>
    <x v="0"/>
    <s v="USD"/>
    <n v="1491769769"/>
    <n v="1489181369"/>
    <b v="0"/>
    <x v="80"/>
    <b v="0"/>
    <s v="food/small batch"/>
    <n v="-0.96851851851851856"/>
    <n v="21.25"/>
    <x v="7"/>
    <x v="33"/>
  </r>
  <r>
    <n v="2323"/>
    <s v="Beef Sticks, the Ultimate Protein Snack"/>
    <s v="You can never go wrong with a Beef Stick, great taste with no fillers and can easily goes with you everywhere."/>
    <n v="250"/>
    <n v="120"/>
    <x v="3"/>
    <x v="0"/>
    <s v="USD"/>
    <n v="1490033247"/>
    <n v="1489428447"/>
    <b v="0"/>
    <x v="80"/>
    <b v="0"/>
    <s v="food/small batch"/>
    <n v="-0.52"/>
    <n v="30"/>
    <x v="7"/>
    <x v="33"/>
  </r>
  <r>
    <n v="2324"/>
    <s v="Pies not Lies"/>
    <s v="A city centre shop selling great locally made food with room to chat and learn about eachother."/>
    <n v="7500"/>
    <n v="1555"/>
    <x v="3"/>
    <x v="1"/>
    <s v="GBP"/>
    <n v="1490559285"/>
    <n v="1487970885"/>
    <b v="0"/>
    <x v="42"/>
    <b v="0"/>
    <s v="food/small batch"/>
    <n v="-0.79266666666666663"/>
    <n v="25.491803278688526"/>
    <x v="7"/>
    <x v="33"/>
  </r>
  <r>
    <n v="2325"/>
    <s v="MAGA Private Label Spicy Sauce"/>
    <s v="Do you like to Maga? Do you like hot sauce as spicy as your memes? Do you like sexy frogs? Of course you do were all adults here."/>
    <n v="1000"/>
    <n v="80"/>
    <x v="3"/>
    <x v="0"/>
    <s v="USD"/>
    <n v="1490830331"/>
    <n v="1488241931"/>
    <b v="0"/>
    <x v="63"/>
    <b v="0"/>
    <s v="food/small batch"/>
    <n v="-0.92"/>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n v="-0.99280000000000002"/>
    <n v="108"/>
    <x v="7"/>
    <x v="33"/>
  </r>
  <r>
    <n v="2327"/>
    <s v="Kraut Source - Fermentation Made Simple"/>
    <s v="Gourmet Fermentation in a Mason Jar. Create delicious, nutritious fermented foods at home."/>
    <n v="35000"/>
    <n v="184133.01"/>
    <x v="0"/>
    <x v="0"/>
    <s v="USD"/>
    <n v="1409090440"/>
    <n v="1406066440"/>
    <b v="1"/>
    <x v="453"/>
    <b v="1"/>
    <s v="food/small batch"/>
    <n v="4.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x v="416"/>
    <b v="1"/>
    <s v="food/small batch"/>
    <n v="1.5445"/>
    <n v="47.383612662942269"/>
    <x v="7"/>
    <x v="33"/>
  </r>
  <r>
    <n v="2329"/>
    <s v="Half Moon Bay Distillery"/>
    <s v="Vodka, whiskey and fruit brandy - coming soon! We are a coastal distillery located in historic Half Moon Bay, California."/>
    <n v="25000"/>
    <n v="26480"/>
    <x v="0"/>
    <x v="0"/>
    <s v="USD"/>
    <n v="1405609146"/>
    <n v="1403017146"/>
    <b v="1"/>
    <x v="207"/>
    <b v="1"/>
    <s v="food/small batch"/>
    <n v="5.9200000000000003E-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n v="2.4228571428571429E-2"/>
    <n v="219.92638036809817"/>
    <x v="7"/>
    <x v="33"/>
  </r>
  <r>
    <n v="2331"/>
    <s v="Meadowlands Chocolate"/>
    <s v="Handcrafted, organic, single-origin, bean-to-bar, dark chocolate. Like fine wine, the secret is in the terroir."/>
    <n v="8000"/>
    <n v="11545.1"/>
    <x v="0"/>
    <x v="0"/>
    <s v="USD"/>
    <n v="1408320490"/>
    <n v="1405728490"/>
    <b v="1"/>
    <x v="454"/>
    <b v="1"/>
    <s v="food/small batch"/>
    <n v="0.44313750000000007"/>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n v="6.3079999999999997E-2"/>
    <n v="75.502840909090907"/>
    <x v="7"/>
    <x v="33"/>
  </r>
  <r>
    <n v="2333"/>
    <s v="Two Hundred Chocolate Truffles"/>
    <s v="Homemade truffles for NYC chocolate fanatics. Truffle recipes for chocolate addicts from all over the world. Chocolate lovers unite."/>
    <n v="600"/>
    <n v="1273"/>
    <x v="0"/>
    <x v="0"/>
    <s v="USD"/>
    <n v="1401385800"/>
    <n v="1399563390"/>
    <b v="1"/>
    <x v="225"/>
    <b v="1"/>
    <s v="food/small batch"/>
    <n v="1.1216666666666666"/>
    <n v="13.542553191489361"/>
    <x v="7"/>
    <x v="33"/>
  </r>
  <r>
    <n v="2334"/>
    <s v="Picnic Pops in Your Grocery Store!"/>
    <s v="Help us get our delicious, organic, artisanal frozen pops on grocery store shelves in the Baltimore &amp; DC areas."/>
    <n v="4000"/>
    <n v="4078"/>
    <x v="0"/>
    <x v="0"/>
    <s v="USD"/>
    <n v="1415208840"/>
    <n v="1412611498"/>
    <b v="1"/>
    <x v="85"/>
    <b v="1"/>
    <s v="food/small batch"/>
    <n v="1.95E-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x v="170"/>
    <b v="1"/>
    <s v="food/small batch"/>
    <n v="2.2720000000000001E-2"/>
    <n v="115.69230769230769"/>
    <x v="7"/>
    <x v="33"/>
  </r>
  <r>
    <n v="2336"/>
    <s v="SOSU Barrel-Aged Sriracha"/>
    <s v="Aged in whiskey barrels for a unique fruity, spicy, and smoky flavor. Youâ€™ve never tasted sriracha quite like this before."/>
    <n v="20000"/>
    <n v="104146.51"/>
    <x v="0"/>
    <x v="0"/>
    <s v="USD"/>
    <n v="1394316695"/>
    <n v="1390860695"/>
    <b v="1"/>
    <x v="456"/>
    <b v="1"/>
    <s v="food/small batch"/>
    <n v="4.2073254999999996"/>
    <n v="48.104623556581984"/>
    <x v="7"/>
    <x v="33"/>
  </r>
  <r>
    <n v="2337"/>
    <s v="The Hudson Standard Bitters and Shrubs"/>
    <s v="We make small batch, locally sourced bitters and shrubs for cocktails and cooking."/>
    <n v="12000"/>
    <n v="13279"/>
    <x v="0"/>
    <x v="0"/>
    <s v="USD"/>
    <n v="1403796143"/>
    <n v="1401204143"/>
    <b v="1"/>
    <x v="122"/>
    <b v="1"/>
    <s v="food/small batch"/>
    <n v="0.10658333333333334"/>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n v="1.1433333333333334E-2"/>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x v="457"/>
    <b v="1"/>
    <s v="food/small batch"/>
    <n v="1.94208"/>
    <n v="66.623188405797094"/>
    <x v="7"/>
    <x v="33"/>
  </r>
  <r>
    <n v="2340"/>
    <s v="Doughnuts with love by Strange Matter Coffee"/>
    <s v="Strange Matter Coffee is opening a scratch bakery featuring craft doughnuts with vegan and gluten free options!"/>
    <n v="40000"/>
    <n v="42311"/>
    <x v="0"/>
    <x v="0"/>
    <s v="USD"/>
    <n v="1477841138"/>
    <n v="1475249138"/>
    <b v="1"/>
    <x v="458"/>
    <b v="1"/>
    <s v="food/small batch"/>
    <n v="5.7775E-2"/>
    <n v="104.99007444168734"/>
    <x v="7"/>
    <x v="33"/>
  </r>
  <r>
    <n v="2341"/>
    <s v="Cutting Edge Fitness Website (Canceled)"/>
    <s v="This website will serve as an interface to change lives and have a community routing for your success!"/>
    <n v="5000"/>
    <n v="0"/>
    <x v="1"/>
    <x v="0"/>
    <s v="USD"/>
    <n v="1436729504"/>
    <n v="1434137504"/>
    <b v="0"/>
    <x v="78"/>
    <b v="0"/>
    <s v="technology/web"/>
    <n v="-1"/>
    <e v="#DIV/0!"/>
    <x v="2"/>
    <x v="7"/>
  </r>
  <r>
    <n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n v="-1"/>
    <e v="#DIV/0!"/>
    <x v="2"/>
    <x v="7"/>
  </r>
  <r>
    <n v="2343"/>
    <s v="Mobile Excellence Awards (Canceled)"/>
    <s v="The most influential and prestigious awards program that honors innovation and leadership in mobile technology and entertainment"/>
    <n v="10000"/>
    <n v="300"/>
    <x v="1"/>
    <x v="0"/>
    <s v="USD"/>
    <n v="1452282420"/>
    <n v="1447962505"/>
    <b v="0"/>
    <x v="29"/>
    <b v="0"/>
    <s v="technology/web"/>
    <n v="-0.97"/>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n v="-0.999"/>
    <n v="1"/>
    <x v="2"/>
    <x v="7"/>
  </r>
  <r>
    <n v="2345"/>
    <s v="Social Media Website (Canceled)"/>
    <s v="My team and I are creating a social media website for pet lovers across the world! Fashion, animal shows, adoptions, and more."/>
    <n v="3000"/>
    <n v="0"/>
    <x v="1"/>
    <x v="0"/>
    <s v="USD"/>
    <n v="1427845140"/>
    <n v="1424822556"/>
    <b v="0"/>
    <x v="78"/>
    <b v="0"/>
    <s v="technology/web"/>
    <n v="-1"/>
    <e v="#DIV/0!"/>
    <x v="2"/>
    <x v="7"/>
  </r>
  <r>
    <n v="2346"/>
    <s v="Ez 2c 3D Viewers (Canceled)"/>
    <s v="Watch and Make FREE 3D Videos &amp; Pics - No Viewer needed. To Help Learn we have Training and Instant 3D viewers."/>
    <n v="60000"/>
    <n v="39"/>
    <x v="1"/>
    <x v="0"/>
    <s v="USD"/>
    <n v="1476731431"/>
    <n v="1472843431"/>
    <b v="0"/>
    <x v="83"/>
    <b v="0"/>
    <s v="technology/web"/>
    <n v="-0.99934999999999996"/>
    <n v="13"/>
    <x v="2"/>
    <x v="7"/>
  </r>
  <r>
    <n v="2347"/>
    <s v="Course: Create Complete Web Apps without Coding (Canceled)"/>
    <s v="Back this project and get access to a course about building COMPLETE web applications without coding."/>
    <n v="1000"/>
    <n v="15"/>
    <x v="1"/>
    <x v="0"/>
    <s v="USD"/>
    <n v="1472135676"/>
    <n v="1469543676"/>
    <b v="0"/>
    <x v="29"/>
    <b v="0"/>
    <s v="technology/web"/>
    <n v="-0.98499999999999999"/>
    <n v="15"/>
    <x v="2"/>
    <x v="7"/>
  </r>
  <r>
    <n v="2348"/>
    <s v="Business &amp; Entertainment In 3D World! (Canceled)"/>
    <s v="Own, Buy, Sell 3D property! 3D games, 3D traveling and earn in one virtual 3D NEASPACE, Best for Oculus Rift environment."/>
    <n v="70000"/>
    <n v="270"/>
    <x v="1"/>
    <x v="0"/>
    <s v="USD"/>
    <n v="1456006938"/>
    <n v="1450822938"/>
    <b v="0"/>
    <x v="81"/>
    <b v="0"/>
    <s v="technology/web"/>
    <n v="-0.99614285714285711"/>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n v="-1"/>
    <e v="#DIV/0!"/>
    <x v="2"/>
    <x v="7"/>
  </r>
  <r>
    <n v="2350"/>
    <s v="HoxWi - Simple and reliable online customer services (Canceled)"/>
    <s v="HoxWi are the future for real time interaction with on-line customers via chat or video conference."/>
    <n v="50000"/>
    <n v="0"/>
    <x v="1"/>
    <x v="17"/>
    <s v="EUR"/>
    <n v="1483474370"/>
    <n v="1480882370"/>
    <b v="0"/>
    <x v="78"/>
    <b v="0"/>
    <s v="technology/web"/>
    <n v="-1"/>
    <e v="#DIV/0!"/>
    <x v="2"/>
    <x v="7"/>
  </r>
  <r>
    <n v="2351"/>
    <s v="NZ Auction site.  No listing or success fees. Only $2 p/m"/>
    <s v="Donate $30 or more and receive a free selfie stick."/>
    <n v="18900"/>
    <n v="108"/>
    <x v="1"/>
    <x v="4"/>
    <s v="NZD"/>
    <n v="1430360739"/>
    <n v="1427768739"/>
    <b v="0"/>
    <x v="63"/>
    <b v="0"/>
    <s v="technology/web"/>
    <n v="-0.9942857142857143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x v="78"/>
    <b v="0"/>
    <s v="technology/web"/>
    <n v="-1"/>
    <e v="#DIV/0!"/>
    <x v="2"/>
    <x v="7"/>
  </r>
  <r>
    <n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n v="-1"/>
    <e v="#DIV/0!"/>
    <x v="2"/>
    <x v="7"/>
  </r>
  <r>
    <n v="2354"/>
    <s v="Dissertation (Canceled)"/>
    <s v="Almost done with doctorate degree but need funding of $35,000 to complete research of project."/>
    <n v="35000"/>
    <n v="25"/>
    <x v="1"/>
    <x v="0"/>
    <s v="USD"/>
    <n v="1420910460"/>
    <n v="1415726460"/>
    <b v="0"/>
    <x v="29"/>
    <b v="0"/>
    <s v="technology/web"/>
    <n v="-0.99928571428571433"/>
    <n v="25"/>
    <x v="2"/>
    <x v="7"/>
  </r>
  <r>
    <n v="2355"/>
    <s v="PriceItUpPlease (Canceled)"/>
    <s v="PriceItUpPlease will be an easy to use website that estimates the amount of your startup costs for that great idea you have!"/>
    <n v="8000"/>
    <n v="55"/>
    <x v="1"/>
    <x v="2"/>
    <s v="AUD"/>
    <n v="1430604136"/>
    <n v="1428012136"/>
    <b v="0"/>
    <x v="84"/>
    <b v="0"/>
    <s v="technology/web"/>
    <n v="-0.99312500000000004"/>
    <n v="27.5"/>
    <x v="2"/>
    <x v="7"/>
  </r>
  <r>
    <n v="2356"/>
    <s v="HardstyleUnited.com (Canceled)"/>
    <s v="HardstyleUnited.com The Global Hardstyle community. Your Hardstyle community."/>
    <n v="10000"/>
    <n v="0"/>
    <x v="1"/>
    <x v="9"/>
    <s v="EUR"/>
    <n v="1433530104"/>
    <n v="1430938104"/>
    <b v="0"/>
    <x v="78"/>
    <b v="0"/>
    <s v="technology/web"/>
    <n v="-1"/>
    <e v="#DIV/0!"/>
    <x v="2"/>
    <x v="7"/>
  </r>
  <r>
    <n v="2357"/>
    <s v="Online therapist directory - Click For Therapy (Canceled)"/>
    <s v="Click For Therapy is a website that was created to connect consumers and therapists across the UK."/>
    <n v="27000"/>
    <n v="0"/>
    <x v="1"/>
    <x v="1"/>
    <s v="GBP"/>
    <n v="1445093578"/>
    <n v="1442501578"/>
    <b v="0"/>
    <x v="78"/>
    <b v="0"/>
    <s v="technology/web"/>
    <n v="-1"/>
    <e v="#DIV/0!"/>
    <x v="2"/>
    <x v="7"/>
  </r>
  <r>
    <n v="2358"/>
    <s v="Auction, Sell Swap without excessive fees, the next ebay."/>
    <s v="A website to auction, sell and swap items in the uk without a charge, without excess fees, the next ebay."/>
    <n v="1500"/>
    <n v="0"/>
    <x v="1"/>
    <x v="1"/>
    <s v="GBP"/>
    <n v="1422664740"/>
    <n v="1417818036"/>
    <b v="0"/>
    <x v="78"/>
    <b v="0"/>
    <s v="technology/web"/>
    <n v="-1"/>
    <e v="#DIV/0!"/>
    <x v="2"/>
    <x v="7"/>
  </r>
  <r>
    <n v="2359"/>
    <s v="crowd-funded public genome sequencing (Canceled)"/>
    <s v="I want to crowdfund the sequencing of my own genome to make it publicly available with crowd-sourced interpretation."/>
    <n v="7500"/>
    <n v="1101"/>
    <x v="1"/>
    <x v="0"/>
    <s v="USD"/>
    <n v="1438616124"/>
    <n v="1433432124"/>
    <b v="0"/>
    <x v="83"/>
    <b v="0"/>
    <s v="technology/web"/>
    <n v="-0.85319999999999996"/>
    <n v="367"/>
    <x v="2"/>
    <x v="7"/>
  </r>
  <r>
    <n v="2360"/>
    <s v="Bee Bay Microjobs (Canceled)"/>
    <s v="Welcome to Bee Bay Canada, your commission free microjobs website.  Sell at any price and keep 100% of what you earn!"/>
    <n v="5000"/>
    <n v="2"/>
    <x v="1"/>
    <x v="5"/>
    <s v="CAD"/>
    <n v="1454864280"/>
    <n v="1452272280"/>
    <b v="0"/>
    <x v="29"/>
    <b v="0"/>
    <s v="technology/web"/>
    <n v="-0.99960000000000004"/>
    <n v="2"/>
    <x v="2"/>
    <x v="7"/>
  </r>
  <r>
    <n v="2361"/>
    <s v="Lemme Grab it (Canceled)"/>
    <s v="A website for email/sms alerts of your personal selection, comparison of prices,consolidated database, best deals around for clothing."/>
    <n v="200"/>
    <n v="0"/>
    <x v="1"/>
    <x v="5"/>
    <s v="CAD"/>
    <n v="1462053600"/>
    <n v="1459975008"/>
    <b v="0"/>
    <x v="78"/>
    <b v="0"/>
    <s v="technology/web"/>
    <n v="-1"/>
    <e v="#DIV/0!"/>
    <x v="2"/>
    <x v="7"/>
  </r>
  <r>
    <n v="2362"/>
    <s v="Help CRB obtain 501(c)(3) status! (Canceled)"/>
    <s v="The Columbus Ruby Brigade has brought monthly ruby goodness and camaraderie to all participants."/>
    <n v="420"/>
    <n v="120"/>
    <x v="1"/>
    <x v="0"/>
    <s v="USD"/>
    <n v="1418315470"/>
    <n v="1415723470"/>
    <b v="0"/>
    <x v="84"/>
    <b v="0"/>
    <s v="technology/web"/>
    <n v="-0.714285714285714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n v="-1"/>
    <e v="#DIV/0!"/>
    <x v="2"/>
    <x v="7"/>
  </r>
  <r>
    <n v="2364"/>
    <s v="Minecraft Server and Website Help (Name: Forge Realms)"/>
    <s v="Making a Minecraft server and Website and I need your help to fund it. Thanks in Advance!"/>
    <n v="128"/>
    <n v="0"/>
    <x v="1"/>
    <x v="0"/>
    <s v="USD"/>
    <n v="1445898356"/>
    <n v="1441146356"/>
    <b v="0"/>
    <x v="78"/>
    <b v="0"/>
    <s v="technology/web"/>
    <n v="-1"/>
    <e v="#DIV/0!"/>
    <x v="2"/>
    <x v="7"/>
  </r>
  <r>
    <n v="2365"/>
    <s v="IMI - It's My Identity (Canceled)"/>
    <s v="A website that could group all your social 'identities' and online property together and find new followers or creators to follow"/>
    <n v="1000"/>
    <n v="0"/>
    <x v="1"/>
    <x v="13"/>
    <s v="EUR"/>
    <n v="1453071600"/>
    <n v="1449596425"/>
    <b v="0"/>
    <x v="78"/>
    <b v="0"/>
    <s v="technology/web"/>
    <n v="-1"/>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n v="-0.89480000000000004"/>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n v="-0.9866000000000000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n v="-0.9975000000000000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n v="-1"/>
    <e v="#DIV/0!"/>
    <x v="2"/>
    <x v="7"/>
  </r>
  <r>
    <n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n v="-0.99672000000000005"/>
    <n v="20.5"/>
    <x v="2"/>
    <x v="7"/>
  </r>
  <r>
    <n v="2371"/>
    <s v="ProjectPetal.com (Canceled)"/>
    <s v="ProjectPetal.com is an all in one website for all Makers to share projects and ideas. A Facebook(R) Twitter(R) &amp; Github(R) all in one."/>
    <n v="2000"/>
    <n v="0"/>
    <x v="1"/>
    <x v="0"/>
    <s v="USD"/>
    <n v="1435257596"/>
    <n v="1432665596"/>
    <b v="0"/>
    <x v="78"/>
    <b v="0"/>
    <s v="technology/web"/>
    <n v="-1"/>
    <e v="#DIV/0!"/>
    <x v="2"/>
    <x v="7"/>
  </r>
  <r>
    <n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n v="-0.96727272727272728"/>
    <n v="30"/>
    <x v="2"/>
    <x v="7"/>
  </r>
  <r>
    <n v="2373"/>
    <s v="Cykelauktion.com (Canceled)"/>
    <s v="We want to create a safe marketplace for buying and selling bicycles."/>
    <n v="850000"/>
    <n v="50"/>
    <x v="1"/>
    <x v="11"/>
    <s v="SEK"/>
    <n v="1440863624"/>
    <n v="1438271624"/>
    <b v="0"/>
    <x v="29"/>
    <b v="0"/>
    <s v="technology/web"/>
    <n v="-0.99994117647058822"/>
    <n v="50"/>
    <x v="2"/>
    <x v="7"/>
  </r>
  <r>
    <n v="2374"/>
    <s v="Alcohol On Call (Canceled)"/>
    <s v="Next time you want a beer, put down your keys and pick up your phone. We prevent drunk driving by delivering alcohol to you at home."/>
    <n v="22000"/>
    <n v="10"/>
    <x v="1"/>
    <x v="0"/>
    <s v="USD"/>
    <n v="1423772060"/>
    <n v="1421180060"/>
    <b v="0"/>
    <x v="29"/>
    <b v="0"/>
    <s v="technology/web"/>
    <n v="-0.99954545454545451"/>
    <n v="10"/>
    <x v="2"/>
    <x v="7"/>
  </r>
  <r>
    <n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n v="-1"/>
    <e v="#DIV/0!"/>
    <x v="2"/>
    <x v="7"/>
  </r>
  <r>
    <n v="2376"/>
    <s v="Phone Tags: lost and found stickers (Canceled)"/>
    <s v="Tough, pre-manufactured lost and found stickers that forward messages to the owners email and cellphone."/>
    <n v="3000"/>
    <n v="326.33"/>
    <x v="1"/>
    <x v="0"/>
    <s v="USD"/>
    <n v="1449785566"/>
    <n v="1447193566"/>
    <b v="0"/>
    <x v="80"/>
    <b v="0"/>
    <s v="technology/web"/>
    <n v="-0.89122333333333337"/>
    <n v="81.582499999999996"/>
    <x v="2"/>
    <x v="7"/>
  </r>
  <r>
    <n v="2377"/>
    <s v="Fluttify - New Canadian Tech Start Up (Canceled)"/>
    <s v="Fluttify is an Online Video Sharing Platform allowing friends to share their favorite Trending Content with each other."/>
    <n v="2500"/>
    <n v="0"/>
    <x v="1"/>
    <x v="5"/>
    <s v="CAD"/>
    <n v="1480110783"/>
    <n v="1477515183"/>
    <b v="0"/>
    <x v="78"/>
    <b v="0"/>
    <s v="technology/web"/>
    <n v="-1"/>
    <e v="#DIV/0!"/>
    <x v="2"/>
    <x v="7"/>
  </r>
  <r>
    <n v="2378"/>
    <s v="KEEPUP INC (Canceled)"/>
    <s v="KEEPUP allows you to extend your social circle by introducing you to new people via your friends."/>
    <n v="110000"/>
    <n v="0"/>
    <x v="1"/>
    <x v="0"/>
    <s v="USD"/>
    <n v="1440548330"/>
    <n v="1438042730"/>
    <b v="0"/>
    <x v="78"/>
    <b v="0"/>
    <s v="technology/web"/>
    <n v="-1"/>
    <e v="#DIV/0!"/>
    <x v="2"/>
    <x v="7"/>
  </r>
  <r>
    <n v="2379"/>
    <s v="SelectCooks.com (Canceled)"/>
    <s v="Selectcooks.com is a community marketplace for people to list, find and hire chefs."/>
    <n v="30000"/>
    <n v="0"/>
    <x v="1"/>
    <x v="0"/>
    <s v="USD"/>
    <n v="1444004616"/>
    <n v="1440116616"/>
    <b v="0"/>
    <x v="78"/>
    <b v="0"/>
    <s v="technology/web"/>
    <n v="-1"/>
    <e v="#DIV/0!"/>
    <x v="2"/>
    <x v="7"/>
  </r>
  <r>
    <n v="2380"/>
    <s v="Finit - Hashtag Chatting (Canceled)"/>
    <s v="Tired of waiting for likes? Here is a brand new social network centered on real-time hashtag chatting. Just chat and enjoy!"/>
    <n v="15000"/>
    <n v="55"/>
    <x v="1"/>
    <x v="0"/>
    <s v="USD"/>
    <n v="1443726142"/>
    <n v="1441134142"/>
    <b v="0"/>
    <x v="83"/>
    <b v="0"/>
    <s v="technology/web"/>
    <n v="-0.99633333333333329"/>
    <n v="18.333333333333332"/>
    <x v="2"/>
    <x v="7"/>
  </r>
  <r>
    <n v="2381"/>
    <s v="Cannabis Connection (Canceled)"/>
    <s v="Social Media Platform for the Marijuana Industry to create professionalism and a stable lasting market."/>
    <n v="86350"/>
    <n v="1571"/>
    <x v="1"/>
    <x v="0"/>
    <s v="USD"/>
    <n v="1428704848"/>
    <n v="1426112848"/>
    <b v="0"/>
    <x v="63"/>
    <b v="0"/>
    <s v="technology/web"/>
    <n v="-0.9818066010422698"/>
    <n v="224.42857142857142"/>
    <x v="2"/>
    <x v="7"/>
  </r>
  <r>
    <n v="2382"/>
    <s v="These Easy Days (Canceled)"/>
    <s v="Netiquette classes to teach our youth how make proper use of computer-mediated communications for personal and educational success."/>
    <n v="3000"/>
    <n v="75"/>
    <x v="1"/>
    <x v="0"/>
    <s v="USD"/>
    <n v="1438662603"/>
    <n v="1436502603"/>
    <b v="0"/>
    <x v="84"/>
    <b v="0"/>
    <s v="technology/web"/>
    <n v="-0.97499999999999998"/>
    <n v="37.5"/>
    <x v="2"/>
    <x v="7"/>
  </r>
  <r>
    <n v="2383"/>
    <s v="KindaQuirky (Canceled)"/>
    <s v="A quirky online shop where you can buy, sell and discover stuff that's &quot;a little bit different&quot;. We think &quot;it's right up your alley!&quot;"/>
    <n v="10000"/>
    <n v="435"/>
    <x v="1"/>
    <x v="4"/>
    <s v="NZD"/>
    <n v="1424568107"/>
    <n v="1421976107"/>
    <b v="0"/>
    <x v="83"/>
    <b v="0"/>
    <s v="technology/web"/>
    <n v="-0.9565000000000000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n v="-0.99199999999999999"/>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n v="-0.9878769230769231"/>
    <n v="112.57142857142857"/>
    <x v="2"/>
    <x v="7"/>
  </r>
  <r>
    <n v="2386"/>
    <s v="Realjobmatch.com (Canceled)"/>
    <s v="Realjobmatch is not just a job search site but a matching site , matching the right jobseekers with the best jobs."/>
    <n v="30000"/>
    <n v="0"/>
    <x v="1"/>
    <x v="5"/>
    <s v="CAD"/>
    <n v="1420920424"/>
    <n v="1415736424"/>
    <b v="0"/>
    <x v="78"/>
    <b v="0"/>
    <s v="technology/web"/>
    <n v="-1"/>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n v="-0.9931600000000000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n v="-0.98748648648648651"/>
    <n v="57.875"/>
    <x v="2"/>
    <x v="7"/>
  </r>
  <r>
    <n v="2389"/>
    <s v="Et si Kiwwi vous trouvait un job ? (Canceled)"/>
    <s v="Kiwwi va dÃ©poussiÃ©rer le marchÃ© de l'emploi, avec peu de moyens mais de trÃ¨s bonnes idÃ©es, cependant, nous avons besoin de vous !"/>
    <n v="16000"/>
    <n v="30"/>
    <x v="1"/>
    <x v="6"/>
    <s v="EUR"/>
    <n v="1437861540"/>
    <n v="1435160452"/>
    <b v="0"/>
    <x v="29"/>
    <b v="0"/>
    <s v="technology/web"/>
    <n v="-0.99812500000000004"/>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n v="-1"/>
    <e v="#DIV/0!"/>
    <x v="2"/>
    <x v="7"/>
  </r>
  <r>
    <n v="2391"/>
    <s v="oToBOTS.com - Freedom from high cost auto repairs (Canceled)"/>
    <s v="Using the power of internet to help people save hundreds in car repair."/>
    <n v="20000"/>
    <n v="25"/>
    <x v="1"/>
    <x v="0"/>
    <s v="USD"/>
    <n v="1427825044"/>
    <n v="1425236644"/>
    <b v="0"/>
    <x v="29"/>
    <b v="0"/>
    <s v="technology/web"/>
    <n v="-0.99875000000000003"/>
    <n v="25"/>
    <x v="2"/>
    <x v="7"/>
  </r>
  <r>
    <n v="2392"/>
    <s v="WILLAMETTE EXTRA BOARD (Canceled)"/>
    <s v="I am asking for $4,200 to launch a unique website serving professionals in any and all industries seeking additional income in Oregon."/>
    <n v="4200"/>
    <n v="0"/>
    <x v="1"/>
    <x v="0"/>
    <s v="USD"/>
    <n v="1446087223"/>
    <n v="1443495223"/>
    <b v="0"/>
    <x v="78"/>
    <b v="0"/>
    <s v="technology/web"/>
    <n v="-1"/>
    <e v="#DIV/0!"/>
    <x v="2"/>
    <x v="7"/>
  </r>
  <r>
    <n v="2393"/>
    <s v="Game Swapper (Canceled)"/>
    <s v="Imagine a world where you can swap a video game you're tired of playing for a video game you actually want to play for just $1.50!"/>
    <n v="100000"/>
    <n v="50"/>
    <x v="1"/>
    <x v="0"/>
    <s v="USD"/>
    <n v="1439048017"/>
    <n v="1436456017"/>
    <b v="0"/>
    <x v="29"/>
    <b v="0"/>
    <s v="technology/web"/>
    <n v="-0.99950000000000006"/>
    <n v="50"/>
    <x v="2"/>
    <x v="7"/>
  </r>
  <r>
    <n v="2394"/>
    <s v="Wriyon - WRIte Your Own (Canceled)"/>
    <s v="We want to create the &quot;Facebook&quot; for Writers. We are working on a new world for people who like to write. Check out more wriyon.com"/>
    <n v="5000"/>
    <n v="3"/>
    <x v="1"/>
    <x v="17"/>
    <s v="EUR"/>
    <n v="1424940093"/>
    <n v="1422348093"/>
    <b v="0"/>
    <x v="84"/>
    <b v="0"/>
    <s v="technology/web"/>
    <n v="-0.99939999999999996"/>
    <n v="1.5"/>
    <x v="2"/>
    <x v="7"/>
  </r>
  <r>
    <n v="2395"/>
    <s v="VENT it out (Canceled)"/>
    <s v="I am making a social website where people can anonymously or openly vent, All walks of life all over the world"/>
    <n v="33000"/>
    <n v="0"/>
    <x v="1"/>
    <x v="0"/>
    <s v="USD"/>
    <n v="1484038620"/>
    <n v="1481597687"/>
    <b v="0"/>
    <x v="78"/>
    <b v="0"/>
    <s v="technology/web"/>
    <n v="-1"/>
    <e v="#DIV/0!"/>
    <x v="2"/>
    <x v="7"/>
  </r>
  <r>
    <n v="2396"/>
    <s v="Projektwebseite (Canceled)"/>
    <s v="I'm creating a website with projects which I'll create later / Ich erstelle eine Webseite mit Projekten, welche ich spÃ¤ter erstelle."/>
    <n v="5000"/>
    <n v="10"/>
    <x v="1"/>
    <x v="16"/>
    <s v="CHF"/>
    <n v="1444940558"/>
    <n v="1442348558"/>
    <b v="0"/>
    <x v="29"/>
    <b v="0"/>
    <s v="technology/web"/>
    <n v="-0.998"/>
    <n v="10"/>
    <x v="2"/>
    <x v="7"/>
  </r>
  <r>
    <n v="2397"/>
    <s v="#ADOPTROHINGYA PROJECT (Canceled)"/>
    <s v="Matching refugees with sponsors in the US for 5 years. Our goal is to assist 300 Rohingya refugee families with supportive communities."/>
    <n v="124000"/>
    <n v="0"/>
    <x v="1"/>
    <x v="0"/>
    <s v="USD"/>
    <n v="1420233256"/>
    <n v="1417641256"/>
    <b v="0"/>
    <x v="78"/>
    <b v="0"/>
    <s v="technology/web"/>
    <n v="-1"/>
    <e v="#DIV/0!"/>
    <x v="2"/>
    <x v="7"/>
  </r>
  <r>
    <n v="2398"/>
    <s v="Roekee.com (Canceled)"/>
    <s v="The internets new search engine. Looking for funding to develop our backend web indexing software with an emphasis on automation."/>
    <n v="4000"/>
    <n v="0"/>
    <x v="1"/>
    <x v="0"/>
    <s v="USD"/>
    <n v="1435874384"/>
    <n v="1433282384"/>
    <b v="0"/>
    <x v="78"/>
    <b v="0"/>
    <s v="technology/web"/>
    <n v="-1"/>
    <e v="#DIV/0!"/>
    <x v="2"/>
    <x v="7"/>
  </r>
  <r>
    <n v="2399"/>
    <s v="SheLifts - the #1 Female Bodybuilding HUB (Canceled)"/>
    <s v="SheLifts is going to be the number One international social HUB &amp; information resource for women into weight lifting"/>
    <n v="13000"/>
    <n v="0"/>
    <x v="1"/>
    <x v="11"/>
    <s v="SEK"/>
    <n v="1418934506"/>
    <n v="1415910506"/>
    <b v="0"/>
    <x v="78"/>
    <b v="0"/>
    <s v="technology/web"/>
    <n v="-1"/>
    <e v="#DIV/0!"/>
    <x v="2"/>
    <x v="7"/>
  </r>
  <r>
    <n v="2400"/>
    <s v="NEW 2016 Social Media Litesbook (Canceled)"/>
    <s v="New Innovation of Social Media with New Technology created to bring users even closer togethor - Tabs &amp; Features never seen before!"/>
    <n v="50000"/>
    <n v="0"/>
    <x v="1"/>
    <x v="2"/>
    <s v="AUD"/>
    <n v="1460615164"/>
    <n v="1458023164"/>
    <b v="0"/>
    <x v="78"/>
    <b v="0"/>
    <s v="technology/web"/>
    <n v="-1"/>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n v="-0.99282142857142852"/>
    <n v="22.333333333333332"/>
    <x v="7"/>
    <x v="19"/>
  </r>
  <r>
    <n v="2402"/>
    <s v="Cupcake Truck Unite"/>
    <s v="Small town, delicious treats, and a mobile truck"/>
    <n v="12000"/>
    <n v="52"/>
    <x v="2"/>
    <x v="0"/>
    <s v="USD"/>
    <n v="1431533931"/>
    <n v="1428941931"/>
    <b v="0"/>
    <x v="29"/>
    <b v="0"/>
    <s v="food/food trucks"/>
    <n v="-0.9956666666666667"/>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n v="-0.83166666666666667"/>
    <n v="16.833333333333332"/>
    <x v="7"/>
    <x v="19"/>
  </r>
  <r>
    <n v="2404"/>
    <s v="Square Donuts Truck"/>
    <s v="We would love another Donut Food Truck for your famous Square Donuts.  We have one successful truck and retail store open already!"/>
    <n v="15000"/>
    <n v="0"/>
    <x v="2"/>
    <x v="0"/>
    <s v="USD"/>
    <n v="1451782607"/>
    <n v="1449190607"/>
    <b v="0"/>
    <x v="78"/>
    <b v="0"/>
    <s v="food/food trucks"/>
    <n v="-1"/>
    <e v="#DIV/0!"/>
    <x v="7"/>
    <x v="19"/>
  </r>
  <r>
    <n v="2405"/>
    <s v="JoyShtick Food Truck"/>
    <s v="We are the first gaming-themed food truck, bringing gourmet pub fare to the Jacksonville area."/>
    <n v="5000"/>
    <n v="1126"/>
    <x v="2"/>
    <x v="0"/>
    <s v="USD"/>
    <n v="1472911375"/>
    <n v="1471096975"/>
    <b v="0"/>
    <x v="9"/>
    <b v="0"/>
    <s v="food/food trucks"/>
    <n v="-0.77480000000000004"/>
    <n v="56.3"/>
    <x v="7"/>
    <x v="19"/>
  </r>
  <r>
    <n v="2406"/>
    <s v="Arnold's Happy Days Food Truck"/>
    <s v="Be a part of something BIG, support us in opening the best burger truck in Tacoma! ~ &quot;So I donâ€™t have to dream alone!&quot;"/>
    <n v="3250"/>
    <n v="1345"/>
    <x v="2"/>
    <x v="0"/>
    <s v="USD"/>
    <n v="1421635190"/>
    <n v="1418179190"/>
    <b v="0"/>
    <x v="38"/>
    <b v="0"/>
    <s v="food/food trucks"/>
    <n v="-0.58615384615384614"/>
    <n v="84.0625"/>
    <x v="7"/>
    <x v="19"/>
  </r>
  <r>
    <n v="2407"/>
    <s v="&quot;PASHUT&quot;-(Means â€˜simpleâ€™ in Hebrew)"/>
    <s v="Hummus-mediterranean diet, real food, organic, vegan, kosher._x000a_An original great health oriented street food in Santa Fe NM."/>
    <n v="22000"/>
    <n v="5557"/>
    <x v="2"/>
    <x v="0"/>
    <s v="USD"/>
    <n v="1428732000"/>
    <n v="1426772928"/>
    <b v="0"/>
    <x v="51"/>
    <b v="0"/>
    <s v="food/food trucks"/>
    <n v="-0.74740909090909091"/>
    <n v="168.39393939393941"/>
    <x v="7"/>
    <x v="19"/>
  </r>
  <r>
    <n v="2408"/>
    <s v="Sabroso On Wheels"/>
    <s v="A US Army Vet trying to get a Peruvian food truck going! Really good Peruvian food now mobile!"/>
    <n v="15000"/>
    <n v="30"/>
    <x v="2"/>
    <x v="0"/>
    <s v="USD"/>
    <n v="1415247757"/>
    <n v="1412652157"/>
    <b v="0"/>
    <x v="84"/>
    <b v="0"/>
    <s v="food/food trucks"/>
    <n v="-0.998"/>
    <n v="15"/>
    <x v="7"/>
    <x v="19"/>
  </r>
  <r>
    <n v="2409"/>
    <s v="Johnny's Food Truck a Puerto Rican and BBQ infusion"/>
    <s v="I am looking to start a food truck with an infusion of my Puerto Rican heritage and my love for BBQ."/>
    <n v="25000"/>
    <n v="460"/>
    <x v="2"/>
    <x v="0"/>
    <s v="USD"/>
    <n v="1439931675"/>
    <n v="1437339675"/>
    <b v="0"/>
    <x v="79"/>
    <b v="0"/>
    <s v="food/food trucks"/>
    <n v="-0.98160000000000003"/>
    <n v="76.666666666666671"/>
    <x v="7"/>
    <x v="19"/>
  </r>
  <r>
    <n v="2410"/>
    <s v="Websters grill truck       slow cooked meats"/>
    <s v="Websters grill truck the best slow cooked meats on hot coals_x000a_Beef bisket, roast Lamb, roast chicken, Ribs, burgers, sliders,"/>
    <n v="15000"/>
    <n v="0"/>
    <x v="2"/>
    <x v="2"/>
    <s v="AUD"/>
    <n v="1441619275"/>
    <n v="1439027275"/>
    <b v="0"/>
    <x v="78"/>
    <b v="0"/>
    <s v="food/food trucks"/>
    <n v="-1"/>
    <e v="#DIV/0!"/>
    <x v="7"/>
    <x v="19"/>
  </r>
  <r>
    <n v="2411"/>
    <s v="Was ist das"/>
    <s v="I want to create an authentic German food truck to travel all over the US. Spreading amazing German Food to Summer Time Music Festivals"/>
    <n v="25000"/>
    <n v="151"/>
    <x v="2"/>
    <x v="0"/>
    <s v="USD"/>
    <n v="1440524082"/>
    <n v="1437932082"/>
    <b v="0"/>
    <x v="83"/>
    <b v="0"/>
    <s v="food/food trucks"/>
    <n v="-0.99395999999999995"/>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n v="-1"/>
    <e v="#DIV/0!"/>
    <x v="7"/>
    <x v="19"/>
  </r>
  <r>
    <n v="2413"/>
    <s v="Lone Pine Coffee Brewery"/>
    <s v="Lone Pine Coffee Brewery will be a portable third-wave coffee shop available for wedding receptions and other events!"/>
    <n v="3000"/>
    <n v="25"/>
    <x v="2"/>
    <x v="0"/>
    <s v="USD"/>
    <n v="1401579000"/>
    <n v="1398911882"/>
    <b v="0"/>
    <x v="83"/>
    <b v="0"/>
    <s v="food/food trucks"/>
    <n v="-0.991666666666666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n v="-0.96933333333333338"/>
    <n v="35.384615384615387"/>
    <x v="7"/>
    <x v="19"/>
  </r>
  <r>
    <n v="2415"/>
    <s v="Local Food Truck is Off the Hoof!"/>
    <s v="It will be ridiculously easy to become addicted to the full, rich flavor of locally raised beef, pork, and more..."/>
    <n v="60000"/>
    <n v="335"/>
    <x v="2"/>
    <x v="0"/>
    <s v="USD"/>
    <n v="1468615346"/>
    <n v="1466023346"/>
    <b v="0"/>
    <x v="79"/>
    <b v="0"/>
    <s v="food/food trucks"/>
    <n v="-0.99441666666666662"/>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x v="29"/>
    <b v="0"/>
    <s v="food/food trucks"/>
    <n v="-0.99975000000000003"/>
    <n v="5"/>
    <x v="7"/>
    <x v="19"/>
  </r>
  <r>
    <n v="2417"/>
    <s v="I want to make the best fried chicken!!"/>
    <s v="I have been working on a recipe for 20 years now and need to perfect it!  Also want to do a gluten free version, then open a food truck"/>
    <n v="1000"/>
    <n v="0"/>
    <x v="2"/>
    <x v="0"/>
    <s v="USD"/>
    <n v="1407705187"/>
    <n v="1405113187"/>
    <b v="0"/>
    <x v="78"/>
    <b v="0"/>
    <s v="food/food trucks"/>
    <n v="-1"/>
    <e v="#DIV/0!"/>
    <x v="7"/>
    <x v="19"/>
  </r>
  <r>
    <n v="2418"/>
    <s v="Mexican food truck"/>
    <s v="I want to start my food truck business."/>
    <n v="25000"/>
    <n v="5"/>
    <x v="2"/>
    <x v="0"/>
    <s v="USD"/>
    <n v="1427225644"/>
    <n v="1422045244"/>
    <b v="0"/>
    <x v="81"/>
    <b v="0"/>
    <s v="food/food trucks"/>
    <n v="-0.99980000000000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n v="-1"/>
    <e v="#DIV/0!"/>
    <x v="7"/>
    <x v="19"/>
  </r>
  <r>
    <n v="2420"/>
    <s v="Pangea Cuisines &quot;Continental Drift&quot; A Paleo food Truck!"/>
    <s v="Pangea Cuisines offers authentic hand crafted dishes, utilizing fresh ingredients selected that very morning."/>
    <n v="16870"/>
    <n v="2501"/>
    <x v="2"/>
    <x v="0"/>
    <s v="USD"/>
    <n v="1415583695"/>
    <n v="1410396095"/>
    <b v="0"/>
    <x v="17"/>
    <b v="0"/>
    <s v="food/food trucks"/>
    <n v="-0.85174866627148782"/>
    <n v="69.472222222222229"/>
    <x v="7"/>
    <x v="19"/>
  </r>
  <r>
    <n v="2421"/>
    <s v="hot dog cart"/>
    <s v="help me start Merrill's first hot dog cart in this empty lot"/>
    <n v="6000"/>
    <n v="1"/>
    <x v="2"/>
    <x v="0"/>
    <s v="USD"/>
    <n v="1424536196"/>
    <n v="1421944196"/>
    <b v="0"/>
    <x v="29"/>
    <b v="0"/>
    <s v="food/food trucks"/>
    <n v="-0.99983333333333335"/>
    <n v="1"/>
    <x v="7"/>
    <x v="19"/>
  </r>
  <r>
    <n v="2422"/>
    <s v="Help starting a family owned food truck"/>
    <s v="Family owned business serving BBQ and seafood to the public"/>
    <n v="500"/>
    <n v="1"/>
    <x v="2"/>
    <x v="0"/>
    <s v="USD"/>
    <n v="1426091036"/>
    <n v="1423502636"/>
    <b v="0"/>
    <x v="29"/>
    <b v="0"/>
    <s v="food/food trucks"/>
    <n v="-0.998"/>
    <n v="1"/>
    <x v="7"/>
    <x v="19"/>
  </r>
  <r>
    <n v="2423"/>
    <s v="FBTR BBQ"/>
    <s v="FBTR is a Texas-style, North Carolina based, homemade BBQ company looking to bring good meat to the masses."/>
    <n v="60000"/>
    <n v="8"/>
    <x v="2"/>
    <x v="0"/>
    <s v="USD"/>
    <n v="1420044890"/>
    <n v="1417452890"/>
    <b v="0"/>
    <x v="29"/>
    <b v="0"/>
    <s v="food/food trucks"/>
    <n v="-0.99986666666666668"/>
    <n v="8"/>
    <x v="7"/>
    <x v="19"/>
  </r>
  <r>
    <n v="2424"/>
    <s v="Lily and Memphs"/>
    <s v="Great and creative food from the heart in the form of a sweet food truck!"/>
    <n v="25000"/>
    <n v="310"/>
    <x v="2"/>
    <x v="0"/>
    <s v="USD"/>
    <n v="1414445108"/>
    <n v="1411853108"/>
    <b v="0"/>
    <x v="82"/>
    <b v="0"/>
    <s v="food/food trucks"/>
    <n v="-0.98760000000000003"/>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n v="-0.99971428571428567"/>
    <n v="1"/>
    <x v="7"/>
    <x v="19"/>
  </r>
  <r>
    <n v="2426"/>
    <s v="The Low-Calorie Food Truck"/>
    <s v="Aspiring to create a food truck with many delicious low calorie meals to encourage healthy eating while enjoying every bite."/>
    <n v="20000"/>
    <n v="0"/>
    <x v="2"/>
    <x v="0"/>
    <s v="USD"/>
    <n v="1439006692"/>
    <n v="1433822692"/>
    <b v="0"/>
    <x v="78"/>
    <b v="0"/>
    <s v="food/food trucks"/>
    <n v="-1"/>
    <e v="#DIV/0!"/>
    <x v="7"/>
    <x v="19"/>
  </r>
  <r>
    <n v="2427"/>
    <s v="Wraps in a snap. Fast lunch with a gourmet punch!"/>
    <s v="Fast and simple lunches for those on the go.  All (lunch) deals $10 or less."/>
    <n v="50000"/>
    <n v="1"/>
    <x v="2"/>
    <x v="0"/>
    <s v="USD"/>
    <n v="1458715133"/>
    <n v="1455262733"/>
    <b v="0"/>
    <x v="29"/>
    <b v="0"/>
    <s v="food/food trucks"/>
    <n v="-0.99997999999999998"/>
    <n v="1"/>
    <x v="7"/>
    <x v="19"/>
  </r>
  <r>
    <n v="2428"/>
    <s v="Premium Burgers"/>
    <s v="From Moo 2 You! We want to offer premium burgers to a taco flooded environment."/>
    <n v="35000"/>
    <n v="1"/>
    <x v="2"/>
    <x v="0"/>
    <s v="USD"/>
    <n v="1426182551"/>
    <n v="1423594151"/>
    <b v="0"/>
    <x v="29"/>
    <b v="0"/>
    <s v="food/food trucks"/>
    <n v="-0.99997142857142862"/>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n v="-0.9856785714285714"/>
    <n v="501.25"/>
    <x v="7"/>
    <x v="19"/>
  </r>
  <r>
    <n v="2430"/>
    <s v="It's so cute! - Great food!"/>
    <s v="This little guy will be circling the streets of Brickell &amp; Wynwood in Miami serving Venezuelan dishes. It needs TLC and some equipment"/>
    <n v="3000"/>
    <n v="21"/>
    <x v="2"/>
    <x v="0"/>
    <s v="USD"/>
    <n v="1455246504"/>
    <n v="1452654504"/>
    <b v="0"/>
    <x v="84"/>
    <b v="0"/>
    <s v="food/food trucks"/>
    <n v="-0.99299999999999999"/>
    <n v="10.5"/>
    <x v="7"/>
    <x v="19"/>
  </r>
  <r>
    <n v="2431"/>
    <s v="Murphy's good eatin'"/>
    <s v="Go to Colorado and run a food truck with homemade food of all kinds."/>
    <n v="100000"/>
    <n v="2"/>
    <x v="2"/>
    <x v="0"/>
    <s v="USD"/>
    <n v="1467080613"/>
    <n v="1461896613"/>
    <b v="0"/>
    <x v="84"/>
    <b v="0"/>
    <s v="food/food trucks"/>
    <n v="-0.99997999999999998"/>
    <n v="1"/>
    <x v="7"/>
    <x v="19"/>
  </r>
  <r>
    <n v="2432"/>
    <s v="funding for bbq trailer"/>
    <s v="Looking to start competition cooking and need start-up help.  Offering brisket tasting to all contributors."/>
    <n v="14000"/>
    <n v="2"/>
    <x v="2"/>
    <x v="0"/>
    <s v="USD"/>
    <n v="1425791697"/>
    <n v="1423199697"/>
    <b v="0"/>
    <x v="84"/>
    <b v="0"/>
    <s v="food/food trucks"/>
    <n v="-0.99985714285714289"/>
    <n v="1"/>
    <x v="7"/>
    <x v="19"/>
  </r>
  <r>
    <n v="2433"/>
    <s v="TWIZTID CREATIONS"/>
    <s v="I want to create an amazing menu that no one eals has.I have great ideas like a non-traditional pb&amp;j thats wraped in an eggroll &amp; fried"/>
    <n v="10000"/>
    <n v="0"/>
    <x v="2"/>
    <x v="0"/>
    <s v="USD"/>
    <n v="1456608943"/>
    <n v="1454016943"/>
    <b v="0"/>
    <x v="78"/>
    <b v="0"/>
    <s v="food/food trucks"/>
    <n v="-1"/>
    <e v="#DIV/0!"/>
    <x v="7"/>
    <x v="19"/>
  </r>
  <r>
    <n v="2434"/>
    <s v="Fresh fruit and veggies for the hood!"/>
    <s v="Mobile food truck loaded with locally grown fresh fruits and veggies. Caters to the inner-city and zip codes known as food deserts."/>
    <n v="20000"/>
    <n v="26"/>
    <x v="2"/>
    <x v="0"/>
    <s v="USD"/>
    <n v="1438662474"/>
    <n v="1435206474"/>
    <b v="0"/>
    <x v="84"/>
    <b v="0"/>
    <s v="food/food trucks"/>
    <n v="-0.9987000000000000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n v="-0.9951039999999999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n v="-0.99961538461538457"/>
    <n v="22.5"/>
    <x v="7"/>
    <x v="19"/>
  </r>
  <r>
    <n v="2437"/>
    <s v="Cuppa Gumbos"/>
    <s v="Homemade Gumbo, Stews and Curry to be served hot and fresh everyday at any festival or concert we can attend."/>
    <n v="8000"/>
    <n v="0"/>
    <x v="2"/>
    <x v="0"/>
    <s v="USD"/>
    <n v="1426615200"/>
    <n v="1422400188"/>
    <b v="0"/>
    <x v="78"/>
    <b v="0"/>
    <s v="food/food trucks"/>
    <n v="-1"/>
    <e v="#DIV/0!"/>
    <x v="7"/>
    <x v="19"/>
  </r>
  <r>
    <n v="2438"/>
    <s v="FOOD|Art"/>
    <s v="I'm starting a catering and food truck business of southern comfort food. My FOOD is my Art!  _x000a_Thanks for you help!"/>
    <n v="15000"/>
    <n v="50"/>
    <x v="2"/>
    <x v="0"/>
    <s v="USD"/>
    <n v="1449529062"/>
    <n v="1444341462"/>
    <b v="0"/>
    <x v="29"/>
    <b v="0"/>
    <s v="food/food trucks"/>
    <n v="-0.9966666666666667"/>
    <n v="50"/>
    <x v="7"/>
    <x v="19"/>
  </r>
  <r>
    <n v="2439"/>
    <s v="Pillow Puffs Concessions"/>
    <s v="Expand cotton candy concession to include other foods and purchase a trailer to haul._x000a_Purchase unstuffed pets to fill with cotton candy"/>
    <n v="10000"/>
    <n v="0"/>
    <x v="2"/>
    <x v="0"/>
    <s v="USD"/>
    <n v="1445197129"/>
    <n v="1442605129"/>
    <b v="0"/>
    <x v="78"/>
    <b v="0"/>
    <s v="food/food trucks"/>
    <n v="-1"/>
    <e v="#DIV/0!"/>
    <x v="7"/>
    <x v="19"/>
  </r>
  <r>
    <n v="2440"/>
    <s v="The first green Food Truck in Phnom Penh"/>
    <s v="Starting a entire clean energy food truck and set a new standard for Cambodia"/>
    <n v="5000"/>
    <n v="10"/>
    <x v="2"/>
    <x v="18"/>
    <s v="EUR"/>
    <n v="1455399313"/>
    <n v="1452807313"/>
    <b v="0"/>
    <x v="84"/>
    <b v="0"/>
    <s v="food/food trucks"/>
    <n v="-0.998"/>
    <n v="5"/>
    <x v="7"/>
    <x v="19"/>
  </r>
  <r>
    <n v="2441"/>
    <s v="Bring Alchemy Pops to the People!"/>
    <s v="YOU can help Alchemy Pops POP up on a street near you!"/>
    <n v="7500"/>
    <n v="8091"/>
    <x v="0"/>
    <x v="0"/>
    <s v="USD"/>
    <n v="1437627540"/>
    <n v="1435806054"/>
    <b v="0"/>
    <x v="280"/>
    <b v="1"/>
    <s v="food/small batch"/>
    <n v="7.8799999999999995E-2"/>
    <n v="74.22935779816514"/>
    <x v="7"/>
    <x v="33"/>
  </r>
  <r>
    <n v="2442"/>
    <s v="Young Mountain Tea: A New White Tea from India's Himalayas"/>
    <s v="The first tea from a new sustainable tea region in India's young, rising Himalayas."/>
    <n v="24000"/>
    <n v="30226"/>
    <x v="0"/>
    <x v="0"/>
    <s v="USD"/>
    <n v="1426777228"/>
    <n v="1424188828"/>
    <b v="0"/>
    <x v="459"/>
    <b v="1"/>
    <s v="food/small batch"/>
    <n v="0.25941666666666668"/>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n v="1.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x v="42"/>
    <b v="1"/>
    <s v="food/small batch"/>
    <n v="8.5999999999999993E-2"/>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n v="0.7279999999999999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n v="0.67979999999999996"/>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x v="152"/>
    <b v="1"/>
    <s v="food/small batch"/>
    <n v="3.2719999999999998"/>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n v="7.4999999999999997E-2"/>
    <n v="47.777777777777779"/>
    <x v="7"/>
    <x v="33"/>
  </r>
  <r>
    <n v="2449"/>
    <s v="Born to Crunch - Jackson Holesome Granola"/>
    <s v="Wholesome, gluten-free, crunchy granola hand-baked in Jackson, WY. Rich in protein, omega 3's, and fiber. Help me get it to you!"/>
    <n v="10000"/>
    <n v="10800"/>
    <x v="0"/>
    <x v="0"/>
    <s v="USD"/>
    <n v="1417321515"/>
    <n v="1414725915"/>
    <b v="0"/>
    <x v="148"/>
    <b v="1"/>
    <s v="food/small batch"/>
    <n v="0.08"/>
    <n v="90"/>
    <x v="7"/>
    <x v="33"/>
  </r>
  <r>
    <n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n v="1.5335333333333376E-2"/>
    <n v="149.31401960784314"/>
    <x v="7"/>
    <x v="33"/>
  </r>
  <r>
    <n v="2451"/>
    <s v="Boss Balls Protein Balls"/>
    <s v="Meet the best tasting high protein, low sugar protein snack on the planet. Guaranteed to turn you into a stone cold fox."/>
    <n v="10000"/>
    <n v="11545"/>
    <x v="0"/>
    <x v="0"/>
    <s v="USD"/>
    <n v="1488750490"/>
    <n v="1487022490"/>
    <b v="0"/>
    <x v="153"/>
    <b v="1"/>
    <s v="food/small batch"/>
    <n v="0.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n v="0.33500000000000002"/>
    <n v="53.4"/>
    <x v="7"/>
    <x v="33"/>
  </r>
  <r>
    <n v="2453"/>
    <s v="Bounce Jerky - Natural - Hand-Crafted - Quality"/>
    <s v="Creating naturally smoked Jerky without the use of artificial ingredients or preservatives. A healthier snack that taste great!"/>
    <n v="3000"/>
    <n v="4641"/>
    <x v="0"/>
    <x v="0"/>
    <s v="USD"/>
    <n v="1486053409"/>
    <n v="1483461409"/>
    <b v="0"/>
    <x v="85"/>
    <b v="1"/>
    <s v="food/small batch"/>
    <n v="0.54700000000000004"/>
    <n v="69.268656716417908"/>
    <x v="7"/>
    <x v="33"/>
  </r>
  <r>
    <n v="2454"/>
    <s v="Bine Brewing - Brewed Within Reach"/>
    <s v="Beer. Delicious, Salem made beer. Only the freshest, small batch beer straight from the source. Our beer is brewed within reach."/>
    <n v="35000"/>
    <n v="35296"/>
    <x v="0"/>
    <x v="0"/>
    <s v="USD"/>
    <n v="1489207808"/>
    <n v="1486183808"/>
    <b v="0"/>
    <x v="208"/>
    <b v="1"/>
    <s v="food/small batch"/>
    <n v="8.4571428571428575E-3"/>
    <n v="271.50769230769231"/>
    <x v="7"/>
    <x v="33"/>
  </r>
  <r>
    <n v="2455"/>
    <s v="Yo Mama's Sauces &amp; Rubs"/>
    <s v="Mama wants everyone to try her secret recipes for sauces and rubs. She uses only the freshest ingredients for them."/>
    <n v="300"/>
    <n v="546"/>
    <x v="0"/>
    <x v="0"/>
    <s v="USD"/>
    <n v="1461177950"/>
    <n v="1458758750"/>
    <b v="0"/>
    <x v="38"/>
    <b v="1"/>
    <s v="food/small batch"/>
    <n v="0.82"/>
    <n v="34.125"/>
    <x v="7"/>
    <x v="33"/>
  </r>
  <r>
    <n v="2456"/>
    <s v="Beef Sticks to Chomp On!!"/>
    <s v="These beef sticks will make your taste buds dance with happiness. Plus they are healthier than most available today!"/>
    <n v="1500"/>
    <n v="2713"/>
    <x v="0"/>
    <x v="0"/>
    <s v="USD"/>
    <n v="1488063839"/>
    <n v="1485471839"/>
    <b v="0"/>
    <x v="85"/>
    <b v="1"/>
    <s v="food/small batch"/>
    <n v="0.80866666666666664"/>
    <n v="40.492537313432834"/>
    <x v="7"/>
    <x v="33"/>
  </r>
  <r>
    <n v="2457"/>
    <s v="NDWK The North Dakota Wine Kitchen"/>
    <s v="If you love wine, and have ever dreamed of crafting your own. You can in 3 easy steps.  Sample~Sprinkle~Savor."/>
    <n v="23000"/>
    <n v="23530"/>
    <x v="0"/>
    <x v="0"/>
    <s v="USD"/>
    <n v="1458826056"/>
    <n v="1456237656"/>
    <b v="0"/>
    <x v="204"/>
    <b v="1"/>
    <s v="food/small batch"/>
    <n v="2.3043478260869565E-2"/>
    <n v="189.75806451612902"/>
    <x v="7"/>
    <x v="33"/>
  </r>
  <r>
    <n v="2458"/>
    <s v="Smoke, Loaf &amp; Saucer"/>
    <s v="Three ladies starting a small bakery/toast bar concept @SmorgasburgLA.  House made pastries and bread using local and fun ingredients."/>
    <n v="5000"/>
    <n v="5509"/>
    <x v="0"/>
    <x v="0"/>
    <s v="USD"/>
    <n v="1465498800"/>
    <n v="1462481718"/>
    <b v="0"/>
    <x v="144"/>
    <b v="1"/>
    <s v="food/small batch"/>
    <n v="0.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n v="2.2499999999999999E-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x v="32"/>
    <b v="1"/>
    <s v="food/small batch"/>
    <n v="7.8823529411764705E-3"/>
    <n v="125.98529411764706"/>
    <x v="7"/>
    <x v="33"/>
  </r>
  <r>
    <n v="2461"/>
    <s v="Christian &amp; The Sinners"/>
    <s v="Songs of faith and worship that are so deeply spiritual you could sing them in church, so down to earth you could play them in a bar."/>
    <n v="7500"/>
    <n v="7785"/>
    <x v="0"/>
    <x v="0"/>
    <s v="USD"/>
    <n v="1317438000"/>
    <n v="1314577097"/>
    <b v="0"/>
    <x v="48"/>
    <b v="1"/>
    <s v="music/indie rock"/>
    <n v="3.7999999999999999E-2"/>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n v="0.10708333333333334"/>
    <n v="28.880434782608695"/>
    <x v="4"/>
    <x v="14"/>
  </r>
  <r>
    <n v="2463"/>
    <s v="Emma Ate the Lion &quot;Songs Two Count Too&quot;"/>
    <s v="Emma Ate The Lion's debut full length album"/>
    <n v="2000"/>
    <n v="2325"/>
    <x v="0"/>
    <x v="0"/>
    <s v="USD"/>
    <n v="1366138800"/>
    <n v="1362710425"/>
    <b v="0"/>
    <x v="11"/>
    <b v="1"/>
    <s v="music/indie rock"/>
    <n v="0.16250000000000001"/>
    <n v="31"/>
    <x v="4"/>
    <x v="14"/>
  </r>
  <r>
    <n v="2464"/>
    <s v="The Enemy Feathers NEW EP"/>
    <s v="The Enemy Feathers are passing the proverbial hat to see if we can raise enough money to complete Our NEW EP"/>
    <n v="2000"/>
    <n v="2222"/>
    <x v="0"/>
    <x v="5"/>
    <s v="CAD"/>
    <n v="1443641340"/>
    <n v="1441143397"/>
    <b v="0"/>
    <x v="68"/>
    <b v="1"/>
    <s v="music/indie rock"/>
    <n v="0.111"/>
    <n v="51.674418604651166"/>
    <x v="4"/>
    <x v="14"/>
  </r>
  <r>
    <n v="2465"/>
    <s v="The Lion Oh My - Our first full length release"/>
    <s v="An indie band from Spokane, WA looking to master and package their first full length album."/>
    <n v="700"/>
    <n v="1261"/>
    <x v="0"/>
    <x v="0"/>
    <s v="USD"/>
    <n v="1348420548"/>
    <n v="1345828548"/>
    <b v="0"/>
    <x v="53"/>
    <b v="1"/>
    <s v="music/indie rock"/>
    <n v="0.80142857142857138"/>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x v="47"/>
    <b v="1"/>
    <s v="music/indie rock"/>
    <n v="0"/>
    <n v="48.07692307692308"/>
    <x v="4"/>
    <x v="14"/>
  </r>
  <r>
    <n v="2467"/>
    <s v="Nature Boy Explorer EP"/>
    <s v="We've finished our first EP and we're taking it on the road in three weeks! Help us fund manufacturing?"/>
    <n v="1000"/>
    <n v="1185"/>
    <x v="0"/>
    <x v="0"/>
    <s v="USD"/>
    <n v="1336669200"/>
    <n v="1335473931"/>
    <b v="0"/>
    <x v="68"/>
    <b v="1"/>
    <s v="music/indie rock"/>
    <n v="0.185"/>
    <n v="27.558139534883722"/>
    <x v="4"/>
    <x v="14"/>
  </r>
  <r>
    <n v="2468"/>
    <s v="New &quot;Jesse Denaro&quot; Album!"/>
    <s v="Please donate, support &amp; share this project so that I may be able to record my new EP this fall!"/>
    <n v="2000"/>
    <n v="2144.34"/>
    <x v="0"/>
    <x v="0"/>
    <s v="USD"/>
    <n v="1351400400"/>
    <n v="1348285321"/>
    <b v="0"/>
    <x v="6"/>
    <b v="1"/>
    <s v="music/indie rock"/>
    <n v="7.2170000000000067E-2"/>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n v="0.13666666666666666"/>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x v="17"/>
    <b v="1"/>
    <s v="music/indie rock"/>
    <n v="3.1640000000000099E-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n v="0.28000000000000003"/>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n v="0.35760266666666674"/>
    <n v="97.904038461538462"/>
    <x v="4"/>
    <x v="14"/>
  </r>
  <r>
    <n v="2473"/>
    <s v="Mike Midwestern &quot;Oh My Soul&quot; Album"/>
    <s v="Wrote some new songs and it turned into an album. I even have a title already, &quot;Oh My Soul&quot;. Would love your support!"/>
    <n v="2000"/>
    <n v="2000"/>
    <x v="0"/>
    <x v="0"/>
    <s v="USD"/>
    <n v="1352573869"/>
    <n v="1349978269"/>
    <b v="0"/>
    <x v="5"/>
    <b v="1"/>
    <s v="music/indie rock"/>
    <n v="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n v="3.6000000000058209E-5"/>
    <n v="131.58368421052631"/>
    <x v="4"/>
    <x v="14"/>
  </r>
  <r>
    <n v="2475"/>
    <s v="BRANDTSON - &quot;Send Us A Signal&quot; Vinyl LP"/>
    <s v="Help BRANDTSON and DREAMOVERrecords press their 2004 record, &quot;Send Us A Signal&quot;."/>
    <n v="2500"/>
    <n v="2618"/>
    <x v="0"/>
    <x v="0"/>
    <s v="USD"/>
    <n v="1278799200"/>
    <n v="1273647255"/>
    <b v="0"/>
    <x v="75"/>
    <b v="1"/>
    <s v="music/indie rock"/>
    <n v="4.7199999999999999E-2"/>
    <n v="32.320987654320987"/>
    <x v="4"/>
    <x v="14"/>
  </r>
  <r>
    <n v="2476"/>
    <s v="Arts &amp; Crafts"/>
    <s v="Eleven songs, the accumulation of several memorable occurrences in a sleepy town; stories of fiction &amp; fact."/>
    <n v="3200"/>
    <n v="3360.72"/>
    <x v="0"/>
    <x v="0"/>
    <s v="USD"/>
    <n v="1415004770"/>
    <n v="1412149970"/>
    <b v="0"/>
    <x v="165"/>
    <b v="1"/>
    <s v="music/indie rock"/>
    <n v="5.0224999999999936E-2"/>
    <n v="61.103999999999999"/>
    <x v="4"/>
    <x v="14"/>
  </r>
  <r>
    <n v="2477"/>
    <s v="Debut Album"/>
    <s v="Releasing my first album in August, and I need your help in order to get it done!"/>
    <n v="750"/>
    <n v="1285"/>
    <x v="0"/>
    <x v="0"/>
    <s v="USD"/>
    <n v="1344789345"/>
    <n v="1340901345"/>
    <b v="0"/>
    <x v="14"/>
    <b v="1"/>
    <s v="music/indie rock"/>
    <n v="0.71333333333333337"/>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n v="0.27500000000000002"/>
    <n v="129.1139240506329"/>
    <x v="4"/>
    <x v="14"/>
  </r>
  <r>
    <n v="2479"/>
    <s v="FUEL FAKE NATIVES"/>
    <s v="Fake Natives is headed on tour this summer. Help them fill their tank with fossil fuels."/>
    <n v="300"/>
    <n v="400.33"/>
    <x v="0"/>
    <x v="0"/>
    <s v="USD"/>
    <n v="1343440800"/>
    <n v="1342545994"/>
    <b v="0"/>
    <x v="38"/>
    <b v="1"/>
    <s v="music/indie rock"/>
    <n v="0.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x v="22"/>
    <b v="1"/>
    <s v="music/indie rock"/>
    <n v="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n v="0.12910999999999989"/>
    <n v="47.541473684210523"/>
    <x v="4"/>
    <x v="14"/>
  </r>
  <r>
    <n v="2482"/>
    <s v="Journey to Japan"/>
    <s v="Singer Jude Roberts has been asked to perform his song &quot;The Flood&quot;  in Hiroshima.  You can assist in making this opportunity a reality."/>
    <n v="1000"/>
    <n v="1001"/>
    <x v="0"/>
    <x v="0"/>
    <s v="USD"/>
    <n v="1312224383"/>
    <n v="1308336383"/>
    <b v="0"/>
    <x v="20"/>
    <b v="1"/>
    <s v="music/indie rock"/>
    <n v="1E-3"/>
    <n v="40.04"/>
    <x v="4"/>
    <x v="14"/>
  </r>
  <r>
    <n v="2483"/>
    <s v="Intangible Animal's &quot;Oh The Humanity&quot; Tour"/>
    <s v="Send Intangible Animal on our first West Coast Tour!!! The fate of the world rests in your hands."/>
    <n v="1100"/>
    <n v="1251"/>
    <x v="0"/>
    <x v="0"/>
    <s v="USD"/>
    <n v="1335891603"/>
    <n v="1330711203"/>
    <b v="0"/>
    <x v="10"/>
    <b v="1"/>
    <s v="music/indie rock"/>
    <n v="0.13727272727272727"/>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n v="0.19317428571428563"/>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n v="3.2500000000000001E-2"/>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n v="1.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x v="44"/>
    <b v="1"/>
    <s v="music/indie rock"/>
    <n v="5.0666666666666059E-4"/>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n v="6.7000000000000004E-2"/>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n v="0.33671428571428569"/>
    <n v="62.38"/>
    <x v="4"/>
    <x v="14"/>
  </r>
  <r>
    <n v="2490"/>
    <s v="The Offbeats Summer Tour 2012"/>
    <s v="We are trying to fund our first multi-state tour this summer in an effort to get our music out to as many people as possible."/>
    <n v="500"/>
    <n v="607"/>
    <x v="0"/>
    <x v="0"/>
    <s v="USD"/>
    <n v="1340429276"/>
    <n v="1335245276"/>
    <b v="0"/>
    <x v="38"/>
    <b v="1"/>
    <s v="music/indie rock"/>
    <n v="0.214"/>
    <n v="37.9375"/>
    <x v="4"/>
    <x v="14"/>
  </r>
  <r>
    <n v="2491"/>
    <s v="Nathan Evans - Remove The Illusion EP "/>
    <s v="Nathan Evans, instrumental rock guitarist and official V3fights.com artist, is releasing his first solo EP entitled Remove The Illusion"/>
    <n v="500"/>
    <n v="516"/>
    <x v="0"/>
    <x v="0"/>
    <s v="USD"/>
    <n v="1295142660"/>
    <n v="1293739714"/>
    <b v="0"/>
    <x v="73"/>
    <b v="1"/>
    <s v="music/indie rock"/>
    <n v="3.2000000000000001E-2"/>
    <n v="51.6"/>
    <x v="4"/>
    <x v="14"/>
  </r>
  <r>
    <n v="2492"/>
    <s v="SUPER NICE EP 2012"/>
    <s v="We're a band from Hawaii trying to produce our first EP and we need help!"/>
    <n v="600"/>
    <n v="750"/>
    <x v="0"/>
    <x v="0"/>
    <s v="USD"/>
    <n v="1339840740"/>
    <n v="1335397188"/>
    <b v="0"/>
    <x v="74"/>
    <b v="1"/>
    <s v="music/indie rock"/>
    <n v="0.25"/>
    <n v="27.777777777777779"/>
    <x v="4"/>
    <x v="14"/>
  </r>
  <r>
    <n v="2493"/>
    <s v="Lets Make A Record Together!"/>
    <s v="Making the record I've always dreamed of, and I want you to be part of the journey. Join me and let's make a great album together!"/>
    <n v="20000"/>
    <n v="25740"/>
    <x v="0"/>
    <x v="0"/>
    <s v="USD"/>
    <n v="1367208140"/>
    <n v="1363320140"/>
    <b v="0"/>
    <x v="461"/>
    <b v="1"/>
    <s v="music/indie rock"/>
    <n v="0.28699999999999998"/>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x v="70"/>
    <b v="1"/>
    <s v="music/indie rock"/>
    <n v="1.0053333333333286E-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n v="0.27536666666666665"/>
    <n v="45.548809523809524"/>
    <x v="4"/>
    <x v="14"/>
  </r>
  <r>
    <n v="2496"/>
    <s v="Lynn Haven - The First Album, &quot;Fair Weather Friends&quot;"/>
    <s v="Be a part of making the first Lynn Haven album, &quot;Fair Weather Friends.&quot;"/>
    <n v="6000"/>
    <n v="6000"/>
    <x v="0"/>
    <x v="0"/>
    <s v="USD"/>
    <n v="1364597692"/>
    <n v="1361577292"/>
    <b v="0"/>
    <x v="73"/>
    <b v="1"/>
    <s v="music/indie rock"/>
    <n v="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n v="0.12771499999999991"/>
    <n v="80.551071428571419"/>
    <x v="4"/>
    <x v="14"/>
  </r>
  <r>
    <n v="2498"/>
    <s v="Race Bandit's Debut EP Validated"/>
    <s v="We've been working hard on getting our music out and we are taking the final steps to releasing our EP, but we need your help."/>
    <n v="1000"/>
    <n v="1056"/>
    <x v="0"/>
    <x v="0"/>
    <s v="USD"/>
    <n v="1422400387"/>
    <n v="1421190787"/>
    <b v="0"/>
    <x v="9"/>
    <b v="1"/>
    <s v="music/indie rock"/>
    <n v="5.6000000000000001E-2"/>
    <n v="52.8"/>
    <x v="4"/>
    <x v="14"/>
  </r>
  <r>
    <n v="2499"/>
    <s v="Ryan Hamilton : UK House Party Tour 2013"/>
    <s v="Ryan is headed to the UK for a series of Private House Parties! He needs your help. Don't miss your chance to be a part of the fun!"/>
    <n v="4000"/>
    <n v="8105"/>
    <x v="0"/>
    <x v="0"/>
    <s v="USD"/>
    <n v="1356976800"/>
    <n v="1352820837"/>
    <b v="0"/>
    <x v="203"/>
    <b v="1"/>
    <s v="music/indie rock"/>
    <n v="1.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x v="60"/>
    <b v="1"/>
    <s v="music/indie rock"/>
    <n v="0.13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n v="-0.97445454545454546"/>
    <n v="40.142857142857146"/>
    <x v="7"/>
    <x v="34"/>
  </r>
  <r>
    <n v="2502"/>
    <s v="Cupcake Chaos"/>
    <s v="A small sweet shop featuring the cupcake variety offered by Cupcake Chaos, candy, cotton candy, shakes and malts, located in Dalhart,TX"/>
    <n v="110000"/>
    <n v="86"/>
    <x v="2"/>
    <x v="0"/>
    <s v="USD"/>
    <n v="1411328918"/>
    <n v="1407440918"/>
    <b v="0"/>
    <x v="81"/>
    <b v="0"/>
    <s v="food/restaurants"/>
    <n v="-0.99921818181818178"/>
    <n v="17.2"/>
    <x v="7"/>
    <x v="34"/>
  </r>
  <r>
    <n v="2503"/>
    <s v="Cardinal Bistro BYOB Start Up"/>
    <s v="Cardinal Bistro will be Contemporary American dinning establishment based in Ventnor, NJ featuring local, seasonal ingredients."/>
    <n v="10000"/>
    <n v="0"/>
    <x v="2"/>
    <x v="0"/>
    <s v="USD"/>
    <n v="1465333560"/>
    <n v="1462743308"/>
    <b v="0"/>
    <x v="78"/>
    <b v="0"/>
    <s v="food/restaurants"/>
    <n v="-1"/>
    <e v="#DIV/0!"/>
    <x v="7"/>
    <x v="34"/>
  </r>
  <r>
    <n v="2504"/>
    <s v="Halal Restaurant and Internet Cafe"/>
    <s v="Halal Restaurant and Internet Cafe 20 percent of profits will go to building masjids."/>
    <n v="35000"/>
    <n v="0"/>
    <x v="2"/>
    <x v="0"/>
    <s v="USD"/>
    <n v="1416014534"/>
    <n v="1413418934"/>
    <b v="0"/>
    <x v="78"/>
    <b v="0"/>
    <s v="food/restaurants"/>
    <n v="-1"/>
    <e v="#DIV/0!"/>
    <x v="7"/>
    <x v="34"/>
  </r>
  <r>
    <n v="2505"/>
    <s v="PASTATUTION"/>
    <s v="PASTATUTION- The act or practice of engaging in Pasta Making for money.  _x000a__x000a_Help us get the Arcobaleno Pasta Extruder!"/>
    <n v="7000"/>
    <n v="0"/>
    <x v="2"/>
    <x v="0"/>
    <s v="USD"/>
    <n v="1426292416"/>
    <n v="1423704016"/>
    <b v="0"/>
    <x v="78"/>
    <b v="0"/>
    <s v="food/restaurants"/>
    <n v="-1"/>
    <e v="#DIV/0!"/>
    <x v="7"/>
    <x v="34"/>
  </r>
  <r>
    <n v="2506"/>
    <s v="Bowlz Cafe, Hull"/>
    <s v="Love cereal as much as we do? Then we need your help! We are opening a worldwide cereal cafe, serving the best in imported cereals!"/>
    <n v="5000"/>
    <n v="30"/>
    <x v="2"/>
    <x v="1"/>
    <s v="GBP"/>
    <n v="1443906000"/>
    <n v="1441955269"/>
    <b v="0"/>
    <x v="84"/>
    <b v="0"/>
    <s v="food/restaurants"/>
    <n v="-0.99399999999999999"/>
    <n v="15"/>
    <x v="7"/>
    <x v="34"/>
  </r>
  <r>
    <n v="2507"/>
    <s v="Help Cafe Talavera get a New Kitchen!"/>
    <s v="Unique dishes for a unique city!."/>
    <n v="42850"/>
    <n v="0"/>
    <x v="2"/>
    <x v="0"/>
    <s v="USD"/>
    <n v="1431308704"/>
    <n v="1428716704"/>
    <b v="0"/>
    <x v="78"/>
    <b v="0"/>
    <s v="food/restaurants"/>
    <n v="-1"/>
    <e v="#DIV/0!"/>
    <x v="7"/>
    <x v="34"/>
  </r>
  <r>
    <n v="2508"/>
    <s v="Silver Linning Gourmet Fudge"/>
    <s v="I make Amazing homemade fudge available in 18 flavors. I want to open my own business to be able to let my area eat my incredible fudge"/>
    <n v="20000"/>
    <n v="0"/>
    <x v="2"/>
    <x v="0"/>
    <s v="USD"/>
    <n v="1408056634"/>
    <n v="1405464634"/>
    <b v="0"/>
    <x v="78"/>
    <b v="0"/>
    <s v="food/restaurants"/>
    <n v="-1"/>
    <e v="#DIV/0!"/>
    <x v="7"/>
    <x v="34"/>
  </r>
  <r>
    <n v="2509"/>
    <s v="&quot;Chuck J. Brubecker&quot;"/>
    <s v="Relax in a new Cheesecake Lounge in London, serving freshly made cheesecakes, all day and all night, along with great coffees and teas."/>
    <n v="95000"/>
    <n v="1000"/>
    <x v="2"/>
    <x v="1"/>
    <s v="GBP"/>
    <n v="1429554349"/>
    <n v="1424719549"/>
    <b v="0"/>
    <x v="33"/>
    <b v="0"/>
    <s v="food/restaurants"/>
    <n v="-0.98947368421052628"/>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n v="-0.99850000000000005"/>
    <n v="37.5"/>
    <x v="7"/>
    <x v="34"/>
  </r>
  <r>
    <n v="2511"/>
    <s v="loluli's"/>
    <s v="Fresh Fast Food. A bbq ramen bar thats healthy, tasty and made to order right in front of your eyes....... From flame to bowl"/>
    <n v="100000"/>
    <n v="0"/>
    <x v="2"/>
    <x v="1"/>
    <s v="GBP"/>
    <n v="1454323413"/>
    <n v="1451731413"/>
    <b v="0"/>
    <x v="78"/>
    <b v="0"/>
    <s v="food/restaurants"/>
    <n v="-1"/>
    <e v="#DIV/0!"/>
    <x v="7"/>
    <x v="34"/>
  </r>
  <r>
    <n v="2512"/>
    <s v="Somethin' Tasty"/>
    <s v="Somethin' Tasty is a unique coffee, pastry &amp; retail store. We consign from all local sources: pottery, glass &amp; art."/>
    <n v="1150"/>
    <n v="0"/>
    <x v="2"/>
    <x v="0"/>
    <s v="USD"/>
    <n v="1418504561"/>
    <n v="1417208561"/>
    <b v="0"/>
    <x v="78"/>
    <b v="0"/>
    <s v="food/restaurants"/>
    <n v="-1"/>
    <e v="#DIV/0!"/>
    <x v="7"/>
    <x v="34"/>
  </r>
  <r>
    <n v="2513"/>
    <s v="Yahu Restaurants"/>
    <s v="Wir wollen einen Ort erschaffen an dem man sich wohlfÃ¼hlen kann, ein Ort an dem die Gedanken frei sind und man das Essen genieÃŸen kann."/>
    <n v="180000"/>
    <n v="0"/>
    <x v="2"/>
    <x v="12"/>
    <s v="EUR"/>
    <n v="1488067789"/>
    <n v="1482883789"/>
    <b v="0"/>
    <x v="78"/>
    <b v="0"/>
    <s v="food/restaurants"/>
    <n v="-1"/>
    <e v="#DIV/0!"/>
    <x v="7"/>
    <x v="34"/>
  </r>
  <r>
    <n v="2514"/>
    <s v="Lunch For Tots"/>
    <s v="My little cafe has been challenged to provide healthy, fun lunches to kids at a Montessori School. Local/organic as much as possible."/>
    <n v="12000"/>
    <n v="210"/>
    <x v="2"/>
    <x v="0"/>
    <s v="USD"/>
    <n v="1408526477"/>
    <n v="1407057677"/>
    <b v="0"/>
    <x v="80"/>
    <b v="0"/>
    <s v="food/restaurants"/>
    <n v="-0.98250000000000004"/>
    <n v="52.5"/>
    <x v="7"/>
    <x v="34"/>
  </r>
  <r>
    <n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n v="-0.81399999999999995"/>
    <n v="77.5"/>
    <x v="7"/>
    <x v="34"/>
  </r>
  <r>
    <n v="2516"/>
    <s v="Morning Glory"/>
    <s v="Hi, everyone my name is Alex, and i want to create not just a cafe spot, but a place that gives everyone a nice warm homey feeling."/>
    <n v="22000"/>
    <n v="0"/>
    <x v="2"/>
    <x v="0"/>
    <s v="USD"/>
    <n v="1417279252"/>
    <n v="1414683652"/>
    <b v="0"/>
    <x v="78"/>
    <b v="0"/>
    <s v="food/restaurants"/>
    <n v="-1"/>
    <e v="#DIV/0!"/>
    <x v="7"/>
    <x v="34"/>
  </r>
  <r>
    <n v="2517"/>
    <s v="The Canteen"/>
    <s v="KICK START US! Chef-driven dining experience offering a multi-course tasteful and playful menu that hems in familiar seasonal comfort."/>
    <n v="18000"/>
    <n v="1767"/>
    <x v="2"/>
    <x v="5"/>
    <s v="CAD"/>
    <n v="1426788930"/>
    <n v="1424200530"/>
    <b v="0"/>
    <x v="51"/>
    <b v="0"/>
    <s v="food/restaurants"/>
    <n v="-0.90183333333333338"/>
    <n v="53.545454545454547"/>
    <x v="7"/>
    <x v="34"/>
  </r>
  <r>
    <n v="2518"/>
    <s v="Southern California's Backroad Eateries"/>
    <s v="I am traveling the backroads of Southern California, to discover the best out-of-the-way eateries the area has to offer"/>
    <n v="5000"/>
    <n v="0"/>
    <x v="2"/>
    <x v="0"/>
    <s v="USD"/>
    <n v="1415899228"/>
    <n v="1413303628"/>
    <b v="0"/>
    <x v="78"/>
    <b v="0"/>
    <s v="food/restaurants"/>
    <n v="-1"/>
    <e v="#DIV/0!"/>
    <x v="7"/>
    <x v="34"/>
  </r>
  <r>
    <n v="2519"/>
    <s v="Kelli's Kitchen"/>
    <s v="Better than your mom's, better than Cracker Barrel, only at Kelli's Kitchen (all from scratch)."/>
    <n v="150000"/>
    <n v="65"/>
    <x v="2"/>
    <x v="0"/>
    <s v="USD"/>
    <n v="1405741404"/>
    <n v="1403149404"/>
    <b v="0"/>
    <x v="80"/>
    <b v="0"/>
    <s v="food/restaurants"/>
    <n v="-0.99956666666666671"/>
    <n v="16.25"/>
    <x v="7"/>
    <x v="34"/>
  </r>
  <r>
    <n v="2520"/>
    <s v="The Aurora Outpost Restaurant/NightClub"/>
    <s v="Aurora restaurant/night club, a Star Wars/Star Trek Science fiction community gathering place and club in the Tulsa/Oklahoma city area."/>
    <n v="100000"/>
    <n v="0"/>
    <x v="2"/>
    <x v="0"/>
    <s v="USD"/>
    <n v="1476559260"/>
    <n v="1472567085"/>
    <b v="0"/>
    <x v="78"/>
    <b v="0"/>
    <s v="food/restaurants"/>
    <n v="-1"/>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n v="9.4879199999999983E-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n v="0"/>
    <n v="185.18518518518519"/>
    <x v="4"/>
    <x v="35"/>
  </r>
  <r>
    <n v="2523"/>
    <s v="Pater Noster Project"/>
    <s v="PATER NOSTER (2003) by Thomas Oboe Lee, scored for baritone solo and string quartet.  Hauntingly beautiful, yet never performed."/>
    <n v="900"/>
    <n v="1408"/>
    <x v="0"/>
    <x v="0"/>
    <s v="USD"/>
    <n v="1416270292"/>
    <n v="1413674692"/>
    <b v="0"/>
    <x v="55"/>
    <b v="1"/>
    <s v="music/classical music"/>
    <n v="0.56444444444444442"/>
    <n v="54.153846153846153"/>
    <x v="4"/>
    <x v="35"/>
  </r>
  <r>
    <n v="2524"/>
    <s v="Les Bostonades' First CD"/>
    <s v="We're bringing some of our favorite music from the past 10 years to disc for the first time ever."/>
    <n v="7500"/>
    <n v="7620"/>
    <x v="0"/>
    <x v="0"/>
    <s v="USD"/>
    <n v="1419136200"/>
    <n v="1416338557"/>
    <b v="0"/>
    <x v="68"/>
    <b v="1"/>
    <s v="music/classical music"/>
    <n v="1.6E-2"/>
    <n v="177.2093023255814"/>
    <x v="4"/>
    <x v="35"/>
  </r>
  <r>
    <n v="2525"/>
    <s v="Jenny &amp; Rossâ”‚To Sing in Germany"/>
    <s v="Husband and wife operatic team specializing in German opera. Fundraising for an audition tour of Germany."/>
    <n v="8000"/>
    <n v="8026"/>
    <x v="0"/>
    <x v="0"/>
    <s v="USD"/>
    <n v="1340914571"/>
    <n v="1338322571"/>
    <b v="0"/>
    <x v="144"/>
    <b v="1"/>
    <s v="music/classical music"/>
    <n v="3.2499999999999999E-3"/>
    <n v="100.325"/>
    <x v="4"/>
    <x v="35"/>
  </r>
  <r>
    <n v="2526"/>
    <s v="10 Years and Counting...a new album by Valor Brass!"/>
    <s v="New music and arrangements, amazing sound, brass chamber music at the highest level!  Be a part of our community!"/>
    <n v="4000"/>
    <n v="4518"/>
    <x v="0"/>
    <x v="0"/>
    <s v="USD"/>
    <n v="1418014740"/>
    <n v="1415585474"/>
    <b v="0"/>
    <x v="51"/>
    <b v="1"/>
    <s v="music/classical music"/>
    <n v="0.1295"/>
    <n v="136.90909090909091"/>
    <x v="4"/>
    <x v="35"/>
  </r>
  <r>
    <n v="2527"/>
    <s v="Britten in Song: A Centennial Celebration"/>
    <s v="Five Programs of Benjamin Britten's vocal works featuring over 20 extraordinary vocalists and pianists."/>
    <n v="4000"/>
    <n v="4085"/>
    <x v="0"/>
    <x v="0"/>
    <s v="USD"/>
    <n v="1382068740"/>
    <n v="1380477691"/>
    <b v="0"/>
    <x v="26"/>
    <b v="1"/>
    <s v="music/classical music"/>
    <n v="2.1250000000000002E-2"/>
    <n v="57.535211267605632"/>
    <x v="4"/>
    <x v="35"/>
  </r>
  <r>
    <n v="2528"/>
    <s v="Three Voices"/>
    <s v="I've been offered a contract with HatHut to record Feldman's 'Three Voices', which would be my first solo disc. I need your help!"/>
    <n v="4000"/>
    <n v="4289.99"/>
    <x v="0"/>
    <x v="1"/>
    <s v="GBP"/>
    <n v="1440068400"/>
    <n v="1438459303"/>
    <b v="0"/>
    <x v="75"/>
    <b v="1"/>
    <s v="music/classical music"/>
    <n v="7.2497499999999951E-2"/>
    <n v="52.962839506172834"/>
    <x v="4"/>
    <x v="35"/>
  </r>
  <r>
    <n v="2529"/>
    <s v="UrbanArias is DC's Contemporary Opera Company"/>
    <s v="Opera. Short. New."/>
    <n v="6000"/>
    <n v="6257"/>
    <x v="0"/>
    <x v="0"/>
    <s v="USD"/>
    <n v="1332636975"/>
    <n v="1328752575"/>
    <b v="0"/>
    <x v="88"/>
    <b v="1"/>
    <s v="music/classical music"/>
    <n v="4.2833333333333334E-2"/>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n v="0"/>
    <n v="135.41666666666666"/>
    <x v="4"/>
    <x v="35"/>
  </r>
  <r>
    <n v="2531"/>
    <s v="Modern Chamber Music"/>
    <s v="The first CD of chamber music composed by John Leupold to be released on PARMA records. The album features solo, duets, and a quartet."/>
    <n v="4500"/>
    <n v="4518"/>
    <x v="0"/>
    <x v="0"/>
    <s v="USD"/>
    <n v="1439611140"/>
    <n v="1437668354"/>
    <b v="0"/>
    <x v="42"/>
    <b v="1"/>
    <s v="music/classical music"/>
    <n v="4.0000000000000001E-3"/>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n v="0.26124999999999998"/>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n v="0.106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n v="0.05"/>
    <n v="150"/>
    <x v="4"/>
    <x v="35"/>
  </r>
  <r>
    <n v="2535"/>
    <s v="Mark Hayes Requiem Recording"/>
    <s v="Mark Hayes: Requiem Recording"/>
    <n v="20000"/>
    <n v="20755"/>
    <x v="0"/>
    <x v="0"/>
    <s v="USD"/>
    <n v="1417463945"/>
    <n v="1414781945"/>
    <b v="0"/>
    <x v="76"/>
    <b v="1"/>
    <s v="music/classical music"/>
    <n v="3.7749999999999999E-2"/>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x v="80"/>
    <b v="1"/>
    <s v="music/classical music"/>
    <n v="0.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n v="0.1"/>
    <n v="100"/>
    <x v="4"/>
    <x v="35"/>
  </r>
  <r>
    <n v="2538"/>
    <s v="Me, Myself and Albinoni"/>
    <s v="I will record 2 of Tomaso Albinoni's concertos for 2 oboes playing both parts myself."/>
    <n v="18000"/>
    <n v="20343.169999999998"/>
    <x v="0"/>
    <x v="0"/>
    <s v="USD"/>
    <n v="1361681940"/>
    <n v="1359029661"/>
    <b v="0"/>
    <x v="333"/>
    <b v="1"/>
    <s v="music/classical music"/>
    <n v="0.13017611111111102"/>
    <n v="109.96308108108107"/>
    <x v="4"/>
    <x v="35"/>
  </r>
  <r>
    <n v="2539"/>
    <s v="The Flying Gambas"/>
    <s v="Help ABS Academy musicians get their cellos, gambas, &amp; contrabasses to San Francisco by supporting their instruments' travel."/>
    <n v="10000"/>
    <n v="10025"/>
    <x v="0"/>
    <x v="0"/>
    <s v="USD"/>
    <n v="1422913152"/>
    <n v="1417729152"/>
    <b v="0"/>
    <x v="211"/>
    <b v="1"/>
    <s v="music/classical music"/>
    <n v="2.5000000000000001E-3"/>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x v="74"/>
    <b v="1"/>
    <s v="music/classical music"/>
    <n v="3.4000000000000002E-2"/>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n v="7.0285714285714285E-2"/>
    <n v="59.460317460317462"/>
    <x v="4"/>
    <x v="35"/>
  </r>
  <r>
    <n v="2542"/>
    <s v="Classical Music by Marquita"/>
    <s v="Marquita Renee Ntim records her first Classical Album, complete with her playing the viola, cello and singing opera."/>
    <n v="700"/>
    <n v="725"/>
    <x v="0"/>
    <x v="0"/>
    <s v="USD"/>
    <n v="1380599940"/>
    <n v="1377252857"/>
    <b v="0"/>
    <x v="62"/>
    <b v="1"/>
    <s v="music/classical music"/>
    <n v="3.5714285714285712E-2"/>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n v="0.56399999999999995"/>
    <n v="30.076923076923077"/>
    <x v="4"/>
    <x v="35"/>
  </r>
  <r>
    <n v="2544"/>
    <s v="Singing City Children's Choir"/>
    <s v="Bringing choral music and performance opportunities to under-served youth in West Philadelphia"/>
    <n v="5000"/>
    <n v="5041"/>
    <x v="0"/>
    <x v="0"/>
    <s v="USD"/>
    <n v="1341750569"/>
    <n v="1339158569"/>
    <b v="0"/>
    <x v="7"/>
    <b v="1"/>
    <s v="music/classical music"/>
    <n v="8.2000000000000007E-3"/>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n v="0.95299999999999996"/>
    <n v="64.032786885245898"/>
    <x v="4"/>
    <x v="35"/>
  </r>
  <r>
    <n v="2546"/>
    <s v="Cor Cantiamo's First Commercially Released Recording"/>
    <s v="We want to release an album of choral music by acclaimed Finnish composer Jaakko MÃ¤ntyjÃ¤rvi in 2014"/>
    <n v="3500"/>
    <n v="3910"/>
    <x v="0"/>
    <x v="0"/>
    <s v="USD"/>
    <n v="1380949200"/>
    <n v="1378586179"/>
    <b v="0"/>
    <x v="71"/>
    <b v="1"/>
    <s v="music/classical music"/>
    <n v="0.11714285714285715"/>
    <n v="60.153846153846153"/>
    <x v="4"/>
    <x v="35"/>
  </r>
  <r>
    <n v="2547"/>
    <s v="Classical Guitar Music of Hawaii"/>
    <s v="A compilation of Guitar Music by composers Darin Au, Jeff Peterson, Byron Yasui, Bailey Matsuda, Ian O'Sullivan, and Michael Foumai."/>
    <n v="5500"/>
    <n v="6592"/>
    <x v="0"/>
    <x v="0"/>
    <s v="USD"/>
    <n v="1333560803"/>
    <n v="1330972403"/>
    <b v="0"/>
    <x v="179"/>
    <b v="1"/>
    <s v="music/classical music"/>
    <n v="0.19854545454545455"/>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n v="1.8499999999999999E-2"/>
    <n v="165.16216216216216"/>
    <x v="4"/>
    <x v="35"/>
  </r>
  <r>
    <n v="2549"/>
    <s v="The Miller's Wife, a new opera"/>
    <s v="A new opera in English by Mike Christie to be premiÃ¨red at the Arcola Theatre, London UK from 14th-17th August 2013."/>
    <n v="1570"/>
    <n v="1614"/>
    <x v="0"/>
    <x v="1"/>
    <s v="GBP"/>
    <n v="1370019600"/>
    <n v="1366999870"/>
    <b v="0"/>
    <x v="77"/>
    <b v="1"/>
    <s v="music/classical music"/>
    <n v="2.802547770700637E-2"/>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n v="8.4615384615384613E-3"/>
    <n v="43.7"/>
    <x v="4"/>
    <x v="35"/>
  </r>
  <r>
    <n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n v="2.7346938775510202E-2"/>
    <n v="67.419642857142861"/>
    <x v="4"/>
    <x v="35"/>
  </r>
  <r>
    <n v="2552"/>
    <s v="DAVID, The Oratorio"/>
    <s v="World Premiere of a new oratorio with chorus, soloists, and orchestra, based on the Old Testament king and prophet, DAVID"/>
    <n v="3000"/>
    <n v="3195"/>
    <x v="0"/>
    <x v="0"/>
    <s v="USD"/>
    <n v="1488741981"/>
    <n v="1486149981"/>
    <b v="0"/>
    <x v="59"/>
    <b v="1"/>
    <s v="music/classical music"/>
    <n v="6.5000000000000002E-2"/>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n v="0.55533333333333335"/>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n v="0.22800000000000001"/>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n v="7.3499999999999996E-2"/>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n v="5.5033557046979868E-2"/>
    <n v="23.117647058823529"/>
    <x v="4"/>
    <x v="35"/>
  </r>
  <r>
    <n v="2557"/>
    <s v="European Tour"/>
    <s v="Raising money for our concert tour of Switzerland and Germany in June/July 2014"/>
    <n v="900"/>
    <n v="1066"/>
    <x v="0"/>
    <x v="1"/>
    <s v="GBP"/>
    <n v="1400176386"/>
    <n v="1397584386"/>
    <b v="0"/>
    <x v="17"/>
    <b v="1"/>
    <s v="music/classical music"/>
    <n v="0.18444444444444444"/>
    <n v="29.611111111111111"/>
    <x v="4"/>
    <x v="35"/>
  </r>
  <r>
    <n v="2558"/>
    <s v="Hopkins Sinfonia 2015 Season"/>
    <s v="The Hopkins Sinfonia is looking for your support to run our 2015 Season made up of five concerts."/>
    <n v="1250"/>
    <n v="1361"/>
    <x v="0"/>
    <x v="2"/>
    <s v="AUD"/>
    <n v="1430488740"/>
    <n v="1427747906"/>
    <b v="0"/>
    <x v="59"/>
    <b v="1"/>
    <s v="music/classical music"/>
    <n v="8.8800000000000004E-2"/>
    <n v="75.611111111111114"/>
    <x v="4"/>
    <x v="35"/>
  </r>
  <r>
    <n v="2559"/>
    <s v="India Meets String Quartet"/>
    <s v="A concert of new music by four composers who have lived in India and been inspired by its music, with the Momenta String Quartet"/>
    <n v="800"/>
    <n v="890"/>
    <x v="0"/>
    <x v="0"/>
    <s v="USD"/>
    <n v="1321385820"/>
    <n v="1318539484"/>
    <b v="0"/>
    <x v="20"/>
    <b v="1"/>
    <s v="music/classical music"/>
    <n v="0.1125"/>
    <n v="35.6"/>
    <x v="4"/>
    <x v="35"/>
  </r>
  <r>
    <n v="2560"/>
    <s v="Courting Rites of Cranes CD recording"/>
    <s v="New CD of favourite chamber music by Welsh composer Michael Parkin featuring debut recordings by outstanding young musicians."/>
    <n v="3000"/>
    <n v="3003"/>
    <x v="0"/>
    <x v="1"/>
    <s v="GBP"/>
    <n v="1425682174"/>
    <n v="1423090174"/>
    <b v="0"/>
    <x v="64"/>
    <b v="1"/>
    <s v="music/classical music"/>
    <n v="1E-3"/>
    <n v="143"/>
    <x v="4"/>
    <x v="35"/>
  </r>
  <r>
    <n v="2561"/>
    <s v="Project Bearnaise Trucks (Canceled)"/>
    <s v="Ever had chicken fingers smothered in bearnaise sauce, resting on a bed of your favorite rice? We need these meals on wheels."/>
    <n v="100000"/>
    <n v="0"/>
    <x v="1"/>
    <x v="5"/>
    <s v="CAD"/>
    <n v="1444740089"/>
    <n v="1442148089"/>
    <b v="0"/>
    <x v="78"/>
    <b v="0"/>
    <s v="food/food trucks"/>
    <n v="-1"/>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n v="-0.99250000000000005"/>
    <n v="25"/>
    <x v="7"/>
    <x v="19"/>
  </r>
  <r>
    <n v="2563"/>
    <s v="Phoenix Pearl Boba Tea Truck (Canceled)"/>
    <s v="Michigan based bubble tea and specialty ice cream food truck"/>
    <n v="20000"/>
    <n v="0"/>
    <x v="1"/>
    <x v="0"/>
    <s v="USD"/>
    <n v="1438226451"/>
    <n v="1433042451"/>
    <b v="0"/>
    <x v="78"/>
    <b v="0"/>
    <s v="food/food trucks"/>
    <n v="-1"/>
    <e v="#DIV/0!"/>
    <x v="7"/>
    <x v="19"/>
  </r>
  <r>
    <n v="2564"/>
    <s v="Seaside Eddy's - Wheels on the Ground! (Canceled)"/>
    <s v="We want to bring the wonderful flavors of the Jersey Shore, my home, to my new home in Winnipeg, the center of Canada."/>
    <n v="40000"/>
    <n v="0"/>
    <x v="1"/>
    <x v="5"/>
    <s v="CAD"/>
    <n v="1406854699"/>
    <n v="1404262699"/>
    <b v="0"/>
    <x v="78"/>
    <b v="0"/>
    <s v="food/food trucks"/>
    <n v="-1"/>
    <e v="#DIV/0!"/>
    <x v="7"/>
    <x v="19"/>
  </r>
  <r>
    <n v="2565"/>
    <s v="The Sketchy Pelican (Canceled)"/>
    <s v="The Sketchy Pelican. Is my vision to bring raw, honest, soulful, creative, thoght provoking cuisine to food truck form"/>
    <n v="10000"/>
    <n v="100"/>
    <x v="1"/>
    <x v="0"/>
    <s v="USD"/>
    <n v="1462827000"/>
    <n v="1457710589"/>
    <b v="0"/>
    <x v="29"/>
    <b v="0"/>
    <s v="food/food trucks"/>
    <n v="-0.99"/>
    <n v="100"/>
    <x v="7"/>
    <x v="19"/>
  </r>
  <r>
    <n v="2566"/>
    <s v="Mamma B's Pizza Get's Rolling (Canceled)"/>
    <s v="You can skip the hotdog cart and enjoy fresh, hot, delicious, handmade pizza when Mamma B's takes her show on the road!"/>
    <n v="35000"/>
    <n v="0"/>
    <x v="1"/>
    <x v="0"/>
    <s v="USD"/>
    <n v="1408663948"/>
    <n v="1406071948"/>
    <b v="0"/>
    <x v="78"/>
    <b v="0"/>
    <s v="food/food trucks"/>
    <n v="-1"/>
    <e v="#DIV/0!"/>
    <x v="7"/>
    <x v="19"/>
  </r>
  <r>
    <n v="2567"/>
    <s v="Burgers and Babes Food Truck (Canceled)"/>
    <s v="You're leaving a Bar/Nightclub what else would you want more than to have a Juicy Burger and to see Beautiful Girls making it."/>
    <n v="45000"/>
    <n v="120"/>
    <x v="1"/>
    <x v="0"/>
    <s v="USD"/>
    <n v="1429823138"/>
    <n v="1427231138"/>
    <b v="0"/>
    <x v="84"/>
    <b v="0"/>
    <s v="food/food trucks"/>
    <n v="-0.99733333333333329"/>
    <n v="60"/>
    <x v="7"/>
    <x v="19"/>
  </r>
  <r>
    <n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n v="-0.995"/>
    <n v="50"/>
    <x v="7"/>
    <x v="19"/>
  </r>
  <r>
    <n v="2569"/>
    <s v="Rochester Needs a Dessert Food Truck (Canceled)"/>
    <s v="With your help, I would be able to get a truck and start the process of getting it ready for the 2016 season."/>
    <n v="6500"/>
    <n v="145"/>
    <x v="1"/>
    <x v="0"/>
    <s v="USD"/>
    <n v="1442457112"/>
    <n v="1439865112"/>
    <b v="0"/>
    <x v="84"/>
    <b v="0"/>
    <s v="food/food trucks"/>
    <n v="-0.97769230769230764"/>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n v="-0.99157142857142855"/>
    <n v="29.5"/>
    <x v="7"/>
    <x v="19"/>
  </r>
  <r>
    <n v="2571"/>
    <s v="Coco Bowls (Canceled)"/>
    <s v="Perth locals who dream of opening a health food van, and serving treats that not only taste amazing but also benefit your body."/>
    <n v="100000"/>
    <n v="250"/>
    <x v="1"/>
    <x v="2"/>
    <s v="AUD"/>
    <n v="1463645521"/>
    <n v="1458461521"/>
    <b v="0"/>
    <x v="80"/>
    <b v="0"/>
    <s v="food/food trucks"/>
    <n v="-0.99750000000000005"/>
    <n v="62.5"/>
    <x v="7"/>
    <x v="19"/>
  </r>
  <r>
    <n v="2572"/>
    <s v="A Dream of Naughty Nachos (Canceled)"/>
    <s v="Mesquite smoked brisket nachos, food truck style, with homemade salsa to make your taste buds dance."/>
    <n v="30000"/>
    <n v="0"/>
    <x v="1"/>
    <x v="0"/>
    <s v="USD"/>
    <n v="1428893517"/>
    <n v="1426301517"/>
    <b v="0"/>
    <x v="78"/>
    <b v="0"/>
    <s v="food/food trucks"/>
    <n v="-1"/>
    <e v="#DIV/0!"/>
    <x v="7"/>
    <x v="19"/>
  </r>
  <r>
    <n v="2573"/>
    <s v="Southern Flair Pork-Ka-Bobs (Canceled)"/>
    <s v="I have perfected my porkkabob recipe.I'm ready to start my own business!I need funds for the bbq pit and trailer and start up supplies."/>
    <n v="8000"/>
    <n v="0"/>
    <x v="1"/>
    <x v="0"/>
    <s v="USD"/>
    <n v="1408803149"/>
    <n v="1404915149"/>
    <b v="0"/>
    <x v="78"/>
    <b v="0"/>
    <s v="food/food trucks"/>
    <n v="-1"/>
    <e v="#DIV/0!"/>
    <x v="7"/>
    <x v="19"/>
  </r>
  <r>
    <n v="2574"/>
    <s v="Da Pickney Dem Jamaican Jerk (Canceled)"/>
    <s v="The Best Jamaican Jerk outside of Kingston! The name means &quot;for the children&quot;, my children, the reasons why I cook and why I live!"/>
    <n v="10000"/>
    <n v="0"/>
    <x v="1"/>
    <x v="0"/>
    <s v="USD"/>
    <n v="1463600945"/>
    <n v="1461786545"/>
    <b v="0"/>
    <x v="78"/>
    <b v="0"/>
    <s v="food/food trucks"/>
    <n v="-1"/>
    <e v="#DIV/0!"/>
    <x v="7"/>
    <x v="19"/>
  </r>
  <r>
    <n v="2575"/>
    <s v="Vdub dogs (Canceled)"/>
    <s v="Hello everyone, Iv'e decided to put my love for old Volkswagen buses and my love for cooking together! Support vdub dogs hot dog bus!"/>
    <n v="85000"/>
    <n v="0"/>
    <x v="1"/>
    <x v="0"/>
    <s v="USD"/>
    <n v="1421030194"/>
    <n v="1418438194"/>
    <b v="0"/>
    <x v="78"/>
    <b v="0"/>
    <s v="food/food trucks"/>
    <n v="-1"/>
    <e v="#DIV/0!"/>
    <x v="7"/>
    <x v="19"/>
  </r>
  <r>
    <n v="2576"/>
    <s v="2 Go Fast Food (Canceled)"/>
    <s v="A New Twist with an American and Philippine fast food Mobile Trailer."/>
    <n v="10000"/>
    <n v="0"/>
    <x v="1"/>
    <x v="0"/>
    <s v="USD"/>
    <n v="1428707647"/>
    <n v="1424823247"/>
    <b v="0"/>
    <x v="78"/>
    <b v="0"/>
    <s v="food/food trucks"/>
    <n v="-1"/>
    <e v="#DIV/0!"/>
    <x v="7"/>
    <x v="19"/>
  </r>
  <r>
    <n v="2577"/>
    <s v="Fruity Cakes (Canceled)"/>
    <s v="This is not your average cake, it's fruit with yogurt fruit dip icing and fruit toppings! Great for events, parties, weddings and more!"/>
    <n v="15000"/>
    <n v="0"/>
    <x v="1"/>
    <x v="0"/>
    <s v="USD"/>
    <n v="1407181297"/>
    <n v="1405021297"/>
    <b v="0"/>
    <x v="78"/>
    <b v="0"/>
    <s v="food/food trucks"/>
    <n v="-1"/>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n v="-1"/>
    <e v="#DIV/0!"/>
    <x v="7"/>
    <x v="19"/>
  </r>
  <r>
    <n v="2579"/>
    <s v="Liz's Bakery &amp; Barista on the Go.. (Canceled)"/>
    <s v="For those who know me, I love to bake &amp; I'm pretty good at it. My dream is to own a food truck that is a bakery &amp; Coffee shop."/>
    <n v="200000"/>
    <n v="277"/>
    <x v="1"/>
    <x v="0"/>
    <s v="USD"/>
    <n v="1410810903"/>
    <n v="1405626903"/>
    <b v="0"/>
    <x v="8"/>
    <b v="0"/>
    <s v="food/food trucks"/>
    <n v="-0.99861500000000003"/>
    <n v="23.083333333333332"/>
    <x v="7"/>
    <x v="19"/>
  </r>
  <r>
    <n v="2580"/>
    <s v="Build Phatboyz Food Truck (Canceled)"/>
    <s v="Planning to build this truck into a full rolling fold out cook shack,providing clean cold drinking water to all festival goers"/>
    <n v="8500"/>
    <n v="51"/>
    <x v="1"/>
    <x v="0"/>
    <s v="USD"/>
    <n v="1431745200"/>
    <n v="1429170603"/>
    <b v="0"/>
    <x v="84"/>
    <b v="0"/>
    <s v="food/food trucks"/>
    <n v="-0.99399999999999999"/>
    <n v="25.5"/>
    <x v="7"/>
    <x v="19"/>
  </r>
  <r>
    <n v="2581"/>
    <s v="A Flying Sausage Food Truck"/>
    <s v="Creating a Food Truck to bring gourmet sausage sliders to Jacksonville, FL for breakfast, lunch, and special events."/>
    <n v="5000"/>
    <n v="530"/>
    <x v="2"/>
    <x v="0"/>
    <s v="USD"/>
    <n v="1447689898"/>
    <n v="1445094298"/>
    <b v="0"/>
    <x v="202"/>
    <b v="0"/>
    <s v="food/food trucks"/>
    <n v="-0.89400000000000002"/>
    <n v="48.18181818181818"/>
    <x v="7"/>
    <x v="19"/>
  </r>
  <r>
    <n v="2582"/>
    <s v="Drunken Wings"/>
    <s v="The place where chicken meets liquor for the first time!"/>
    <n v="90000"/>
    <n v="1"/>
    <x v="2"/>
    <x v="0"/>
    <s v="USD"/>
    <n v="1477784634"/>
    <n v="1475192634"/>
    <b v="0"/>
    <x v="29"/>
    <b v="0"/>
    <s v="food/food trucks"/>
    <n v="-0.99998888888888893"/>
    <n v="1"/>
    <x v="7"/>
    <x v="19"/>
  </r>
  <r>
    <n v="2583"/>
    <s v="Crazy Daisy Food Truck"/>
    <s v="Crazy Daisy will become the newest member of the food truck distributors in Kansas City, Missouri."/>
    <n v="1000"/>
    <n v="5"/>
    <x v="2"/>
    <x v="0"/>
    <s v="USD"/>
    <n v="1426526880"/>
    <n v="1421346480"/>
    <b v="0"/>
    <x v="81"/>
    <b v="0"/>
    <s v="food/food trucks"/>
    <n v="-0.995"/>
    <n v="1"/>
    <x v="7"/>
    <x v="19"/>
  </r>
  <r>
    <n v="2584"/>
    <s v="Culinary Arts Food Truck Style"/>
    <s v="Bringing quality food to the masses using local premium ingredients, but at a food truck price!"/>
    <n v="10000"/>
    <n v="0"/>
    <x v="2"/>
    <x v="0"/>
    <s v="USD"/>
    <n v="1434341369"/>
    <n v="1431749369"/>
    <b v="0"/>
    <x v="78"/>
    <b v="0"/>
    <s v="food/food trucks"/>
    <n v="-1"/>
    <e v="#DIV/0!"/>
    <x v="7"/>
    <x v="19"/>
  </r>
  <r>
    <n v="2585"/>
    <s v="Evie's Eats and Natural Treats Food Truck"/>
    <s v="Evie's Eats uses local ingredients to create sweet treats, healthy snacks and on the go meals, all with the family budget in mind!"/>
    <n v="30000"/>
    <n v="50"/>
    <x v="2"/>
    <x v="0"/>
    <s v="USD"/>
    <n v="1404601632"/>
    <n v="1402009632"/>
    <b v="0"/>
    <x v="29"/>
    <b v="0"/>
    <s v="food/food trucks"/>
    <n v="-0.99833333333333329"/>
    <n v="50"/>
    <x v="7"/>
    <x v="19"/>
  </r>
  <r>
    <n v="2586"/>
    <s v="Inspire Healthy Eating"/>
    <s v="I would like to bring fresh salad and food to the streets of London at a reasonable price."/>
    <n v="3000"/>
    <n v="5"/>
    <x v="2"/>
    <x v="1"/>
    <s v="GBP"/>
    <n v="1451030136"/>
    <n v="1448438136"/>
    <b v="0"/>
    <x v="29"/>
    <b v="0"/>
    <s v="food/food trucks"/>
    <n v="-0.99833333333333329"/>
    <n v="5"/>
    <x v="7"/>
    <x v="19"/>
  </r>
  <r>
    <n v="2587"/>
    <s v="Yummy Hugs-The Original Co-op, Pop-up Food Truck"/>
    <s v="Providing creative, healthy signature dishes for active, conscientious lifestylers through a community of culinary artists."/>
    <n v="50000"/>
    <n v="1217"/>
    <x v="2"/>
    <x v="0"/>
    <s v="USD"/>
    <n v="1451491953"/>
    <n v="1448899953"/>
    <b v="0"/>
    <x v="79"/>
    <b v="0"/>
    <s v="food/food trucks"/>
    <n v="-0.97565999999999997"/>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n v="-0.96116666666666661"/>
    <n v="29.125"/>
    <x v="7"/>
    <x v="19"/>
  </r>
  <r>
    <n v="2589"/>
    <s v="TapiÃ³ca - Brazilian Street Food Truck"/>
    <s v="A Brazilian-inspired food truck in one of the busiest spots in Copenhagen, delicious pancakes made by the healthy tapiÃ³ca flour"/>
    <n v="50000"/>
    <n v="5"/>
    <x v="2"/>
    <x v="8"/>
    <s v="DKK"/>
    <n v="1458733927"/>
    <n v="1456145527"/>
    <b v="0"/>
    <x v="29"/>
    <b v="0"/>
    <s v="food/food trucks"/>
    <n v="-0.99990000000000001"/>
    <n v="5"/>
    <x v="7"/>
    <x v="19"/>
  </r>
  <r>
    <n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n v="-1"/>
    <e v="#DIV/0!"/>
    <x v="7"/>
    <x v="19"/>
  </r>
  <r>
    <n v="2591"/>
    <s v="patent pending"/>
    <s v="Hi everyone I am a 26 year old single mom trying to start her own food business! I need to first afford the patent to reveal more!"/>
    <n v="1500"/>
    <n v="26"/>
    <x v="2"/>
    <x v="0"/>
    <s v="USD"/>
    <n v="1457901924"/>
    <n v="1452721524"/>
    <b v="0"/>
    <x v="84"/>
    <b v="0"/>
    <s v="food/food trucks"/>
    <n v="-0.98266666666666669"/>
    <n v="13"/>
    <x v="7"/>
    <x v="19"/>
  </r>
  <r>
    <n v="2592"/>
    <s v="El Carte 303"/>
    <s v="El Carte is revolutionizing the food truck industry. Meet the new food trike. #oneandonly  we going to spread the awesomeness all over!"/>
    <n v="30000"/>
    <n v="50"/>
    <x v="2"/>
    <x v="0"/>
    <s v="USD"/>
    <n v="1412536421"/>
    <n v="1409944421"/>
    <b v="0"/>
    <x v="29"/>
    <b v="0"/>
    <s v="food/food trucks"/>
    <n v="-0.99833333333333329"/>
    <n v="50"/>
    <x v="7"/>
    <x v="19"/>
  </r>
  <r>
    <n v="2593"/>
    <s v="L.J. Silvers' Ice Cream and Taco Van"/>
    <s v="What could be better than satisfying your hunger with ice cream or a taco (or both) from a 1970's mural van blastin disco music!"/>
    <n v="10000"/>
    <n v="0"/>
    <x v="2"/>
    <x v="0"/>
    <s v="USD"/>
    <n v="1429993026"/>
    <n v="1427401026"/>
    <b v="0"/>
    <x v="78"/>
    <b v="0"/>
    <s v="food/food trucks"/>
    <n v="-1"/>
    <e v="#DIV/0!"/>
    <x v="7"/>
    <x v="19"/>
  </r>
  <r>
    <n v="2594"/>
    <s v="The Shirley Delicious Treats Food Truck Project"/>
    <s v="New, small home business, looking to take some Granny's old recipes along with some of my own creations to the streets!"/>
    <n v="80000"/>
    <n v="1"/>
    <x v="2"/>
    <x v="0"/>
    <s v="USD"/>
    <n v="1407453228"/>
    <n v="1404861228"/>
    <b v="0"/>
    <x v="29"/>
    <b v="0"/>
    <s v="food/food trucks"/>
    <n v="-0.99998750000000003"/>
    <n v="1"/>
    <x v="7"/>
    <x v="19"/>
  </r>
  <r>
    <n v="2595"/>
    <s v="Food Truck for Little Fox Bakery"/>
    <s v="Looking to put the best baked goods in Bowling Green on wheels"/>
    <n v="15000"/>
    <n v="1825"/>
    <x v="2"/>
    <x v="0"/>
    <s v="USD"/>
    <n v="1487915500"/>
    <n v="1485323500"/>
    <b v="0"/>
    <x v="10"/>
    <b v="0"/>
    <s v="food/food trucks"/>
    <n v="-0.8783333333333333"/>
    <n v="96.05263157894737"/>
    <x v="7"/>
    <x v="19"/>
  </r>
  <r>
    <n v="2596"/>
    <s v="The Chef Express Food Truck"/>
    <s v="I'm bringing passion, talent, and most importantly some amazing gourmet food to the streets of Lethbridge and southern Alberta."/>
    <n v="35000"/>
    <n v="8256"/>
    <x v="2"/>
    <x v="5"/>
    <s v="CAD"/>
    <n v="1407427009"/>
    <n v="1404835009"/>
    <b v="0"/>
    <x v="74"/>
    <b v="0"/>
    <s v="food/food trucks"/>
    <n v="-0.76411428571428575"/>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n v="-0.94333333333333336"/>
    <n v="12.142857142857142"/>
    <x v="7"/>
    <x v="19"/>
  </r>
  <r>
    <n v="2598"/>
    <s v="Rovin' Okie's Fried Pies gourmet southern fried pies."/>
    <s v="I'm ready to make Tulsa happy and aware that love and kindness go hand in hand with good food!"/>
    <n v="3000"/>
    <n v="1170"/>
    <x v="2"/>
    <x v="0"/>
    <s v="USD"/>
    <n v="1443039001"/>
    <n v="1440447001"/>
    <b v="0"/>
    <x v="25"/>
    <b v="0"/>
    <s v="food/food trucks"/>
    <n v="-0.61"/>
    <n v="83.571428571428569"/>
    <x v="7"/>
    <x v="19"/>
  </r>
  <r>
    <n v="2599"/>
    <s v="Empty Ramekins Catering Group"/>
    <s v="The Empty Ramekins Catering Group is looking for your help to start up in Miami Florida!!!!"/>
    <n v="9041"/>
    <n v="90"/>
    <x v="2"/>
    <x v="0"/>
    <s v="USD"/>
    <n v="1407089147"/>
    <n v="1403201147"/>
    <b v="0"/>
    <x v="81"/>
    <b v="0"/>
    <s v="food/food trucks"/>
    <n v="-0.99004534896582241"/>
    <n v="18"/>
    <x v="7"/>
    <x v="19"/>
  </r>
  <r>
    <n v="2600"/>
    <s v="Help Buttz Return From the Ashes"/>
    <s v="On Sunday November 8, 2015 our food truck burned to the ground. Please help us get rebuilt."/>
    <n v="50000"/>
    <n v="3466"/>
    <x v="2"/>
    <x v="0"/>
    <s v="USD"/>
    <n v="1458938200"/>
    <n v="1453757800"/>
    <b v="0"/>
    <x v="209"/>
    <b v="0"/>
    <s v="food/food trucks"/>
    <n v="-0.93067999999999995"/>
    <n v="115.53333333333333"/>
    <x v="7"/>
    <x v="19"/>
  </r>
  <r>
    <n v="2601"/>
    <s v="Launch a TARDIS into SPACE!"/>
    <s v="I'll be launching a small model TARDIS into (near) SPACE and filming the ascension and descension as a mini-documentary for YouTube."/>
    <n v="500"/>
    <n v="3307"/>
    <x v="0"/>
    <x v="0"/>
    <s v="USD"/>
    <n v="1347508740"/>
    <n v="1346276349"/>
    <b v="1"/>
    <x v="299"/>
    <b v="1"/>
    <s v="technology/space exploration"/>
    <n v="5.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x v="463"/>
    <b v="1"/>
    <s v="technology/space exploration"/>
    <n v="2.2609166666666667"/>
    <n v="80.022494887525568"/>
    <x v="2"/>
    <x v="36"/>
  </r>
  <r>
    <n v="2603"/>
    <s v="Manned Mock Mars Mission"/>
    <s v="I will be building a mock space station and simulate living on Mars for two weeks."/>
    <n v="1750"/>
    <n v="1776"/>
    <x v="0"/>
    <x v="0"/>
    <s v="USD"/>
    <n v="1387835654"/>
    <n v="1386626054"/>
    <b v="1"/>
    <x v="133"/>
    <b v="1"/>
    <s v="technology/space exploration"/>
    <n v="1.4857142857142857E-2"/>
    <n v="35.520000000000003"/>
    <x v="2"/>
    <x v="36"/>
  </r>
  <r>
    <n v="2604"/>
    <s v="Hermes Spacecraft"/>
    <s v="We're building a full size rocket motor for our Hermes Spacecraft.  Help us Kickstart the next generation of space travel!"/>
    <n v="20000"/>
    <n v="20843.599999999999"/>
    <x v="0"/>
    <x v="0"/>
    <s v="USD"/>
    <n v="1335662023"/>
    <n v="1333070023"/>
    <b v="1"/>
    <x v="306"/>
    <b v="1"/>
    <s v="technology/space exploration"/>
    <n v="4.2179999999999926E-2"/>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n v="7.4215700000000065E-2"/>
    <n v="60.965703745743475"/>
    <x v="2"/>
    <x v="36"/>
  </r>
  <r>
    <n v="2606"/>
    <s v="2000 Student Projects to the Edge of Space"/>
    <s v="PongSat 2 !!!!!_x000a__x000a_On September 27, 2014 we are going to send 2000 student projects to the edge of space."/>
    <n v="11000"/>
    <n v="12106"/>
    <x v="0"/>
    <x v="0"/>
    <s v="USD"/>
    <n v="1398791182"/>
    <n v="1396026382"/>
    <b v="1"/>
    <x v="465"/>
    <b v="1"/>
    <s v="technology/space exploration"/>
    <n v="0.1005454545454545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n v="3.077"/>
    <n v="81.949748743718587"/>
    <x v="2"/>
    <x v="36"/>
  </r>
  <r>
    <n v="2608"/>
    <s v="Giant Leaps in Space Poster Series"/>
    <s v="Giant Leaps featuring the historic missions of human spaceflight is the third in our series of space exploration prints"/>
    <n v="8000"/>
    <n v="17914"/>
    <x v="0"/>
    <x v="0"/>
    <s v="USD"/>
    <n v="1489536000"/>
    <n v="1485976468"/>
    <b v="1"/>
    <x v="466"/>
    <b v="1"/>
    <s v="technology/space exploration"/>
    <n v="1.23925"/>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n v="2.038011142857143"/>
    <n v="157.29347633136095"/>
    <x v="2"/>
    <x v="36"/>
  </r>
  <r>
    <n v="2610"/>
    <s v="Restore the Pluto Discovery Telescope"/>
    <s v="Preserve the telescope that Clyde Tombaugh used to discover Pluto for generations to come!"/>
    <n v="22765"/>
    <n v="32172.66"/>
    <x v="0"/>
    <x v="0"/>
    <s v="USD"/>
    <n v="1471849140"/>
    <n v="1468444125"/>
    <b v="1"/>
    <x v="468"/>
    <b v="1"/>
    <s v="technology/space exploration"/>
    <n v="0.4132510432681748"/>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n v="26.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n v="0.71761300000000006"/>
    <n v="58.422210884353746"/>
    <x v="2"/>
    <x v="36"/>
  </r>
  <r>
    <n v="2613"/>
    <s v="Earth 360"/>
    <s v="Re-inventing the way we look at our planet by sending 5 cameras to near space to create the first 360 panoramic view of the earth."/>
    <n v="7500"/>
    <n v="7576"/>
    <x v="0"/>
    <x v="0"/>
    <s v="USD"/>
    <n v="1348256294"/>
    <n v="1345664294"/>
    <b v="1"/>
    <x v="33"/>
    <b v="1"/>
    <s v="technology/space exploration"/>
    <n v="1.0133333333333333E-2"/>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n v="0.02"/>
    <n v="107.1"/>
    <x v="2"/>
    <x v="36"/>
  </r>
  <r>
    <n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n v="0.69765117441279356"/>
    <n v="47.180555555555557"/>
    <x v="2"/>
    <x v="36"/>
  </r>
  <r>
    <n v="2616"/>
    <s v="James Webb Deployable Model"/>
    <s v="Production of variously-sized deployable models of NASA's James Webb Space Telescope to promote hands-on learning."/>
    <n v="25000"/>
    <n v="28633.5"/>
    <x v="0"/>
    <x v="0"/>
    <s v="USD"/>
    <n v="1440546729"/>
    <n v="1437954729"/>
    <b v="1"/>
    <x v="146"/>
    <b v="1"/>
    <s v="technology/space exploration"/>
    <n v="0.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n v="7.7759999999999998"/>
    <n v="27.59748427672956"/>
    <x v="2"/>
    <x v="36"/>
  </r>
  <r>
    <n v="2618"/>
    <s v="SPACE ART FEATURING ASTRONAUTS #WeBelieveInAstronauts"/>
    <s v="LTD ED COLLECTIBLE SPACE ART FEAT. ASTRONAUTS"/>
    <n v="15000"/>
    <n v="15808"/>
    <x v="0"/>
    <x v="0"/>
    <s v="USD"/>
    <n v="1449000061"/>
    <n v="1443812461"/>
    <b v="1"/>
    <x v="99"/>
    <b v="1"/>
    <s v="technology/space exploration"/>
    <n v="5.3866666666666667E-2"/>
    <n v="205.2987012987013"/>
    <x v="2"/>
    <x v="36"/>
  </r>
  <r>
    <n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n v="0.88400000000000001"/>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n v="0.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n v="0.45879999999999999"/>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n v="0.31184000000000001"/>
    <n v="26.591351351351353"/>
    <x v="2"/>
    <x v="36"/>
  </r>
  <r>
    <n v="2623"/>
    <s v="Antimatter Fuel Production"/>
    <s v="We have designed an antimatter thruster capable of reaching the nearest star.  A plan for antimatter fuel production is now needed."/>
    <n v="2000"/>
    <n v="2280"/>
    <x v="0"/>
    <x v="0"/>
    <s v="USD"/>
    <n v="1480658966"/>
    <n v="1479449366"/>
    <b v="0"/>
    <x v="95"/>
    <b v="1"/>
    <s v="technology/space exploration"/>
    <n v="0.14000000000000001"/>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n v="12.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n v="8.56"/>
    <n v="27.576923076923077"/>
    <x v="2"/>
    <x v="36"/>
  </r>
  <r>
    <n v="2626"/>
    <s v="SAGANet STEM Mentoring Lab Accreditation"/>
    <s v="Support the accreditation of our online STEM Mentoring Program with the International Mentoring Association"/>
    <n v="2500"/>
    <n v="2800"/>
    <x v="0"/>
    <x v="0"/>
    <s v="USD"/>
    <n v="1433343869"/>
    <n v="1430751869"/>
    <b v="0"/>
    <x v="133"/>
    <b v="1"/>
    <s v="technology/space exploration"/>
    <n v="0.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n v="5.4666666666666668"/>
    <n v="21.555555555555557"/>
    <x v="2"/>
    <x v="36"/>
  </r>
  <r>
    <n v="2628"/>
    <s v="Pie In Space!"/>
    <s v="A high school freshman is sending pie into space and you can be a part of it.  GO SCIENCE!!!"/>
    <n v="839"/>
    <n v="926"/>
    <x v="0"/>
    <x v="0"/>
    <s v="USD"/>
    <n v="1417389067"/>
    <n v="1415661067"/>
    <b v="0"/>
    <x v="64"/>
    <b v="1"/>
    <s v="technology/space exploration"/>
    <n v="0.10369487485101311"/>
    <n v="44.095238095238095"/>
    <x v="2"/>
    <x v="36"/>
  </r>
  <r>
    <n v="2629"/>
    <s v="Project Dragonfly - Sail to the Stars"/>
    <s v="The first international contest to let students shape the future of interstellar travel."/>
    <n v="5000"/>
    <n v="6387"/>
    <x v="0"/>
    <x v="1"/>
    <s v="GBP"/>
    <n v="1431608122"/>
    <n v="1429016122"/>
    <b v="0"/>
    <x v="61"/>
    <b v="1"/>
    <s v="technology/space exploration"/>
    <n v="0.27739999999999998"/>
    <n v="63.87"/>
    <x v="2"/>
    <x v="36"/>
  </r>
  <r>
    <n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n v="0.57899999999999996"/>
    <n v="38.987654320987652"/>
    <x v="2"/>
    <x v="36"/>
  </r>
  <r>
    <n v="2631"/>
    <s v="Starship Congress 2015: Interstellar Hackathon"/>
    <s v="Starship Congress 2015 is a deep-space &amp; interstellar science summit staged by Icarus Interstellar."/>
    <n v="20000"/>
    <n v="22933.05"/>
    <x v="0"/>
    <x v="0"/>
    <s v="USD"/>
    <n v="1440907427"/>
    <n v="1438488227"/>
    <b v="0"/>
    <x v="172"/>
    <b v="1"/>
    <s v="technology/space exploration"/>
    <n v="0.14665249999999996"/>
    <n v="80.185489510489504"/>
    <x v="2"/>
    <x v="36"/>
  </r>
  <r>
    <n v="2632"/>
    <s v="University Rocket Science"/>
    <s v="Students from 3 universities are designing a dual stage rocket to test experimental rocket technology."/>
    <n v="1070"/>
    <n v="1466"/>
    <x v="0"/>
    <x v="0"/>
    <s v="USD"/>
    <n v="1464485339"/>
    <n v="1462325339"/>
    <b v="0"/>
    <x v="288"/>
    <b v="1"/>
    <s v="technology/space exploration"/>
    <n v="0.37009345794392523"/>
    <n v="34.904761904761905"/>
    <x v="2"/>
    <x v="36"/>
  </r>
  <r>
    <n v="2633"/>
    <s v="ISS-Above"/>
    <s v="A device that lights up whenever the International Space Station is nearby (that happens more often than you might expect)"/>
    <n v="5000"/>
    <n v="17731"/>
    <x v="0"/>
    <x v="0"/>
    <s v="USD"/>
    <n v="1393542000"/>
    <n v="1390938332"/>
    <b v="0"/>
    <x v="473"/>
    <b v="1"/>
    <s v="technology/space exploration"/>
    <n v="2.5461999999999998"/>
    <n v="89.100502512562812"/>
    <x v="2"/>
    <x v="36"/>
  </r>
  <r>
    <n v="2634"/>
    <s v="Project Stardust Part 2"/>
    <s v="After a unsuccessful recovery last time we are trying again to successfully launch and recover a weather balloon from space."/>
    <n v="930"/>
    <n v="986"/>
    <x v="0"/>
    <x v="0"/>
    <s v="USD"/>
    <n v="1475163921"/>
    <n v="1472571921"/>
    <b v="0"/>
    <x v="20"/>
    <b v="1"/>
    <s v="technology/space exploration"/>
    <n v="6.0215053763440864E-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n v="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n v="0.873"/>
    <n v="37.46"/>
    <x v="2"/>
    <x v="36"/>
  </r>
  <r>
    <n v="2637"/>
    <s v="SPEED OF LIGHT: Biggest Mystery of the Universe"/>
    <s v="Help us collect the data to solve the mystery of the century: Is light slowing down?"/>
    <n v="500"/>
    <n v="831"/>
    <x v="0"/>
    <x v="0"/>
    <s v="USD"/>
    <n v="1476277875"/>
    <n v="1474895475"/>
    <b v="0"/>
    <x v="55"/>
    <b v="1"/>
    <s v="technology/space exploration"/>
    <n v="0.66200000000000003"/>
    <n v="31.96153846153846"/>
    <x v="2"/>
    <x v="36"/>
  </r>
  <r>
    <n v="2638"/>
    <s v="Pie In Space! (Round 2)"/>
    <s v="The second round of funding for the most amazing project ever where a high school freshman is sending pie into SPACE!!!"/>
    <n v="347"/>
    <n v="353"/>
    <x v="0"/>
    <x v="0"/>
    <s v="USD"/>
    <n v="1421358895"/>
    <n v="1418766895"/>
    <b v="0"/>
    <x v="25"/>
    <b v="1"/>
    <s v="technology/space exploration"/>
    <n v="1.7291066282420751E-2"/>
    <n v="25.214285714285715"/>
    <x v="2"/>
    <x v="36"/>
  </r>
  <r>
    <n v="2639"/>
    <s v="Mission Space"/>
    <s v="Mission Space is run by me, a teenager who has a passion for space! I will fly a weather balloon to the edge of space with your help."/>
    <n v="300"/>
    <n v="492"/>
    <x v="0"/>
    <x v="1"/>
    <s v="GBP"/>
    <n v="1424378748"/>
    <n v="1421786748"/>
    <b v="0"/>
    <x v="72"/>
    <b v="1"/>
    <s v="technology/space exploration"/>
    <n v="0.64"/>
    <n v="10.040816326530612"/>
    <x v="2"/>
    <x v="36"/>
  </r>
  <r>
    <n v="2640"/>
    <s v="Save the Astronomy Van"/>
    <s v="Hi,_x000a_My Name is David Frey and I Provide Free Public Astronomy programs in San Francisco, Mt. Tamalpias, Yosemite and Novato CA."/>
    <n v="3000"/>
    <n v="3170"/>
    <x v="0"/>
    <x v="0"/>
    <s v="USD"/>
    <n v="1433735474"/>
    <n v="1428551474"/>
    <b v="0"/>
    <x v="50"/>
    <b v="1"/>
    <s v="technology/space exploration"/>
    <n v="5.6666666666666664E-2"/>
    <n v="45.94202898550725"/>
    <x v="2"/>
    <x v="36"/>
  </r>
  <r>
    <n v="2641"/>
    <s v="Build Flying Saucer Artificial Intelligent from sea shell"/>
    <s v="Building a Flying saucer that has Artificial Intelligent made from sea shell."/>
    <n v="1500"/>
    <n v="15"/>
    <x v="2"/>
    <x v="0"/>
    <s v="USD"/>
    <n v="1410811740"/>
    <n v="1409341863"/>
    <b v="0"/>
    <x v="29"/>
    <b v="0"/>
    <s v="technology/space exploration"/>
    <n v="-0.99"/>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n v="-1"/>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n v="-0.66440268999999996"/>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n v="-0.97946999999999995"/>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n v="-0.89500000000000002"/>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n v="-0.9158271600000000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n v="-0.98560000000000003"/>
    <n v="12"/>
    <x v="2"/>
    <x v="36"/>
  </r>
  <r>
    <n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n v="-0.99116666666666664"/>
    <n v="17.666666666666668"/>
    <x v="2"/>
    <x v="36"/>
  </r>
  <r>
    <n v="2649"/>
    <s v="The Mission - Please Check Back Soon (Canceled)"/>
    <s v="They have launched a Kickstarter."/>
    <n v="125000"/>
    <n v="124"/>
    <x v="1"/>
    <x v="0"/>
    <s v="USD"/>
    <n v="1454370941"/>
    <n v="1449186941"/>
    <b v="0"/>
    <x v="83"/>
    <b v="0"/>
    <s v="technology/space exploration"/>
    <n v="-0.99900800000000001"/>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n v="-0.99403333333333332"/>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n v="-0.98131071428571426"/>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n v="-0.99114999999999998"/>
    <n v="80.454545454545453"/>
    <x v="2"/>
    <x v="36"/>
  </r>
  <r>
    <n v="2653"/>
    <s v="Dream Rocket Project (Canceled)"/>
    <s v="DREAM BIG. Explore the universe through STEAM education. (Science, Technology, Engineering, Art, Mathematics)"/>
    <n v="51000"/>
    <n v="5876"/>
    <x v="1"/>
    <x v="0"/>
    <s v="USD"/>
    <n v="1402632000"/>
    <n v="1399909127"/>
    <b v="0"/>
    <x v="16"/>
    <b v="0"/>
    <s v="technology/space exploration"/>
    <n v="-0.88478431372549016"/>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n v="-0.99948999999999999"/>
    <n v="8.5"/>
    <x v="2"/>
    <x v="36"/>
  </r>
  <r>
    <n v="2655"/>
    <s v="Balloons (Canceled)"/>
    <s v="Thank you for your support!"/>
    <n v="15000"/>
    <n v="3155"/>
    <x v="1"/>
    <x v="0"/>
    <s v="USD"/>
    <n v="1455048000"/>
    <n v="1452631647"/>
    <b v="0"/>
    <x v="68"/>
    <b v="0"/>
    <s v="technology/space exploration"/>
    <n v="-0.78966666666666663"/>
    <n v="73.372093023255815"/>
    <x v="2"/>
    <x v="36"/>
  </r>
  <r>
    <n v="2656"/>
    <s v="MoonWatcher: A 24/7 Live Video of the Moon for Everyone (Canceled)"/>
    <s v="MoonWatcher will be bringing the Moon closer to all of us."/>
    <n v="150000"/>
    <n v="17155"/>
    <x v="1"/>
    <x v="0"/>
    <s v="USD"/>
    <n v="1489345200"/>
    <n v="1485966688"/>
    <b v="0"/>
    <x v="215"/>
    <b v="0"/>
    <s v="technology/space exploration"/>
    <n v="-0.88563333333333338"/>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n v="-0.81262066666666666"/>
    <n v="95.277627118644077"/>
    <x v="2"/>
    <x v="36"/>
  </r>
  <r>
    <n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n v="-0.99907142857142861"/>
    <n v="22.75"/>
    <x v="2"/>
    <x v="36"/>
  </r>
  <r>
    <n v="2659"/>
    <s v="test (Canceled)"/>
    <s v="test"/>
    <n v="49000"/>
    <n v="1333"/>
    <x v="1"/>
    <x v="0"/>
    <s v="USD"/>
    <n v="1429321210"/>
    <n v="1426729210"/>
    <b v="0"/>
    <x v="73"/>
    <b v="0"/>
    <s v="technology/space exploration"/>
    <n v="-0.9727959183673469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n v="-0.99904999999999999"/>
    <n v="3.8"/>
    <x v="2"/>
    <x v="36"/>
  </r>
  <r>
    <n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n v="2.9000000000000001E-2"/>
    <n v="85.75"/>
    <x v="2"/>
    <x v="37"/>
  </r>
  <r>
    <n v="2662"/>
    <s v="The Mini Maker, a kid focused makerspace"/>
    <s v="The Mini Maker is Lansing Michigan's new kid friendly makerspace. We're dedicated to help kids imagine, develop and build."/>
    <n v="20000"/>
    <n v="21360"/>
    <x v="0"/>
    <x v="0"/>
    <s v="USD"/>
    <n v="1440179713"/>
    <n v="1437587713"/>
    <b v="0"/>
    <x v="144"/>
    <b v="1"/>
    <s v="technology/makerspaces"/>
    <n v="6.8000000000000005E-2"/>
    <n v="267"/>
    <x v="2"/>
    <x v="37"/>
  </r>
  <r>
    <n v="2663"/>
    <s v="A New Life for an Old School"/>
    <s v="The Ville. A local cooperative helping communities learn, share and grow in the spirit of health, wellness and sustainability."/>
    <n v="20000"/>
    <n v="20919.25"/>
    <x v="0"/>
    <x v="5"/>
    <s v="CAD"/>
    <n v="1441378800"/>
    <n v="1438873007"/>
    <b v="0"/>
    <x v="66"/>
    <b v="1"/>
    <s v="technology/makerspaces"/>
    <n v="4.5962500000000003E-2"/>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n v="3.4285714285714287E-2"/>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n v="0.2314285714285714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n v="0.5929510000000000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n v="0.10666666666666667"/>
    <n v="92.222222222222229"/>
    <x v="2"/>
    <x v="37"/>
  </r>
  <r>
    <n v="2668"/>
    <s v="UOttawa Makermobile"/>
    <s v="Creativity on the go! |_x000a_CrÃ©ativitÃ© en mouvement !"/>
    <n v="1000"/>
    <n v="1707"/>
    <x v="0"/>
    <x v="5"/>
    <s v="CAD"/>
    <n v="1447079520"/>
    <n v="1443449265"/>
    <b v="0"/>
    <x v="33"/>
    <b v="1"/>
    <s v="technology/makerspaces"/>
    <n v="0.70699999999999996"/>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n v="0.25124999999999997"/>
    <n v="91"/>
    <x v="2"/>
    <x v="37"/>
  </r>
  <r>
    <n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n v="-0.93584139066035799"/>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n v="-0.8865600000000000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n v="-0.6681000000000000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n v="-0.72419999999999995"/>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n v="-0.37159999999999999"/>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n v="-0.92412000000000005"/>
    <n v="65.41379310344827"/>
    <x v="2"/>
    <x v="37"/>
  </r>
  <r>
    <n v="2676"/>
    <s v="Toronto VR Co-Op"/>
    <s v="Our aim is to provide high-end equipment and space for Toronto coders, filmmakers, and artists to develop cutting-edge VR content."/>
    <n v="2100"/>
    <n v="1058"/>
    <x v="2"/>
    <x v="5"/>
    <s v="CAD"/>
    <n v="1463929174"/>
    <n v="1461337174"/>
    <b v="0"/>
    <x v="82"/>
    <b v="0"/>
    <s v="technology/makerspaces"/>
    <n v="-0.49619047619047618"/>
    <n v="117.55555555555556"/>
    <x v="2"/>
    <x v="37"/>
  </r>
  <r>
    <n v="2677"/>
    <s v="Tinkr Tech - mobile makerspace"/>
    <s v="A mobile tech lab with cutting edge maker tools that travels to schools to offer free creative workshops for school age kids."/>
    <n v="19500"/>
    <n v="3415"/>
    <x v="2"/>
    <x v="0"/>
    <s v="USD"/>
    <n v="1404348143"/>
    <n v="1401756143"/>
    <b v="0"/>
    <x v="74"/>
    <b v="0"/>
    <s v="technology/makerspaces"/>
    <n v="-0.82487179487179485"/>
    <n v="126.48148148148148"/>
    <x v="2"/>
    <x v="37"/>
  </r>
  <r>
    <n v="2678"/>
    <s v="Wavegarden in Marbella (MÃ¡laga)"/>
    <s v="Wavegarden is the worldâ€™s longest man-made wave that creates ideal conditions for surfing. Help us and let's open one in Malaga!!"/>
    <n v="8000000"/>
    <n v="1100"/>
    <x v="2"/>
    <x v="3"/>
    <s v="EUR"/>
    <n v="1443121765"/>
    <n v="1440529765"/>
    <b v="0"/>
    <x v="84"/>
    <b v="0"/>
    <s v="technology/makerspaces"/>
    <n v="-0.99986249999999999"/>
    <n v="550"/>
    <x v="2"/>
    <x v="37"/>
  </r>
  <r>
    <n v="2679"/>
    <s v="DIY Garage"/>
    <s v="A do-it-yourself auto garage in Des Moines, Iowa where people can learn how to work on cars &amp; those who know can share their knowledge."/>
    <n v="40000"/>
    <n v="132"/>
    <x v="2"/>
    <x v="0"/>
    <s v="USD"/>
    <n v="1425081694"/>
    <n v="1422489694"/>
    <b v="0"/>
    <x v="83"/>
    <b v="0"/>
    <s v="technology/makerspaces"/>
    <n v="-0.99670000000000003"/>
    <n v="44"/>
    <x v="2"/>
    <x v="37"/>
  </r>
  <r>
    <n v="2680"/>
    <s v="iHeart Pillow"/>
    <s v="iHeartPillow, Connecting loved ones"/>
    <n v="32000"/>
    <n v="276"/>
    <x v="2"/>
    <x v="3"/>
    <s v="EUR"/>
    <n v="1459915491"/>
    <n v="1457327091"/>
    <b v="0"/>
    <x v="80"/>
    <b v="0"/>
    <s v="technology/makerspaces"/>
    <n v="-0.99137500000000001"/>
    <n v="69"/>
    <x v="2"/>
    <x v="37"/>
  </r>
  <r>
    <n v="2681"/>
    <s v="Jolly's Hot Dogs An All-Beef Coney Dog"/>
    <s v="Jolly's Hot Dogs: A beef hot dog topped with deliciously seasoned ground beef, mustard and minced onions."/>
    <n v="8000"/>
    <n v="55"/>
    <x v="2"/>
    <x v="0"/>
    <s v="USD"/>
    <n v="1405027750"/>
    <n v="1402867750"/>
    <b v="0"/>
    <x v="84"/>
    <b v="0"/>
    <s v="food/food trucks"/>
    <n v="-0.99312500000000004"/>
    <n v="27.5"/>
    <x v="7"/>
    <x v="19"/>
  </r>
  <r>
    <n v="2682"/>
    <s v="Toastie's Gourmet Toast"/>
    <s v="Gourmet Toast is the culinary combination, neigh, perfection of America's most under-utilized snack: Toast."/>
    <n v="6000"/>
    <n v="1698"/>
    <x v="2"/>
    <x v="0"/>
    <s v="USD"/>
    <n v="1416635940"/>
    <n v="1413838540"/>
    <b v="0"/>
    <x v="9"/>
    <b v="0"/>
    <s v="food/food trucks"/>
    <n v="-0.71699999999999997"/>
    <n v="84.9"/>
    <x v="7"/>
    <x v="19"/>
  </r>
  <r>
    <n v="2683"/>
    <s v="Just Cereal - Mobile Cereal Bar"/>
    <s v="Cereal isn't only for breakfast! Help me bring cereal to the 92% of Americans who eat cereal everyday. Out of the home and to you!"/>
    <n v="15000"/>
    <n v="36"/>
    <x v="2"/>
    <x v="0"/>
    <s v="USD"/>
    <n v="1425233240"/>
    <n v="1422641240"/>
    <b v="0"/>
    <x v="83"/>
    <b v="0"/>
    <s v="food/food trucks"/>
    <n v="-0.99760000000000004"/>
    <n v="12"/>
    <x v="7"/>
    <x v="19"/>
  </r>
  <r>
    <n v="2684"/>
    <s v="Ain't No Thang..."/>
    <s v="Not all wings are created equal. We believe ours take flight above the rest. Come judge for yourself. To us it Ain't No Thang..."/>
    <n v="70000"/>
    <n v="800"/>
    <x v="2"/>
    <x v="0"/>
    <s v="USD"/>
    <n v="1407621425"/>
    <n v="1404165425"/>
    <b v="0"/>
    <x v="80"/>
    <b v="0"/>
    <s v="food/food trucks"/>
    <n v="-0.98857142857142855"/>
    <n v="200"/>
    <x v="7"/>
    <x v="19"/>
  </r>
  <r>
    <n v="2685"/>
    <s v="Nana's Home Cooking on Wheels"/>
    <s v="Home cooked meals made by Nana. Indiana's famous tenderloin sandwiches, Nana's homemade cole slaw and so much more."/>
    <n v="50000"/>
    <n v="10"/>
    <x v="2"/>
    <x v="0"/>
    <s v="USD"/>
    <n v="1430149330"/>
    <n v="1424968930"/>
    <b v="0"/>
    <x v="29"/>
    <b v="0"/>
    <s v="food/food trucks"/>
    <n v="-0.99980000000000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n v="-1"/>
    <e v="#DIV/0!"/>
    <x v="7"/>
    <x v="19"/>
  </r>
  <r>
    <n v="2687"/>
    <s v="Munch Wagon"/>
    <s v="Your American Pizzas, Wings, Stuffed Gouda Burger, Sweet &amp; Russet Potato Fries served on a food Truck!!"/>
    <n v="15000"/>
    <n v="0"/>
    <x v="2"/>
    <x v="0"/>
    <s v="USD"/>
    <n v="1435591318"/>
    <n v="1432999318"/>
    <b v="0"/>
    <x v="78"/>
    <b v="0"/>
    <s v="food/food trucks"/>
    <n v="-1"/>
    <e v="#DIV/0!"/>
    <x v="7"/>
    <x v="19"/>
  </r>
  <r>
    <n v="2688"/>
    <s v="Mac N Cheez Food Truck"/>
    <s v="The amazing gourmet Mac N Cheez Food Truck Campaigne!"/>
    <n v="50000"/>
    <n v="74"/>
    <x v="2"/>
    <x v="0"/>
    <s v="USD"/>
    <n v="1424746800"/>
    <n v="1422067870"/>
    <b v="0"/>
    <x v="25"/>
    <b v="0"/>
    <s v="food/food trucks"/>
    <n v="-0.99851999999999996"/>
    <n v="5.2857142857142856"/>
    <x v="7"/>
    <x v="19"/>
  </r>
  <r>
    <n v="2689"/>
    <s v="Mouth Watering Mobile Restaurant"/>
    <s v="I am creating a high quality, local product only, concession trailer for local and remote events. Dearborn Brand, Winter's Brand, more."/>
    <n v="35000"/>
    <n v="1"/>
    <x v="2"/>
    <x v="0"/>
    <s v="USD"/>
    <n v="1469919890"/>
    <n v="1467327890"/>
    <b v="0"/>
    <x v="29"/>
    <b v="0"/>
    <s v="food/food trucks"/>
    <n v="-0.99997142857142862"/>
    <n v="1"/>
    <x v="7"/>
    <x v="19"/>
  </r>
  <r>
    <n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n v="-0.892675"/>
    <n v="72.762711864406782"/>
    <x v="7"/>
    <x v="19"/>
  </r>
  <r>
    <n v="2691"/>
    <s v="Cook"/>
    <s v="A Great New local Food Truck serving up ethnic fusion inspired eats in Ottawa."/>
    <n v="65000"/>
    <n v="35"/>
    <x v="2"/>
    <x v="5"/>
    <s v="CAD"/>
    <n v="1431278557"/>
    <n v="1427390557"/>
    <b v="0"/>
    <x v="84"/>
    <b v="0"/>
    <s v="food/food trucks"/>
    <n v="-0.99946153846153851"/>
    <n v="17.5"/>
    <x v="7"/>
    <x v="19"/>
  </r>
  <r>
    <n v="2692"/>
    <s v="&quot;Sami j's Food Truck&quot;"/>
    <s v="Our food truck will bring you -_x000a_                       Fast, Fresh, Food -_x000a_                            Throughout the Omaha area"/>
    <n v="3500"/>
    <n v="25"/>
    <x v="2"/>
    <x v="0"/>
    <s v="USD"/>
    <n v="1427266860"/>
    <n v="1424678460"/>
    <b v="0"/>
    <x v="29"/>
    <b v="0"/>
    <s v="food/food trucks"/>
    <n v="-0.99285714285714288"/>
    <n v="25"/>
    <x v="7"/>
    <x v="19"/>
  </r>
  <r>
    <n v="2693"/>
    <s v="Chili dog"/>
    <s v="I want to start a food truck that specializes in chili cheese dogs, using new kinds of meats, cheeses and toppings you wouldn't imagine"/>
    <n v="5000"/>
    <n v="40"/>
    <x v="2"/>
    <x v="0"/>
    <s v="USD"/>
    <n v="1407899966"/>
    <n v="1405307966"/>
    <b v="0"/>
    <x v="83"/>
    <b v="0"/>
    <s v="food/food trucks"/>
    <n v="-0.99199999999999999"/>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n v="-0.99996666666666667"/>
    <n v="1"/>
    <x v="7"/>
    <x v="19"/>
  </r>
  <r>
    <n v="2695"/>
    <s v="Fat daddy mac food truck"/>
    <s v="I am creating food magic on the go! Amazing food isn't just for sitdown restaraunts anymore!"/>
    <n v="15000"/>
    <n v="71"/>
    <x v="2"/>
    <x v="0"/>
    <s v="USD"/>
    <n v="1428981718"/>
    <n v="1423801318"/>
    <b v="0"/>
    <x v="83"/>
    <b v="0"/>
    <s v="food/food trucks"/>
    <n v="-0.99526666666666663"/>
    <n v="23.666666666666668"/>
    <x v="7"/>
    <x v="19"/>
  </r>
  <r>
    <n v="2696"/>
    <s v="The Military Moms Food Truck"/>
    <s v="The dream to own a food truck, rolling wherever the army sends me, hiring other military spouses and veterans alike! Giving back!"/>
    <n v="60000"/>
    <n v="3390"/>
    <x v="2"/>
    <x v="0"/>
    <s v="USD"/>
    <n v="1419538560"/>
    <n v="1416600960"/>
    <b v="0"/>
    <x v="44"/>
    <b v="0"/>
    <s v="food/food trucks"/>
    <n v="-0.94350000000000001"/>
    <n v="89.21052631578948"/>
    <x v="7"/>
    <x v="19"/>
  </r>
  <r>
    <n v="2697"/>
    <s v="Dough Heads Food Truck: waffles stuffed with sweet + savory"/>
    <s v="Stuffed waffles made from Dough. Sweet, savory, salty and then stuffed with meats, fruits, and sauces!"/>
    <n v="23000"/>
    <n v="6061"/>
    <x v="2"/>
    <x v="0"/>
    <s v="USD"/>
    <n v="1438552800"/>
    <n v="1435876423"/>
    <b v="0"/>
    <x v="47"/>
    <b v="0"/>
    <s v="food/food trucks"/>
    <n v="-0.73647826086956525"/>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n v="-0.99674874999999996"/>
    <n v="13.005000000000001"/>
    <x v="7"/>
    <x v="19"/>
  </r>
  <r>
    <n v="2699"/>
    <s v="my bakery truck"/>
    <s v="Hi, I want make my first bakery. Food truck was great, but I not have a car licence. So, help me to be my dream!"/>
    <n v="2"/>
    <n v="0"/>
    <x v="2"/>
    <x v="5"/>
    <s v="CAD"/>
    <n v="1407533463"/>
    <n v="1404941463"/>
    <b v="0"/>
    <x v="78"/>
    <b v="0"/>
    <s v="food/food trucks"/>
    <n v="-1"/>
    <e v="#DIV/0!"/>
    <x v="7"/>
    <x v="19"/>
  </r>
  <r>
    <n v="2700"/>
    <s v="Holly's Hot Stuff"/>
    <s v="I currently own and operate a hot dog cart. I am hoping to purchase a used food truck so I can do business year round!"/>
    <n v="9999"/>
    <n v="70"/>
    <x v="2"/>
    <x v="0"/>
    <s v="USD"/>
    <n v="1411073972"/>
    <n v="1408481972"/>
    <b v="0"/>
    <x v="80"/>
    <b v="0"/>
    <s v="food/food trucks"/>
    <n v="-0.9929992999299930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n v="-0.53823529411764703"/>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n v="-0.65590000000000004"/>
    <n v="132.34615384615384"/>
    <x v="1"/>
    <x v="38"/>
  </r>
  <r>
    <n v="2703"/>
    <s v="Bisagra Teatro: Foro Multidisciplinario"/>
    <s v="Â¡Tu nuevo espacio cultural multidisciplinario en el centro de Pachuca, Hidalgo"/>
    <n v="40000"/>
    <n v="41500"/>
    <x v="3"/>
    <x v="14"/>
    <s v="MXN"/>
    <n v="1490196830"/>
    <n v="1485016430"/>
    <b v="0"/>
    <x v="43"/>
    <b v="0"/>
    <s v="theater/spaces"/>
    <n v="3.7499999999999999E-2"/>
    <n v="922.22222222222217"/>
    <x v="1"/>
    <x v="38"/>
  </r>
  <r>
    <n v="2704"/>
    <s v="Little Red Brick House"/>
    <s v="We plan to rescue, relocate, and repurpose, a historic Little Red Brick House, to be incorporated into a riverfront amphitheater."/>
    <n v="19000"/>
    <n v="1145"/>
    <x v="3"/>
    <x v="0"/>
    <s v="USD"/>
    <n v="1491421314"/>
    <n v="1487709714"/>
    <b v="0"/>
    <x v="63"/>
    <b v="0"/>
    <s v="theater/spaces"/>
    <n v="-0.9397368421052632"/>
    <n v="163.57142857142858"/>
    <x v="1"/>
    <x v="38"/>
  </r>
  <r>
    <n v="2705"/>
    <s v="Fischer Theatre Marquee"/>
    <s v="Help light the lights at the historic Fischer Theatre in Danville, IL."/>
    <n v="16500"/>
    <n v="1739"/>
    <x v="3"/>
    <x v="0"/>
    <s v="USD"/>
    <n v="1490389158"/>
    <n v="1486504758"/>
    <b v="0"/>
    <x v="22"/>
    <b v="0"/>
    <s v="theater/spaces"/>
    <n v="-0.89460606060606063"/>
    <n v="217.375"/>
    <x v="1"/>
    <x v="38"/>
  </r>
  <r>
    <n v="2706"/>
    <s v="Nordo's Culinarium: Where Food Meets Art"/>
    <s v="A place where innovation, food, creativity and performance live year round in a historic building in Pioneer Square."/>
    <n v="35000"/>
    <n v="39304"/>
    <x v="0"/>
    <x v="0"/>
    <s v="USD"/>
    <n v="1413442740"/>
    <n v="1410937483"/>
    <b v="1"/>
    <x v="40"/>
    <b v="1"/>
    <s v="theater/spaces"/>
    <n v="0.1229714285714285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x v="476"/>
    <b v="1"/>
    <s v="theater/spaces"/>
    <n v="2.50844625"/>
    <n v="71.237487309644663"/>
    <x v="1"/>
    <x v="38"/>
  </r>
  <r>
    <n v="2708"/>
    <s v="Angel Comedy Club"/>
    <s v="Angel Comedy Club: A permanent home for Londonâ€™s loveliest comedy night - a community comedy club"/>
    <n v="20000"/>
    <n v="46643.07"/>
    <x v="0"/>
    <x v="1"/>
    <s v="GBP"/>
    <n v="1469119526"/>
    <n v="1463935526"/>
    <b v="1"/>
    <x v="477"/>
    <b v="1"/>
    <s v="theater/spaces"/>
    <n v="1.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n v="1.6060000000000001E-2"/>
    <n v="164.94480519480518"/>
    <x v="1"/>
    <x v="38"/>
  </r>
  <r>
    <n v="2710"/>
    <s v="House of Yes"/>
    <s v="Building Brooklyn's own creative venue for circus, theater and events of all types."/>
    <n v="60000"/>
    <n v="92340.21"/>
    <x v="0"/>
    <x v="0"/>
    <s v="USD"/>
    <n v="1407549600"/>
    <n v="1404797428"/>
    <b v="1"/>
    <x v="479"/>
    <b v="1"/>
    <s v="theater/spaces"/>
    <n v="0.53900350000000008"/>
    <n v="84.871516544117654"/>
    <x v="1"/>
    <x v="38"/>
  </r>
  <r>
    <n v="2711"/>
    <s v="The Red Shoes"/>
    <s v="We're aiming to launch a production involving circus performers, musicians and artists in a new space, creating a night of live art."/>
    <n v="3910"/>
    <n v="3938"/>
    <x v="0"/>
    <x v="1"/>
    <s v="GBP"/>
    <n v="1403301660"/>
    <n v="1400694790"/>
    <b v="1"/>
    <x v="196"/>
    <b v="1"/>
    <s v="theater/spaces"/>
    <n v="7.1611253196930949E-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n v="0.31381818181818183"/>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n v="2.2413333333333334E-2"/>
    <n v="108.00140845070422"/>
    <x v="1"/>
    <x v="38"/>
  </r>
  <r>
    <n v="2714"/>
    <s v="The Crane Theater"/>
    <s v="The Crane will be the new home for independent theater in Northeast Minneapolis"/>
    <n v="25000"/>
    <n v="29089"/>
    <x v="0"/>
    <x v="0"/>
    <s v="USD"/>
    <n v="1476486000"/>
    <n v="1474040596"/>
    <b v="1"/>
    <x v="120"/>
    <b v="1"/>
    <s v="theater/spaces"/>
    <n v="0.16356000000000001"/>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n v="1.6462241666666666"/>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n v="0.19980100000000003"/>
    <n v="64.160481283422456"/>
    <x v="1"/>
    <x v="38"/>
  </r>
  <r>
    <n v="2717"/>
    <s v="A Home for Comedy in Vermont!"/>
    <s v="ONLY HOURS LEFT ON THE CAMPAIGN! Our stretch goal is $35k; let's build a home for standup/improv shows &amp; classes in VT!"/>
    <n v="25000"/>
    <n v="30026"/>
    <x v="0"/>
    <x v="0"/>
    <s v="USD"/>
    <n v="1417906649"/>
    <n v="1414015049"/>
    <b v="1"/>
    <x v="166"/>
    <b v="1"/>
    <s v="theater/spaces"/>
    <n v="0.20104"/>
    <n v="92.387692307692305"/>
    <x v="1"/>
    <x v="38"/>
  </r>
  <r>
    <n v="2718"/>
    <s v="Bard Beyond the Big Top"/>
    <s v="The Bard has burst beyond the big top and we're reaching out to our Beloved Benefactors to help build our festival's future."/>
    <n v="18000"/>
    <n v="18645"/>
    <x v="0"/>
    <x v="0"/>
    <s v="USD"/>
    <n v="1462316400"/>
    <n v="1459865945"/>
    <b v="1"/>
    <x v="265"/>
    <b v="1"/>
    <s v="theater/spaces"/>
    <n v="3.5833333333333335E-2"/>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x v="50"/>
    <b v="1"/>
    <s v="theater/spaces"/>
    <n v="8.8333333333333333E-2"/>
    <n v="94.637681159420296"/>
    <x v="1"/>
    <x v="38"/>
  </r>
  <r>
    <n v="2720"/>
    <s v="The Comedy Project"/>
    <s v="An improv, sketch and experimental comedy and cocktail venue in downtown Grand Rapids, Michigan"/>
    <n v="25000"/>
    <n v="29531"/>
    <x v="0"/>
    <x v="0"/>
    <s v="USD"/>
    <n v="1478866253"/>
    <n v="1476270653"/>
    <b v="0"/>
    <x v="210"/>
    <b v="1"/>
    <s v="theater/spaces"/>
    <n v="0.181240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n v="13.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n v="1.5254000000000001"/>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n v="0.40050000000000002"/>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n v="1.9687520259319287"/>
    <n v="7.1902649656526005"/>
    <x v="2"/>
    <x v="30"/>
  </r>
  <r>
    <n v="2725"/>
    <s v="Digital MPPT and Solar BMS for a Net Zero energy House"/>
    <s v="Best Net Zero energy solution for new or existing house (no more heating or electricity bills)."/>
    <n v="40000"/>
    <n v="57817"/>
    <x v="0"/>
    <x v="5"/>
    <s v="CAD"/>
    <n v="1488390735"/>
    <n v="1484070735"/>
    <b v="0"/>
    <x v="116"/>
    <b v="1"/>
    <s v="technology/hardware"/>
    <n v="0.44542500000000002"/>
    <n v="511.65486725663715"/>
    <x v="2"/>
    <x v="30"/>
  </r>
  <r>
    <n v="2726"/>
    <s v="Krimston TWO - Dual SIM case for iPhone"/>
    <s v="Krimston TWO: iPhone Dual SIM Case"/>
    <n v="100000"/>
    <n v="105745"/>
    <x v="0"/>
    <x v="0"/>
    <s v="USD"/>
    <n v="1461333311"/>
    <n v="1458741311"/>
    <b v="0"/>
    <x v="442"/>
    <b v="1"/>
    <s v="technology/hardware"/>
    <n v="5.7450000000000001E-2"/>
    <n v="261.74504950495049"/>
    <x v="2"/>
    <x v="30"/>
  </r>
  <r>
    <n v="2727"/>
    <s v="PiDrive: Low-power, mSATA SSD for the Raspberry Pi"/>
    <s v="Introducing the PiDrive, a high capacity Solid State Drive (SSD) expansion card for the Raspberry Pi B+, A+, and B+ v2!"/>
    <n v="10000"/>
    <n v="49321"/>
    <x v="0"/>
    <x v="0"/>
    <s v="USD"/>
    <n v="1438964063"/>
    <n v="1436804063"/>
    <b v="0"/>
    <x v="484"/>
    <b v="1"/>
    <s v="technology/hardware"/>
    <n v="3.9321000000000002"/>
    <n v="69.760961810466767"/>
    <x v="2"/>
    <x v="30"/>
  </r>
  <r>
    <n v="2728"/>
    <s v="Multi-Function SSD Shield for the Raspberry Pi 2"/>
    <s v="SSD, WiFi, RTC w/Battery and high power USB all in one shield."/>
    <n v="15000"/>
    <n v="30274"/>
    <x v="0"/>
    <x v="0"/>
    <s v="USD"/>
    <n v="1451485434"/>
    <n v="1448461434"/>
    <b v="0"/>
    <x v="413"/>
    <b v="1"/>
    <s v="technology/hardware"/>
    <n v="1.0182666666666667"/>
    <n v="77.229591836734699"/>
    <x v="2"/>
    <x v="30"/>
  </r>
  <r>
    <n v="2729"/>
    <s v="McChi Luggage: It's a Luggage, USB Charger and a Table Top"/>
    <s v="A luggage that is more than a luggage! It is what you want it to be."/>
    <n v="7500"/>
    <n v="7833"/>
    <x v="0"/>
    <x v="0"/>
    <s v="USD"/>
    <n v="1430459197"/>
    <n v="1427867197"/>
    <b v="0"/>
    <x v="23"/>
    <b v="1"/>
    <s v="technology/hardware"/>
    <n v="4.4400000000000002E-2"/>
    <n v="340.56521739130437"/>
    <x v="2"/>
    <x v="30"/>
  </r>
  <r>
    <n v="2730"/>
    <s v="Yaba - Portable Speaker &amp; Guitar Amp"/>
    <s v="The world's most powerful portable speaker and guitar amplifier. Turns any surface into a speaker."/>
    <n v="27000"/>
    <n v="45979.01"/>
    <x v="0"/>
    <x v="0"/>
    <s v="USD"/>
    <n v="1366635575"/>
    <n v="1363611575"/>
    <b v="0"/>
    <x v="345"/>
    <b v="1"/>
    <s v="technology/hardware"/>
    <n v="0.7029262962962963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n v="4.3033333333333333E-2"/>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n v="0.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n v="7.5380000000000003E-2"/>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n v="22602"/>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n v="8.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n v="0.2290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n v="1.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n v="0.47939999999999999"/>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n v="2.8409090909090908"/>
    <n v="22.120418848167539"/>
    <x v="2"/>
    <x v="30"/>
  </r>
  <r>
    <n v="2740"/>
    <s v="Vertical Garden Prototype"/>
    <s v="I am interested in testing the plant yields of this vertical garden as well as some other applications"/>
    <n v="300"/>
    <n v="310"/>
    <x v="0"/>
    <x v="0"/>
    <s v="USD"/>
    <n v="1426117552"/>
    <n v="1423529152"/>
    <b v="0"/>
    <x v="57"/>
    <b v="1"/>
    <s v="technology/hardware"/>
    <n v="3.3333333333333333E-2"/>
    <n v="18.235294117647058"/>
    <x v="2"/>
    <x v="30"/>
  </r>
  <r>
    <n v="2741"/>
    <s v="Mrs. Brown and Her Lost Puppy."/>
    <s v="Help me publish my 1st children's book as an aspiring author!"/>
    <n v="8000"/>
    <n v="35"/>
    <x v="2"/>
    <x v="0"/>
    <s v="USD"/>
    <n v="1413770820"/>
    <n v="1412005602"/>
    <b v="0"/>
    <x v="80"/>
    <b v="0"/>
    <s v="publishing/children's books"/>
    <n v="-0.99562499999999998"/>
    <n v="8.75"/>
    <x v="3"/>
    <x v="39"/>
  </r>
  <r>
    <n v="2742"/>
    <s v="What a Zoo!"/>
    <s v="The pachyderms at the Denver Zoo are moving. Follow along on the convoluted journey to their new home."/>
    <n v="2500"/>
    <n v="731"/>
    <x v="2"/>
    <x v="0"/>
    <s v="USD"/>
    <n v="1337102187"/>
    <n v="1335892587"/>
    <b v="0"/>
    <x v="59"/>
    <b v="0"/>
    <s v="publishing/children's books"/>
    <n v="-0.70760000000000001"/>
    <n v="40.611111111111114"/>
    <x v="3"/>
    <x v="39"/>
  </r>
  <r>
    <n v="2743"/>
    <s v="St. Nick Jr"/>
    <s v="One Christmas every child was naughty, and Santa's son _x000a_St. Nick Jr sacrifices all his gifts over his whole life, for the children"/>
    <n v="5999"/>
    <n v="0"/>
    <x v="2"/>
    <x v="0"/>
    <s v="USD"/>
    <n v="1476863607"/>
    <n v="1474271607"/>
    <b v="0"/>
    <x v="78"/>
    <b v="0"/>
    <s v="publishing/children's books"/>
    <n v="-1"/>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n v="-0.9478124999999999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n v="-0.78112499999999996"/>
    <n v="35.734693877551024"/>
    <x v="3"/>
    <x v="39"/>
  </r>
  <r>
    <n v="2746"/>
    <s v="How many marbles do YOU have?"/>
    <s v="An easy fun way for children to understand the physical limitations of someone with CFIDS and Fibromyalgia using marbles and a jar."/>
    <n v="3000"/>
    <n v="801"/>
    <x v="2"/>
    <x v="0"/>
    <s v="USD"/>
    <n v="1409337911"/>
    <n v="1406745911"/>
    <b v="0"/>
    <x v="10"/>
    <b v="0"/>
    <s v="publishing/children's books"/>
    <n v="-0.73299999999999998"/>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n v="-0.72"/>
    <n v="35"/>
    <x v="3"/>
    <x v="39"/>
  </r>
  <r>
    <n v="2748"/>
    <s v="Native American Language Book for Children"/>
    <s v="Interactive Book with Audio to learn the Ojibwe Language for Children.  Website, Ebook and more!"/>
    <n v="5000"/>
    <n v="53"/>
    <x v="2"/>
    <x v="0"/>
    <s v="USD"/>
    <n v="1472835802"/>
    <n v="1470243802"/>
    <b v="0"/>
    <x v="80"/>
    <b v="0"/>
    <s v="publishing/children's books"/>
    <n v="-0.98939999999999995"/>
    <n v="13.25"/>
    <x v="3"/>
    <x v="39"/>
  </r>
  <r>
    <n v="2749"/>
    <s v="A Tree is a Tree, no matter what you see.  CHILDREN'S BOOK"/>
    <s v="Self-publishing my children's book."/>
    <n v="10000"/>
    <n v="110"/>
    <x v="2"/>
    <x v="0"/>
    <s v="USD"/>
    <n v="1428171037"/>
    <n v="1425582637"/>
    <b v="0"/>
    <x v="84"/>
    <b v="0"/>
    <s v="publishing/children's books"/>
    <n v="-0.98899999999999999"/>
    <n v="55"/>
    <x v="3"/>
    <x v="39"/>
  </r>
  <r>
    <n v="2750"/>
    <s v="My Child, My Blessing"/>
    <s v="This is a journal where parents daily write something positive about their child.  Places for pictures, too."/>
    <n v="1999"/>
    <n v="0"/>
    <x v="2"/>
    <x v="0"/>
    <s v="USD"/>
    <n v="1341086400"/>
    <n v="1340055345"/>
    <b v="0"/>
    <x v="78"/>
    <b v="0"/>
    <s v="publishing/children's books"/>
    <n v="-1"/>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n v="-1"/>
    <e v="#DIV/0!"/>
    <x v="3"/>
    <x v="39"/>
  </r>
  <r>
    <n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n v="-0.88541666666666663"/>
    <n v="39.285714285714285"/>
    <x v="3"/>
    <x v="39"/>
  </r>
  <r>
    <n v="2753"/>
    <s v="Dust Bunnies &amp; the Carpet Rat publishing push"/>
    <s v="Written by my daughter and myself, illustrated by Jack Wiens. Everything is complete except for publishing."/>
    <n v="2000"/>
    <n v="380"/>
    <x v="2"/>
    <x v="0"/>
    <s v="USD"/>
    <n v="1346017023"/>
    <n v="1343425023"/>
    <b v="0"/>
    <x v="22"/>
    <b v="0"/>
    <s v="publishing/children's books"/>
    <n v="-0.81"/>
    <n v="47.5"/>
    <x v="3"/>
    <x v="39"/>
  </r>
  <r>
    <n v="2754"/>
    <s v="From here...to there!"/>
    <s v="I have been a writer all my life. But until recently never a parent. I want to write a children book for my children, and yours!"/>
    <n v="10000"/>
    <n v="0"/>
    <x v="2"/>
    <x v="0"/>
    <s v="USD"/>
    <n v="1410448551"/>
    <n v="1407856551"/>
    <b v="0"/>
    <x v="78"/>
    <b v="0"/>
    <s v="publishing/children's books"/>
    <n v="-1"/>
    <e v="#DIV/0!"/>
    <x v="3"/>
    <x v="39"/>
  </r>
  <r>
    <n v="2755"/>
    <s v="Children's book app: &quot;The story of Setanta&quot;"/>
    <s v="Colourful and imaginative book app for children, will be relished especially by those with Irish roots."/>
    <n v="500"/>
    <n v="260"/>
    <x v="2"/>
    <x v="17"/>
    <s v="EUR"/>
    <n v="1428519527"/>
    <n v="1425927527"/>
    <b v="0"/>
    <x v="41"/>
    <b v="0"/>
    <s v="publishing/children's books"/>
    <n v="-0.48"/>
    <n v="17.333333333333332"/>
    <x v="3"/>
    <x v="39"/>
  </r>
  <r>
    <n v="2756"/>
    <s v="The Most Basic of Truths"/>
    <s v="We all pray to the same God no matter what name we might refer to Him as.  Our children deserve to know this basic truth."/>
    <n v="10000"/>
    <n v="1048"/>
    <x v="2"/>
    <x v="0"/>
    <s v="USD"/>
    <n v="1389476201"/>
    <n v="1386884201"/>
    <b v="0"/>
    <x v="51"/>
    <b v="0"/>
    <s v="publishing/children's books"/>
    <n v="-0.8952"/>
    <n v="31.757575757575758"/>
    <x v="3"/>
    <x v="39"/>
  </r>
  <r>
    <n v="2757"/>
    <s v="C is for Crooked"/>
    <s v="A children's letter book that Lampoons Hillary Clinton"/>
    <n v="1500"/>
    <n v="10"/>
    <x v="2"/>
    <x v="0"/>
    <s v="USD"/>
    <n v="1470498332"/>
    <n v="1469202332"/>
    <b v="0"/>
    <x v="84"/>
    <b v="0"/>
    <s v="publishing/children's books"/>
    <n v="-0.99333333333333329"/>
    <n v="5"/>
    <x v="3"/>
    <x v="39"/>
  </r>
  <r>
    <n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n v="-0.883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n v="-0.89500000000000002"/>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n v="-1"/>
    <e v="#DIV/0!"/>
    <x v="3"/>
    <x v="39"/>
  </r>
  <r>
    <n v="2761"/>
    <s v="Learn U.S. Geography: Dreaming my way across The U.S."/>
    <s v="Help me give away 500 copies of my picture book so more kids will know US geography!"/>
    <n v="5000"/>
    <n v="36"/>
    <x v="2"/>
    <x v="0"/>
    <s v="USD"/>
    <n v="1357176693"/>
    <n v="1354584693"/>
    <b v="0"/>
    <x v="80"/>
    <b v="0"/>
    <s v="publishing/children's books"/>
    <n v="-0.99280000000000002"/>
    <n v="9"/>
    <x v="3"/>
    <x v="39"/>
  </r>
  <r>
    <n v="2762"/>
    <s v="How to Create Your Own Magic World. Toy-making guide."/>
    <s v="How-to book of toys and games constructed from materials found in nature, recyclable and easily available."/>
    <n v="3250"/>
    <n v="25"/>
    <x v="2"/>
    <x v="0"/>
    <s v="USD"/>
    <n v="1332114795"/>
    <n v="1326934395"/>
    <b v="0"/>
    <x v="29"/>
    <b v="0"/>
    <s v="publishing/children's books"/>
    <n v="-0.99230769230769234"/>
    <n v="25"/>
    <x v="3"/>
    <x v="39"/>
  </r>
  <r>
    <n v="2763"/>
    <s v="My Christmas Star"/>
    <s v="How Santa finds childrens homes without getting lost by following certain stars."/>
    <n v="39400"/>
    <n v="90"/>
    <x v="2"/>
    <x v="0"/>
    <s v="USD"/>
    <n v="1369403684"/>
    <n v="1365515684"/>
    <b v="0"/>
    <x v="83"/>
    <b v="0"/>
    <s v="publishing/children's books"/>
    <n v="-0.99771573604060915"/>
    <n v="30"/>
    <x v="3"/>
    <x v="39"/>
  </r>
  <r>
    <n v="2764"/>
    <s v="A Growing Adventure"/>
    <s v="My Budding Bears are four teddy bears living in an enchanted garden sharing friendship, tea parties and delightful adventures."/>
    <n v="4000"/>
    <n v="45"/>
    <x v="2"/>
    <x v="0"/>
    <s v="USD"/>
    <n v="1338404400"/>
    <n v="1335855631"/>
    <b v="0"/>
    <x v="80"/>
    <b v="0"/>
    <s v="publishing/children's books"/>
    <n v="-0.98875000000000002"/>
    <n v="11.25"/>
    <x v="3"/>
    <x v="39"/>
  </r>
  <r>
    <n v="2765"/>
    <s v="A Story Book For Kids: Technology and Everyday Life"/>
    <s v="I am writing an illustrated book for children ages 3 to 7 that meshes technology in everyday life stories."/>
    <n v="4000"/>
    <n v="0"/>
    <x v="2"/>
    <x v="0"/>
    <s v="USD"/>
    <n v="1351432428"/>
    <n v="1350050028"/>
    <b v="0"/>
    <x v="78"/>
    <b v="0"/>
    <s v="publishing/children's books"/>
    <n v="-1"/>
    <e v="#DIV/0!"/>
    <x v="3"/>
    <x v="39"/>
  </r>
  <r>
    <n v="2766"/>
    <s v="Jambie"/>
    <s v="Jambie is a children's book geared towards kids ages 4-9 years of age. This book teaches young children about making wise decisions."/>
    <n v="5000"/>
    <n v="100"/>
    <x v="2"/>
    <x v="0"/>
    <s v="USD"/>
    <n v="1313078518"/>
    <n v="1310486518"/>
    <b v="0"/>
    <x v="80"/>
    <b v="0"/>
    <s v="publishing/children's books"/>
    <n v="-0.98"/>
    <n v="25"/>
    <x v="3"/>
    <x v="39"/>
  </r>
  <r>
    <n v="2767"/>
    <s v="the Giant Turnip"/>
    <s v="An animated bedtime story with Dedka, Babka and the rest of the family working together on a BIG problem"/>
    <n v="4000"/>
    <n v="34"/>
    <x v="2"/>
    <x v="5"/>
    <s v="CAD"/>
    <n v="1439766050"/>
    <n v="1434582050"/>
    <b v="0"/>
    <x v="83"/>
    <b v="0"/>
    <s v="publishing/children's books"/>
    <n v="-0.99150000000000005"/>
    <n v="11.333333333333334"/>
    <x v="3"/>
    <x v="39"/>
  </r>
  <r>
    <n v="2768"/>
    <s v="It's Okay To Wait"/>
    <s v="â€œItâ€™s Okay to Waitâ€ is the story of a father who sits down with his adolescent daughter to have â€œthe talkâ€ about sex."/>
    <n v="7000"/>
    <n v="1002"/>
    <x v="2"/>
    <x v="0"/>
    <s v="USD"/>
    <n v="1333028723"/>
    <n v="1330440323"/>
    <b v="0"/>
    <x v="69"/>
    <b v="0"/>
    <s v="publishing/children's books"/>
    <n v="-0.85685714285714287"/>
    <n v="29.470588235294116"/>
    <x v="3"/>
    <x v="39"/>
  </r>
  <r>
    <n v="2769"/>
    <s v="Raph the Ninja Giraffe"/>
    <s v="Raph the Ninja Giraffe is a project that is my 5 year old sons idea, &amp; I am working with him to bring his idea to life."/>
    <n v="800"/>
    <n v="2"/>
    <x v="2"/>
    <x v="1"/>
    <s v="GBP"/>
    <n v="1401997790"/>
    <n v="1397677790"/>
    <b v="0"/>
    <x v="84"/>
    <b v="0"/>
    <s v="publishing/children's books"/>
    <n v="-0.99750000000000005"/>
    <n v="1"/>
    <x v="3"/>
    <x v="39"/>
  </r>
  <r>
    <n v="2770"/>
    <s v="The Story Of Circle And Square"/>
    <s v="A story about two friends who part ways because they are different, then reunite after learning they both are made of atoms."/>
    <n v="20000"/>
    <n v="2082.25"/>
    <x v="2"/>
    <x v="0"/>
    <s v="USD"/>
    <n v="1395158130"/>
    <n v="1392569730"/>
    <b v="0"/>
    <x v="51"/>
    <b v="0"/>
    <s v="publishing/children's books"/>
    <n v="-0.8958874999999999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n v="-1"/>
    <e v="#DIV/0!"/>
    <x v="3"/>
    <x v="39"/>
  </r>
  <r>
    <n v="2772"/>
    <s v="Why Won't This Kid Go To Sleep?!? Goodnight, Kaiden!"/>
    <s v="See the little boy in the photo? Doesn't he look angelic? Wouldn't you like to read his story? Take a look at this......."/>
    <n v="8000"/>
    <n v="0"/>
    <x v="2"/>
    <x v="0"/>
    <s v="USD"/>
    <n v="1381006294"/>
    <n v="1379710294"/>
    <b v="0"/>
    <x v="78"/>
    <b v="0"/>
    <s v="publishing/children's books"/>
    <n v="-1"/>
    <e v="#DIV/0!"/>
    <x v="3"/>
    <x v="39"/>
  </r>
  <r>
    <n v="2773"/>
    <s v="The Boat That Couldn't Float"/>
    <s v="Parents know the pain of rereading bad bedtime stories. I want to write stories that all ages will enjoy"/>
    <n v="530"/>
    <n v="1"/>
    <x v="2"/>
    <x v="5"/>
    <s v="CAD"/>
    <n v="1461530721"/>
    <n v="1460666721"/>
    <b v="0"/>
    <x v="29"/>
    <b v="0"/>
    <s v="publishing/children's books"/>
    <n v="-0.99811320754716981"/>
    <n v="1"/>
    <x v="3"/>
    <x v="39"/>
  </r>
  <r>
    <n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n v="-0.8575000000000000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n v="-0.97"/>
    <n v="75"/>
    <x v="3"/>
    <x v="39"/>
  </r>
  <r>
    <n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n v="-0.92119047619047623"/>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n v="-0.996666666666666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n v="-0.74454545454545451"/>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n v="-0.9788"/>
    <n v="53"/>
    <x v="3"/>
    <x v="39"/>
  </r>
  <r>
    <n v="2780"/>
    <s v="Travel with baby"/>
    <s v="Turn the World with my kids, and then write a book with the advice for traveling with baby"/>
    <n v="100000"/>
    <n v="0"/>
    <x v="2"/>
    <x v="13"/>
    <s v="EUR"/>
    <n v="1489142688"/>
    <n v="1486550688"/>
    <b v="0"/>
    <x v="78"/>
    <b v="0"/>
    <s v="publishing/children's books"/>
    <n v="-1"/>
    <e v="#DIV/0!"/>
    <x v="3"/>
    <x v="39"/>
  </r>
  <r>
    <n v="2781"/>
    <s v="University of Utah presents V-Day 2015-The Vagina Monologues"/>
    <s v="STRIKE, DANCE AND RISE with us at the University of Utah to end violence against women and girls!"/>
    <n v="1250"/>
    <n v="1316"/>
    <x v="0"/>
    <x v="0"/>
    <s v="USD"/>
    <n v="1423724400"/>
    <n v="1421274954"/>
    <b v="0"/>
    <x v="33"/>
    <b v="1"/>
    <s v="theater/plays"/>
    <n v="5.28E-2"/>
    <n v="47"/>
    <x v="1"/>
    <x v="6"/>
  </r>
  <r>
    <n v="2782"/>
    <s v="Better Than Ever Productions presents Geezer Game"/>
    <s v="The premiere theatre troupe in SE Michigan offering acting opportunities for the 50+ actor."/>
    <n v="1000"/>
    <n v="1200"/>
    <x v="0"/>
    <x v="0"/>
    <s v="USD"/>
    <n v="1424149140"/>
    <n v="1421964718"/>
    <b v="0"/>
    <x v="59"/>
    <b v="1"/>
    <s v="theater/plays"/>
    <n v="0.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n v="0.14499999999999999"/>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n v="0.19"/>
    <n v="66.111111111111114"/>
    <x v="1"/>
    <x v="6"/>
  </r>
  <r>
    <n v="2785"/>
    <s v="Henry VI: The War of the Roses"/>
    <s v="Bare Theatre and Raleigh Little Theatre present Shakespeare's epic, set in a post-apocalyptic dystopia."/>
    <n v="5000"/>
    <n v="5234"/>
    <x v="0"/>
    <x v="0"/>
    <s v="USD"/>
    <n v="1470430800"/>
    <n v="1467865967"/>
    <b v="0"/>
    <x v="136"/>
    <b v="1"/>
    <s v="theater/plays"/>
    <n v="4.6800000000000001E-2"/>
    <n v="36.859154929577464"/>
    <x v="1"/>
    <x v="6"/>
  </r>
  <r>
    <n v="2786"/>
    <s v="Fierce"/>
    <s v="A heart-melting farce about sex, art and the lovelorn lay-abouts of London-town."/>
    <n v="2500"/>
    <n v="2946"/>
    <x v="0"/>
    <x v="1"/>
    <s v="GBP"/>
    <n v="1404913180"/>
    <n v="1403703580"/>
    <b v="0"/>
    <x v="142"/>
    <b v="1"/>
    <s v="theater/plays"/>
    <n v="0.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n v="0.19700000000000001"/>
    <n v="31.5"/>
    <x v="1"/>
    <x v="6"/>
  </r>
  <r>
    <n v="2788"/>
    <s v="ACT Underground Theatre, TLDC"/>
    <s v="MOVING FORWARD! WE HAVE REACHED GOAL BUT HAVE MORE TIME!! PLEASE CONSIDER PLEDGING."/>
    <n v="2000"/>
    <n v="2050"/>
    <x v="0"/>
    <x v="0"/>
    <s v="USD"/>
    <n v="1469811043"/>
    <n v="1467219043"/>
    <b v="0"/>
    <x v="9"/>
    <b v="1"/>
    <s v="theater/plays"/>
    <n v="2.5000000000000001E-2"/>
    <n v="102.5"/>
    <x v="1"/>
    <x v="6"/>
  </r>
  <r>
    <n v="2789"/>
    <s v="The Adventurers Club"/>
    <s v="BNT's Biggest Adventure So Far: Our 2015 full length production!"/>
    <n v="3000"/>
    <n v="3035"/>
    <x v="0"/>
    <x v="0"/>
    <s v="USD"/>
    <n v="1426132800"/>
    <n v="1424477934"/>
    <b v="0"/>
    <x v="54"/>
    <b v="1"/>
    <s v="theater/plays"/>
    <n v="1.1666666666666667E-2"/>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n v="5.3333333333333337E-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n v="2.5000000000000001E-2"/>
    <n v="73.214285714285708"/>
    <x v="1"/>
    <x v="6"/>
  </r>
  <r>
    <n v="2792"/>
    <s v="That Still Small Voice Stage Play"/>
    <s v="Homeless and hopeless, this prequel tells the story of a Colorado youth who leans on her friends when family leaves her behind."/>
    <n v="2000"/>
    <n v="2152"/>
    <x v="0"/>
    <x v="0"/>
    <s v="USD"/>
    <n v="1439357559"/>
    <n v="1435469559"/>
    <b v="0"/>
    <x v="54"/>
    <b v="1"/>
    <s v="theater/plays"/>
    <n v="7.5999999999999998E-2"/>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n v="0.1056750000000000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n v="0.5"/>
    <n v="25"/>
    <x v="1"/>
    <x v="6"/>
  </r>
  <r>
    <n v="2795"/>
    <s v="Good Men Wanted at ANT Fest"/>
    <s v="A new play about five bad bitches who fought in the Civil War disguised as men, premiering at Ars Nova's ANT Fest."/>
    <n v="700"/>
    <n v="730"/>
    <x v="0"/>
    <x v="0"/>
    <s v="USD"/>
    <n v="1402095600"/>
    <n v="1400675841"/>
    <b v="0"/>
    <x v="9"/>
    <b v="1"/>
    <s v="theater/plays"/>
    <n v="4.2857142857142858E-2"/>
    <n v="36.5"/>
    <x v="1"/>
    <x v="6"/>
  </r>
  <r>
    <n v="2796"/>
    <s v="Fishcakes"/>
    <s v="Fishcakes is a piece of new writing for the Camden Fringe that explores a story of love, loss, and all the â€˜little things'."/>
    <n v="800"/>
    <n v="924"/>
    <x v="0"/>
    <x v="1"/>
    <s v="GBP"/>
    <n v="1404564028"/>
    <n v="1401972028"/>
    <b v="0"/>
    <x v="64"/>
    <b v="1"/>
    <s v="theater/plays"/>
    <n v="0.155"/>
    <n v="44"/>
    <x v="1"/>
    <x v="6"/>
  </r>
  <r>
    <n v="2797"/>
    <s v="Once Upon A Nightmare"/>
    <s v="&quot;Labyrinth&quot; meets &quot;Jumanji&quot;  in this dark adventure fantasy play from the makers of the five star fringe hit &quot;Death Ship 666&quot;"/>
    <n v="8000"/>
    <n v="8211.61"/>
    <x v="0"/>
    <x v="1"/>
    <s v="GBP"/>
    <n v="1404858840"/>
    <n v="1402266840"/>
    <b v="0"/>
    <x v="225"/>
    <b v="1"/>
    <s v="theater/plays"/>
    <n v="2.6451250000000072E-2"/>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n v="1.4E-2"/>
    <n v="36.474820143884891"/>
    <x v="1"/>
    <x v="6"/>
  </r>
  <r>
    <n v="2799"/>
    <s v="Yuri in Edinburgh"/>
    <s v="August012 make their debut at Edinburgh Fringe with their play about the absurdity of wanting to bring children into a deranged world"/>
    <n v="5000"/>
    <n v="5831.74"/>
    <x v="0"/>
    <x v="1"/>
    <s v="GBP"/>
    <n v="1466179200"/>
    <n v="1463466070"/>
    <b v="0"/>
    <x v="208"/>
    <b v="1"/>
    <s v="theater/plays"/>
    <n v="0.16634799999999997"/>
    <n v="44.859538461538463"/>
    <x v="1"/>
    <x v="6"/>
  </r>
  <r>
    <n v="2800"/>
    <s v="EUTCo presents 'One Flew Over the Cuckoo's Nest'"/>
    <s v="Exeter University Theatre Company is bringing the award winning play by Dale Wasserman to Exeter's Northcott Theatre"/>
    <n v="1000"/>
    <n v="1330"/>
    <x v="0"/>
    <x v="1"/>
    <s v="GBP"/>
    <n v="1420377366"/>
    <n v="1415193366"/>
    <b v="0"/>
    <x v="162"/>
    <b v="1"/>
    <s v="theater/plays"/>
    <n v="0.33"/>
    <n v="42.903225806451616"/>
    <x v="1"/>
    <x v="6"/>
  </r>
  <r>
    <n v="2801"/>
    <s v="A Dream Play"/>
    <s v="Arise Theatre Company's production of August Strindberg's expressionist masterpiece 'A Dream Play'."/>
    <n v="500"/>
    <n v="666"/>
    <x v="0"/>
    <x v="2"/>
    <s v="AUD"/>
    <n v="1412938800"/>
    <n v="1411019409"/>
    <b v="0"/>
    <x v="62"/>
    <b v="1"/>
    <s v="theater/plays"/>
    <n v="0.3320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n v="1.8333333333333333E-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n v="0.27950000000000003"/>
    <n v="90.744680851063833"/>
    <x v="1"/>
    <x v="6"/>
  </r>
  <r>
    <n v="2804"/>
    <s v="The Piano Man"/>
    <s v="The real-life story of the mysterious 'Piano Man' who washed ashore with no memory; with no speech; but with an amazing ability..."/>
    <n v="1000"/>
    <n v="1150"/>
    <x v="0"/>
    <x v="1"/>
    <s v="GBP"/>
    <n v="1411987990"/>
    <n v="1409395990"/>
    <b v="0"/>
    <x v="23"/>
    <b v="1"/>
    <s v="theater/plays"/>
    <n v="0.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n v="0.1"/>
    <n v="24.444444444444443"/>
    <x v="1"/>
    <x v="6"/>
  </r>
  <r>
    <n v="2806"/>
    <s v="And Now: The World!"/>
    <s v="A one woman show about the challenges of being a feminist in a digital age. Touring 6 UK cities. Now with Stretch Goals!"/>
    <n v="3000"/>
    <n v="3363"/>
    <x v="0"/>
    <x v="1"/>
    <s v="GBP"/>
    <n v="1438772400"/>
    <n v="1435645490"/>
    <b v="0"/>
    <x v="88"/>
    <b v="1"/>
    <s v="theater/plays"/>
    <n v="0.121"/>
    <n v="44.25"/>
    <x v="1"/>
    <x v="6"/>
  </r>
  <r>
    <n v="2807"/>
    <s v="The Commission Theatre Co."/>
    <s v="Bringing Shakespeare back to the Playwrights"/>
    <n v="5000"/>
    <n v="6300"/>
    <x v="0"/>
    <x v="0"/>
    <s v="USD"/>
    <n v="1435611438"/>
    <n v="1433019438"/>
    <b v="0"/>
    <x v="251"/>
    <b v="1"/>
    <s v="theater/plays"/>
    <n v="0.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n v="2.4444444444444444E-3"/>
    <n v="65.376811594202906"/>
    <x v="1"/>
    <x v="6"/>
  </r>
  <r>
    <n v="2809"/>
    <s v="Sugarglass Theatre"/>
    <s v="Sugarglass is a Dublin based theatre company committed to international collaboration. 2016 sees the launch of their NYC division."/>
    <n v="2500"/>
    <n v="2560"/>
    <x v="0"/>
    <x v="0"/>
    <s v="USD"/>
    <n v="1459348740"/>
    <n v="1458647725"/>
    <b v="0"/>
    <x v="64"/>
    <b v="1"/>
    <s v="theater/plays"/>
    <n v="2.4E-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x v="7"/>
    <b v="1"/>
    <s v="theater/plays"/>
    <n v="8.2000000000000003E-2"/>
    <n v="47.456140350877192"/>
    <x v="1"/>
    <x v="6"/>
  </r>
  <r>
    <n v="2811"/>
    <s v="Ray Gunn and Starburst"/>
    <s v="Ray Gunn and Starburst is an audio sci-fi/comedy sending up the tropes of classic and pulp science-fiction."/>
    <n v="10000"/>
    <n v="10027"/>
    <x v="0"/>
    <x v="1"/>
    <s v="GBP"/>
    <n v="1424692503"/>
    <n v="1422100503"/>
    <b v="0"/>
    <x v="52"/>
    <b v="1"/>
    <s v="theater/plays"/>
    <n v="2.7000000000000001E-3"/>
    <n v="92.842592592592595"/>
    <x v="1"/>
    <x v="6"/>
  </r>
  <r>
    <n v="2812"/>
    <s v="BULL by Mike Bartlett at the Coal Mine Theatre"/>
    <s v="&quot;A short, nasty and razor sharp play in one of Toronto's hottest new &quot;off-off Broadway&quot; style venues."/>
    <n v="5000"/>
    <n v="5665"/>
    <x v="0"/>
    <x v="5"/>
    <s v="CAD"/>
    <n v="1428292800"/>
    <n v="1424368298"/>
    <b v="0"/>
    <x v="183"/>
    <b v="1"/>
    <s v="theater/plays"/>
    <n v="0.13300000000000001"/>
    <n v="68.253012048192772"/>
    <x v="1"/>
    <x v="6"/>
  </r>
  <r>
    <n v="2813"/>
    <s v="Hi, Are You Single? by Ryan J. Haddad"/>
    <s v="Ryan has a higher sex drive than you. He also has cerebral palsy. Join him for his hilarious and poignant new solo show!"/>
    <n v="2800"/>
    <n v="3572.12"/>
    <x v="0"/>
    <x v="0"/>
    <s v="USD"/>
    <n v="1481737761"/>
    <n v="1479577761"/>
    <b v="0"/>
    <x v="93"/>
    <b v="1"/>
    <s v="theater/plays"/>
    <n v="0.27575714285714281"/>
    <n v="37.209583333333335"/>
    <x v="1"/>
    <x v="6"/>
  </r>
  <r>
    <n v="2814"/>
    <s v="Stitching by Anthony Neilson"/>
    <s v="Stitching is a play exploring how a couple cope with the loss of their child. It will run for a month at The Drayton Arms Theatre."/>
    <n v="1500"/>
    <n v="1616"/>
    <x v="0"/>
    <x v="1"/>
    <s v="GBP"/>
    <n v="1431164115"/>
    <n v="1428572115"/>
    <b v="0"/>
    <x v="31"/>
    <b v="1"/>
    <s v="theater/plays"/>
    <n v="7.7333333333333337E-2"/>
    <n v="25.25"/>
    <x v="1"/>
    <x v="6"/>
  </r>
  <r>
    <n v="2815"/>
    <s v="Widow's Wedding Dress"/>
    <s v="Set in 1950s Northern Ireland, this play tells the story of two sisters in a community of Travellers, or Irish Gypsies."/>
    <n v="250"/>
    <n v="605"/>
    <x v="0"/>
    <x v="5"/>
    <s v="CAD"/>
    <n v="1470595109"/>
    <n v="1468003109"/>
    <b v="0"/>
    <x v="25"/>
    <b v="1"/>
    <s v="theater/plays"/>
    <n v="1.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x v="39"/>
    <b v="1"/>
    <s v="theater/plays"/>
    <n v="0.41566666666666668"/>
    <n v="25.130177514792898"/>
    <x v="1"/>
    <x v="6"/>
  </r>
  <r>
    <n v="2817"/>
    <s v="After The End"/>
    <s v="Let Go Theatre Co's very first production is going ahead in June 2015. Help support a brand new theatre co as we begin our adventure"/>
    <n v="600"/>
    <n v="780"/>
    <x v="0"/>
    <x v="1"/>
    <s v="GBP"/>
    <n v="1425136462"/>
    <n v="1421680462"/>
    <b v="0"/>
    <x v="51"/>
    <b v="1"/>
    <s v="theater/plays"/>
    <n v="0.3"/>
    <n v="23.636363636363637"/>
    <x v="1"/>
    <x v="6"/>
  </r>
  <r>
    <n v="2818"/>
    <s v="Joe West's THEATER OF DEATH"/>
    <s v="Joe West and his wonderful theater company THEATER OF DEATH present original plays both horrific and comical."/>
    <n v="10000"/>
    <n v="10603"/>
    <x v="0"/>
    <x v="0"/>
    <s v="USD"/>
    <n v="1443018086"/>
    <n v="1441290086"/>
    <b v="0"/>
    <x v="332"/>
    <b v="1"/>
    <s v="theater/plays"/>
    <n v="6.0299999999999999E-2"/>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x v="201"/>
    <b v="1"/>
    <s v="theater/plays"/>
    <n v="4.8000000000000001E-2"/>
    <n v="50.384615384615387"/>
    <x v="1"/>
    <x v="6"/>
  </r>
  <r>
    <n v="2820"/>
    <s v="MTA's National Theatre Connections Show!"/>
    <s v="Montage Theatre Arts, as part of National Theatre Connections, are performing a show - We need you help to raise vital funds!"/>
    <n v="200"/>
    <n v="272"/>
    <x v="0"/>
    <x v="1"/>
    <s v="GBP"/>
    <n v="1456444800"/>
    <n v="1454337589"/>
    <b v="0"/>
    <x v="9"/>
    <b v="1"/>
    <s v="theater/plays"/>
    <n v="0.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n v="0"/>
    <n v="28.571428571428573"/>
    <x v="1"/>
    <x v="6"/>
  </r>
  <r>
    <n v="2822"/>
    <s v="Theatre Forever's The Nature Crown"/>
    <s v="A campaign to support the artists creating Theatre Forever's The Nature Crown, premiering in the Guthrie Theater's Dowling Studio!"/>
    <n v="6000"/>
    <n v="6000"/>
    <x v="0"/>
    <x v="0"/>
    <s v="USD"/>
    <n v="1427469892"/>
    <n v="1424881492"/>
    <b v="0"/>
    <x v="225"/>
    <b v="1"/>
    <s v="theater/plays"/>
    <n v="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n v="0.24"/>
    <n v="8.8571428571428577"/>
    <x v="1"/>
    <x v="6"/>
  </r>
  <r>
    <n v="2824"/>
    <s v="The Rooftop"/>
    <s v="I wrote a One Act play called The Rooftop for a Female Playwright's festival. Every little bit helps!"/>
    <n v="650"/>
    <n v="760"/>
    <x v="0"/>
    <x v="0"/>
    <s v="USD"/>
    <n v="1434159780"/>
    <n v="1431412196"/>
    <b v="0"/>
    <x v="41"/>
    <b v="1"/>
    <s v="theater/plays"/>
    <n v="0.16923076923076924"/>
    <n v="50.666666666666664"/>
    <x v="1"/>
    <x v="6"/>
  </r>
  <r>
    <n v="2825"/>
    <s v="The Night Before Christmas"/>
    <s v="Help Saltmine Theatre Company tell the exciting story of St Nicholas and the importance of gratefulness in their new Christmas show."/>
    <n v="3000"/>
    <n v="3100"/>
    <x v="0"/>
    <x v="1"/>
    <s v="GBP"/>
    <n v="1449255686"/>
    <n v="1446663686"/>
    <b v="0"/>
    <x v="13"/>
    <b v="1"/>
    <s v="theater/plays"/>
    <n v="3.3333333333333333E-2"/>
    <n v="60.784313725490193"/>
    <x v="1"/>
    <x v="6"/>
  </r>
  <r>
    <n v="2826"/>
    <s v="Mickey &amp; Worm: The Tour"/>
    <s v="Mickey &amp; Worm is a Noir stage experience, written by Santa Paula playwright John McKinley and back again on tour by popular demand!"/>
    <n v="2000"/>
    <n v="2155"/>
    <x v="0"/>
    <x v="0"/>
    <s v="USD"/>
    <n v="1436511600"/>
    <n v="1434415812"/>
    <b v="0"/>
    <x v="10"/>
    <b v="1"/>
    <s v="theater/plays"/>
    <n v="7.7499999999999999E-2"/>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n v="0.20250000000000001"/>
    <n v="104.56521739130434"/>
    <x v="1"/>
    <x v="6"/>
  </r>
  <r>
    <n v="2828"/>
    <s v="Peace In Our Time"/>
    <s v="The Battle of Britain has been lost; London is occupied, who can you trust? Help produce this classic piece of theatre. Drama for now."/>
    <n v="9500"/>
    <n v="9536"/>
    <x v="0"/>
    <x v="1"/>
    <s v="GBP"/>
    <n v="1443826800"/>
    <n v="1441606869"/>
    <b v="0"/>
    <x v="174"/>
    <b v="1"/>
    <s v="theater/plays"/>
    <n v="3.7894736842105261E-3"/>
    <n v="98.30927835051547"/>
    <x v="1"/>
    <x v="6"/>
  </r>
  <r>
    <n v="2829"/>
    <s v="MUMBURGER by Sarah Kosar"/>
    <s v="In a visceral new play about family, grief and red meat, Sarah Kosar (Royal Court) asks how far we'd go to connect with those we love."/>
    <n v="2500"/>
    <n v="2663"/>
    <x v="0"/>
    <x v="1"/>
    <s v="GBP"/>
    <n v="1464863118"/>
    <n v="1462443918"/>
    <b v="0"/>
    <x v="88"/>
    <b v="1"/>
    <s v="theater/plays"/>
    <n v="6.5199999999999994E-2"/>
    <n v="35.039473684210527"/>
    <x v="1"/>
    <x v="6"/>
  </r>
  <r>
    <n v="2830"/>
    <s v="Nakhtik and Avalon"/>
    <s v="Avalon is a new South African Township play and Nakhtik is a  danced political lecture."/>
    <n v="3000"/>
    <n v="3000"/>
    <x v="0"/>
    <x v="0"/>
    <s v="USD"/>
    <n v="1399867140"/>
    <n v="1398802148"/>
    <b v="0"/>
    <x v="202"/>
    <b v="1"/>
    <s v="theater/plays"/>
    <n v="0"/>
    <n v="272.72727272727275"/>
    <x v="1"/>
    <x v="6"/>
  </r>
  <r>
    <n v="2831"/>
    <s v="Tackett &amp; Pyke put on a Play"/>
    <s v="We each wrote a play and would like to produce them for you for nothing more than art's sake!"/>
    <n v="3000"/>
    <n v="3320"/>
    <x v="0"/>
    <x v="0"/>
    <s v="USD"/>
    <n v="1437076070"/>
    <n v="1434484070"/>
    <b v="0"/>
    <x v="47"/>
    <b v="1"/>
    <s v="theater/plays"/>
    <n v="0.10666666666666667"/>
    <n v="63.846153846153847"/>
    <x v="1"/>
    <x v="6"/>
  </r>
  <r>
    <n v="2832"/>
    <s v="Secret Diaries"/>
    <s v="Charting the big stuff in life from dance routines to coming out; exploring homophobia, family, friendship &amp; finding your own voice."/>
    <n v="2500"/>
    <n v="2867.99"/>
    <x v="0"/>
    <x v="1"/>
    <s v="GBP"/>
    <n v="1416780000"/>
    <n v="1414342894"/>
    <b v="0"/>
    <x v="195"/>
    <b v="1"/>
    <s v="theater/plays"/>
    <n v="0.14719599999999991"/>
    <n v="30.189368421052631"/>
    <x v="1"/>
    <x v="6"/>
  </r>
  <r>
    <n v="2833"/>
    <s v="Star Man Rocket Man"/>
    <s v="A new play about exploring outer space"/>
    <n v="2700"/>
    <n v="2923"/>
    <x v="0"/>
    <x v="0"/>
    <s v="USD"/>
    <n v="1444528800"/>
    <n v="1442804633"/>
    <b v="0"/>
    <x v="2"/>
    <b v="1"/>
    <s v="theater/plays"/>
    <n v="8.2592592592592592E-2"/>
    <n v="83.51428571428572"/>
    <x v="1"/>
    <x v="6"/>
  </r>
  <r>
    <n v="2834"/>
    <s v="Thank You For Smoking"/>
    <s v="Thank You For Smoking. A play about love, 5 trillion cigarettes and how the Flintstones earned the tobacco industry millions."/>
    <n v="800"/>
    <n v="1360"/>
    <x v="0"/>
    <x v="1"/>
    <s v="GBP"/>
    <n v="1422658930"/>
    <n v="1421362930"/>
    <b v="0"/>
    <x v="64"/>
    <b v="1"/>
    <s v="theater/plays"/>
    <n v="0.7"/>
    <n v="64.761904761904759"/>
    <x v="1"/>
    <x v="6"/>
  </r>
  <r>
    <n v="2835"/>
    <s v="Land of the Three Towers"/>
    <s v="A celebratory community theatre project about the Focus E15 Occupation of empty council homes on Carpenters Estate."/>
    <n v="1000"/>
    <n v="1870.99"/>
    <x v="0"/>
    <x v="1"/>
    <s v="GBP"/>
    <n v="1449273600"/>
    <n v="1446742417"/>
    <b v="0"/>
    <x v="251"/>
    <b v="1"/>
    <s v="theater/plays"/>
    <n v="0.87099000000000004"/>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n v="7.7777777777777779E-2"/>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n v="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n v="0.20250000000000001"/>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n v="0.11428571428571428"/>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n v="0.04"/>
    <n v="19.696969696969695"/>
    <x v="1"/>
    <x v="6"/>
  </r>
  <r>
    <n v="2841"/>
    <s v="The Dead Loss"/>
    <s v="1920's London; two brothers try to make a name for themselves in the underground crime world but encounter a ruthless Irish mob boss."/>
    <n v="1000"/>
    <n v="10"/>
    <x v="2"/>
    <x v="1"/>
    <s v="GBP"/>
    <n v="1450032297"/>
    <n v="1444844697"/>
    <b v="0"/>
    <x v="29"/>
    <b v="0"/>
    <s v="theater/plays"/>
    <n v="-0.99"/>
    <n v="10"/>
    <x v="1"/>
    <x v="6"/>
  </r>
  <r>
    <n v="2842"/>
    <s v="HIDDEN: The FCO Plays"/>
    <s v="A play performed at the FCO Global Summit on the Preventing Sexual Violence Initiative, hosted by William Hague and Angelina Jolie"/>
    <n v="1500"/>
    <n v="0"/>
    <x v="2"/>
    <x v="1"/>
    <s v="GBP"/>
    <n v="1403348400"/>
    <n v="1401058295"/>
    <b v="0"/>
    <x v="78"/>
    <b v="0"/>
    <s v="theater/plays"/>
    <n v="-1"/>
    <e v="#DIV/0!"/>
    <x v="1"/>
    <x v="6"/>
  </r>
  <r>
    <n v="2843"/>
    <s v="Summer Adaptation of Fallen Angels"/>
    <s v="We're high school students directing a film adaptation of the play, Fallen Angels, written by NoÃ«l Coward and set in the 1920's."/>
    <n v="1200"/>
    <n v="0"/>
    <x v="2"/>
    <x v="0"/>
    <s v="USD"/>
    <n v="1465790400"/>
    <n v="1462210950"/>
    <b v="0"/>
    <x v="78"/>
    <b v="0"/>
    <s v="theater/plays"/>
    <n v="-1"/>
    <e v="#DIV/0!"/>
    <x v="1"/>
    <x v="6"/>
  </r>
  <r>
    <n v="2844"/>
    <s v="KabarettstÃ¼ck &quot;Dicht in da Nochtschicht&quot;"/>
    <s v="Zwei ausgebildete Schauspieler, ein Musiker - gemeinsam bringt man ein waschechtes KabarettstÃ¼ck auf die BÃ¼hne."/>
    <n v="550"/>
    <n v="30"/>
    <x v="2"/>
    <x v="15"/>
    <s v="EUR"/>
    <n v="1483535180"/>
    <n v="1480943180"/>
    <b v="0"/>
    <x v="29"/>
    <b v="0"/>
    <s v="theater/plays"/>
    <n v="-0.94545454545454544"/>
    <n v="30"/>
    <x v="1"/>
    <x v="6"/>
  </r>
  <r>
    <n v="2845"/>
    <s v="Haberdasher Theatre Inc. : Richard Greenbergâ€™s, The Maderati"/>
    <s v="The Maderati: A bitingly witty absurdest comedy, which pokes wickedly perceptive fun at NY artist lifestyle."/>
    <n v="7500"/>
    <n v="2366"/>
    <x v="2"/>
    <x v="0"/>
    <s v="USD"/>
    <n v="1433723033"/>
    <n v="1428539033"/>
    <b v="0"/>
    <x v="70"/>
    <b v="0"/>
    <s v="theater/plays"/>
    <n v="-0.68453333333333333"/>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n v="-1"/>
    <e v="#DIV/0!"/>
    <x v="1"/>
    <x v="6"/>
  </r>
  <r>
    <n v="2847"/>
    <s v="COLOR ME"/>
    <s v="Dark secrets come to light when Mariah meets Stella. They find a way to face the south's largest elephant in the room: RACISM."/>
    <n v="2000"/>
    <n v="0"/>
    <x v="2"/>
    <x v="0"/>
    <s v="USD"/>
    <n v="1464031265"/>
    <n v="1458847265"/>
    <b v="0"/>
    <x v="78"/>
    <b v="0"/>
    <s v="theater/plays"/>
    <n v="-1"/>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n v="-0.998"/>
    <n v="23.333333333333332"/>
    <x v="1"/>
    <x v="6"/>
  </r>
  <r>
    <n v="2849"/>
    <s v="100, Acre Wood"/>
    <s v="NonSens!cal tackles the struggles of four people with mental health issues/disorders inspired by A.A Milne's Winnie the Pooh"/>
    <n v="500"/>
    <n v="5"/>
    <x v="2"/>
    <x v="1"/>
    <s v="GBP"/>
    <n v="1461406600"/>
    <n v="1458814600"/>
    <b v="0"/>
    <x v="29"/>
    <b v="0"/>
    <s v="theater/plays"/>
    <n v="-0.99"/>
    <n v="5"/>
    <x v="1"/>
    <x v="6"/>
  </r>
  <r>
    <n v="2850"/>
    <s v="Romeo and Juliet...Choose Your Own Ending"/>
    <s v="Romeo and Juliet: Wouldn't it be great if they didn't all die at the end? Now YOU get to control the fate of these timeless characters!"/>
    <n v="8000"/>
    <n v="311"/>
    <x v="2"/>
    <x v="0"/>
    <s v="USD"/>
    <n v="1409962211"/>
    <n v="1407370211"/>
    <b v="0"/>
    <x v="62"/>
    <b v="0"/>
    <s v="theater/plays"/>
    <n v="-0.96112500000000001"/>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x v="78"/>
    <b v="0"/>
    <s v="theater/plays"/>
    <n v="-1"/>
    <e v="#DIV/0!"/>
    <x v="1"/>
    <x v="6"/>
  </r>
  <r>
    <n v="2852"/>
    <s v="Freedom Train"/>
    <s v="Just one time back to the past on the Freedom Train will open your eyes and your lives will never ever be the same!"/>
    <n v="5000"/>
    <n v="95"/>
    <x v="2"/>
    <x v="0"/>
    <s v="USD"/>
    <n v="1403312703"/>
    <n v="1400720703"/>
    <b v="0"/>
    <x v="79"/>
    <b v="0"/>
    <s v="theater/plays"/>
    <n v="-0.98099999999999998"/>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x v="78"/>
    <b v="0"/>
    <s v="theater/plays"/>
    <n v="-1"/>
    <e v="#DIV/0!"/>
    <x v="1"/>
    <x v="6"/>
  </r>
  <r>
    <n v="2854"/>
    <s v="Ultimate Political Selfie!"/>
    <s v="Almost Random Theatre's play about a candidate - with no policies - who is seeking election in May 2015"/>
    <n v="1000"/>
    <n v="417"/>
    <x v="2"/>
    <x v="1"/>
    <s v="GBP"/>
    <n v="1431018719"/>
    <n v="1429290719"/>
    <b v="0"/>
    <x v="25"/>
    <b v="0"/>
    <s v="theater/plays"/>
    <n v="-0.58299999999999996"/>
    <n v="29.785714285714285"/>
    <x v="1"/>
    <x v="6"/>
  </r>
  <r>
    <n v="2855"/>
    <s v="STAGE READING for TETCNY"/>
    <s v="Raising funds to have a private stage reading for an upcoming play from THE ENSEMBLE THEATRE COMPANY OF NEW YORK (www.tetcny.org)"/>
    <n v="600"/>
    <n v="300"/>
    <x v="2"/>
    <x v="0"/>
    <s v="USD"/>
    <n v="1454110440"/>
    <n v="1451607071"/>
    <b v="0"/>
    <x v="81"/>
    <b v="0"/>
    <s v="theater/plays"/>
    <n v="-0.5"/>
    <n v="60"/>
    <x v="1"/>
    <x v="6"/>
  </r>
  <r>
    <n v="2856"/>
    <s v="The JOkeress Going Live"/>
    <s v="This will be the fifth play of The Jokeress, based on the ebook/paperback novelette series. It is scifi, suspense, terror, and noir."/>
    <n v="3000"/>
    <n v="146"/>
    <x v="2"/>
    <x v="0"/>
    <s v="USD"/>
    <n v="1439069640"/>
    <n v="1433897647"/>
    <b v="0"/>
    <x v="79"/>
    <b v="0"/>
    <s v="theater/plays"/>
    <n v="-0.95133333333333336"/>
    <n v="24.333333333333332"/>
    <x v="1"/>
    <x v="6"/>
  </r>
  <r>
    <n v="2857"/>
    <s v="Los Tradicionales"/>
    <s v="Somos una compaÃ±Ã­a de teatro independiente. Y en el 2017 queremos arrancar con el montaje de 3 obras._x000a_3 elencos, 3 espacios."/>
    <n v="38000"/>
    <n v="7500"/>
    <x v="2"/>
    <x v="14"/>
    <s v="MXN"/>
    <n v="1487613600"/>
    <n v="1482444295"/>
    <b v="0"/>
    <x v="41"/>
    <b v="0"/>
    <s v="theater/plays"/>
    <n v="-0.80263157894736847"/>
    <n v="500"/>
    <x v="1"/>
    <x v="6"/>
  </r>
  <r>
    <n v="2858"/>
    <s v="Gay Party Superposh 'Winter Wonderland'"/>
    <s v="Een Gay Party in het centrum van Amersfoort. _x000a_Een geweldige avond uit, met een show, optredens en DJ's."/>
    <n v="1000"/>
    <n v="0"/>
    <x v="2"/>
    <x v="9"/>
    <s v="EUR"/>
    <n v="1417778880"/>
    <n v="1415711095"/>
    <b v="0"/>
    <x v="78"/>
    <b v="0"/>
    <s v="theater/plays"/>
    <n v="-1"/>
    <e v="#DIV/0!"/>
    <x v="1"/>
    <x v="6"/>
  </r>
  <r>
    <n v="2859"/>
    <s v="Grover Theatre Company (GTC)"/>
    <s v="A theatre company that will create works to inspire young people and get everyone involved."/>
    <n v="2000"/>
    <n v="35"/>
    <x v="2"/>
    <x v="2"/>
    <s v="AUD"/>
    <n v="1444984904"/>
    <n v="1439800904"/>
    <b v="0"/>
    <x v="29"/>
    <b v="0"/>
    <s v="theater/plays"/>
    <n v="-0.98250000000000004"/>
    <n v="35"/>
    <x v="1"/>
    <x v="6"/>
  </r>
  <r>
    <n v="2860"/>
    <s v="Macbeth For President 2016"/>
    <s v="The Bard's classic tale set in the 2016 Presidential Campaign. Power, corruption, greed, and conspiracy. How far are you willing to go?"/>
    <n v="4000"/>
    <n v="266"/>
    <x v="2"/>
    <x v="0"/>
    <s v="USD"/>
    <n v="1466363576"/>
    <n v="1461179576"/>
    <b v="0"/>
    <x v="82"/>
    <b v="0"/>
    <s v="theater/plays"/>
    <n v="-0.9335"/>
    <n v="29.555555555555557"/>
    <x v="1"/>
    <x v="6"/>
  </r>
  <r>
    <n v="2861"/>
    <s v="Julius Caesar"/>
    <s v="The University of Queensland Drama Production Course is putting on an adaptation of William Shakespeares Julius Caesar"/>
    <n v="250"/>
    <n v="80"/>
    <x v="2"/>
    <x v="2"/>
    <s v="AUD"/>
    <n v="1443103848"/>
    <n v="1441894248"/>
    <b v="0"/>
    <x v="83"/>
    <b v="0"/>
    <s v="theater/plays"/>
    <n v="-0.68"/>
    <n v="26.666666666666668"/>
    <x v="1"/>
    <x v="6"/>
  </r>
  <r>
    <n v="2862"/>
    <s v="Get Your Life Back"/>
    <s v="&quot;Get Your Life Back&quot; is a dynamic stage play that deals with true issues of life that reign in the lives of many people everyday."/>
    <n v="12700"/>
    <n v="55"/>
    <x v="2"/>
    <x v="0"/>
    <s v="USD"/>
    <n v="1403636229"/>
    <n v="1401044229"/>
    <b v="0"/>
    <x v="83"/>
    <b v="0"/>
    <s v="theater/plays"/>
    <n v="-0.99566929133858273"/>
    <n v="18.333333333333332"/>
    <x v="1"/>
    <x v="6"/>
  </r>
  <r>
    <n v="2863"/>
    <s v="Equality Theatre"/>
    <s v="I would like to start a Acting Company that supports and includes LGBTQ youth and young adults in very conservative North Texas"/>
    <n v="50000"/>
    <n v="20"/>
    <x v="2"/>
    <x v="0"/>
    <s v="USD"/>
    <n v="1410279123"/>
    <n v="1405095123"/>
    <b v="0"/>
    <x v="29"/>
    <b v="0"/>
    <s v="theater/plays"/>
    <n v="-0.99960000000000004"/>
    <n v="20"/>
    <x v="1"/>
    <x v="6"/>
  </r>
  <r>
    <n v="2864"/>
    <s v="'Haunting Julia' by Alan Ayckbourn"/>
    <s v="Accessible, original theatre for all!"/>
    <n v="2500"/>
    <n v="40"/>
    <x v="2"/>
    <x v="1"/>
    <s v="GBP"/>
    <n v="1437139080"/>
    <n v="1434552207"/>
    <b v="0"/>
    <x v="83"/>
    <b v="0"/>
    <s v="theater/plays"/>
    <n v="-0.98399999999999999"/>
    <n v="13.333333333333334"/>
    <x v="1"/>
    <x v="6"/>
  </r>
  <r>
    <n v="2865"/>
    <s v="FRINGE 2015 by YER Productions"/>
    <s v="Prepare to be Swept Away. Three short plays from three master playwrights; LANDFALL, SNIPER and DANGERS of TOBACCO!"/>
    <n v="2888"/>
    <n v="0"/>
    <x v="2"/>
    <x v="0"/>
    <s v="USD"/>
    <n v="1420512259"/>
    <n v="1415328259"/>
    <b v="0"/>
    <x v="78"/>
    <b v="0"/>
    <s v="theater/plays"/>
    <n v="-1"/>
    <e v="#DIV/0!"/>
    <x v="1"/>
    <x v="6"/>
  </r>
  <r>
    <n v="2866"/>
    <s v="Church Folk Can Be Dangerous People"/>
    <s v="The reality is dark, sinister. The milieu is not as friendly as it claims. What is this place? Where is it? Is it your local church?"/>
    <n v="5000"/>
    <n v="45"/>
    <x v="2"/>
    <x v="0"/>
    <s v="USD"/>
    <n v="1476482400"/>
    <n v="1473893721"/>
    <b v="0"/>
    <x v="84"/>
    <b v="0"/>
    <s v="theater/plays"/>
    <n v="-0.99099999999999999"/>
    <n v="22.5"/>
    <x v="1"/>
    <x v="6"/>
  </r>
  <r>
    <n v="2867"/>
    <s v="A Midsummer Night's Dream"/>
    <s v="This production is being put together by Wilson's newest professional theater company, the Wyldepine Players in conjunction w/ Taiplab"/>
    <n v="2500"/>
    <n v="504"/>
    <x v="2"/>
    <x v="0"/>
    <s v="USD"/>
    <n v="1467604800"/>
    <n v="1465533672"/>
    <b v="0"/>
    <x v="73"/>
    <b v="0"/>
    <s v="theater/plays"/>
    <n v="-0.7984"/>
    <n v="50.4"/>
    <x v="1"/>
    <x v="6"/>
  </r>
  <r>
    <n v="2868"/>
    <s v="Becoming UNZIPPED"/>
    <s v="7 billion people &amp; most of us feel alone.  It's time we become emotionally unzipped.  &quot;Unzipped&quot; a new play about men &amp; relationships."/>
    <n v="15000"/>
    <n v="6301.76"/>
    <x v="2"/>
    <x v="0"/>
    <s v="USD"/>
    <n v="1475697054"/>
    <n v="1473105054"/>
    <b v="0"/>
    <x v="65"/>
    <b v="0"/>
    <s v="theater/plays"/>
    <n v="-0.57988266666666666"/>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n v="-0.99114999999999998"/>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n v="-0.85"/>
    <n v="83.333333333333329"/>
    <x v="1"/>
    <x v="6"/>
  </r>
  <r>
    <n v="2871"/>
    <s v="The Bill Cosby Assault, a play"/>
    <s v="America's dad or serial rapist? Or both? The stories of the Bill Cosby accusers and the society so skeptical of them."/>
    <n v="10000"/>
    <n v="467"/>
    <x v="2"/>
    <x v="0"/>
    <s v="USD"/>
    <n v="1419183813"/>
    <n v="1417455813"/>
    <b v="0"/>
    <x v="62"/>
    <b v="0"/>
    <s v="theater/plays"/>
    <n v="-0.95330000000000004"/>
    <n v="35.92307692307692"/>
    <x v="1"/>
    <x v="6"/>
  </r>
  <r>
    <n v="2872"/>
    <s v="Loud Arts"/>
    <s v="Local Theatre group in Loudoun County, Virginia. Looking for funds to start producing shows!"/>
    <n v="3000"/>
    <n v="0"/>
    <x v="2"/>
    <x v="0"/>
    <s v="USD"/>
    <n v="1434768438"/>
    <n v="1429584438"/>
    <b v="0"/>
    <x v="78"/>
    <b v="0"/>
    <s v="theater/plays"/>
    <n v="-1"/>
    <e v="#DIV/0!"/>
    <x v="1"/>
    <x v="6"/>
  </r>
  <r>
    <n v="2873"/>
    <s v="&quot;Fortune's Child&quot; by Mark Scharf"/>
    <s v="DC/Baltimore AEA actors band together produce a world premiere of a touching, bittersweet, award winning play about letting go to live"/>
    <n v="2500"/>
    <n v="953"/>
    <x v="2"/>
    <x v="0"/>
    <s v="USD"/>
    <n v="1422473831"/>
    <n v="1419881831"/>
    <b v="0"/>
    <x v="22"/>
    <b v="0"/>
    <s v="theater/plays"/>
    <n v="-0.61880000000000002"/>
    <n v="119.125"/>
    <x v="1"/>
    <x v="6"/>
  </r>
  <r>
    <n v="2874"/>
    <s v="Lead Players Theatre Company"/>
    <s v="We present Classics made for the 21st Century and we need a space! Please help us rent a space for The Importance of Being Earnest!"/>
    <n v="5000"/>
    <n v="271"/>
    <x v="2"/>
    <x v="0"/>
    <s v="USD"/>
    <n v="1484684186"/>
    <n v="1482092186"/>
    <b v="0"/>
    <x v="83"/>
    <b v="0"/>
    <s v="theater/plays"/>
    <n v="-0.94579999999999997"/>
    <n v="90.333333333333329"/>
    <x v="1"/>
    <x v="6"/>
  </r>
  <r>
    <n v="2875"/>
    <s v="Right Tracey!"/>
    <s v="Play about Tracey a gay man trapped in his room by his Bible thumping mother. He finds love but the room can not keep the love alive."/>
    <n v="20000"/>
    <n v="7"/>
    <x v="2"/>
    <x v="0"/>
    <s v="USD"/>
    <n v="1462417493"/>
    <n v="1459825493"/>
    <b v="0"/>
    <x v="83"/>
    <b v="0"/>
    <s v="theater/plays"/>
    <n v="-0.99965000000000004"/>
    <n v="2.3333333333333335"/>
    <x v="1"/>
    <x v="6"/>
  </r>
  <r>
    <n v="2876"/>
    <s v="The Sins of Bad People  Urban Stage Play"/>
    <s v="Charlotte NC playwright looking to showcase a series of three stage plays.  Plays are funny, completed and ready to run!"/>
    <n v="150000"/>
    <n v="0"/>
    <x v="2"/>
    <x v="0"/>
    <s v="USD"/>
    <n v="1437069079"/>
    <n v="1434477079"/>
    <b v="0"/>
    <x v="78"/>
    <b v="0"/>
    <s v="theater/plays"/>
    <n v="-1"/>
    <e v="#DIV/0!"/>
    <x v="1"/>
    <x v="6"/>
  </r>
  <r>
    <n v="2877"/>
    <s v="COLLABORATION: WARHOL &amp; BASQUIAT"/>
    <s v="Two of the 20th Centuryâ€™s Greatest Artists _x000a_navigate the perilous terrain of Art &amp; Fame _x000a_in a historic Collaboration."/>
    <n v="6000"/>
    <n v="650"/>
    <x v="2"/>
    <x v="0"/>
    <s v="USD"/>
    <n v="1480525200"/>
    <n v="1477781724"/>
    <b v="0"/>
    <x v="79"/>
    <b v="0"/>
    <s v="theater/plays"/>
    <n v="-0.89166666666666672"/>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n v="-0.97899999999999998"/>
    <n v="15.75"/>
    <x v="1"/>
    <x v="6"/>
  </r>
  <r>
    <n v="2879"/>
    <s v="Girls, Ladies and Women - A Gospel Drama"/>
    <s v="She that fines a husband? Wait, is that right? Girl... you better check yourself, before you wreck yourself!"/>
    <n v="11200"/>
    <n v="29"/>
    <x v="2"/>
    <x v="0"/>
    <s v="USD"/>
    <n v="1453310661"/>
    <n v="1450718661"/>
    <b v="0"/>
    <x v="29"/>
    <b v="0"/>
    <s v="theater/plays"/>
    <n v="-0.99741071428571426"/>
    <n v="29"/>
    <x v="1"/>
    <x v="6"/>
  </r>
  <r>
    <n v="2880"/>
    <s v="BELIEF on the Isle of Skye"/>
    <s v="BELIEF leaves res &amp; crosses nations, swims the Atlantic, landing on Isle where Salish meets Gaelic, where humanity transcends barriers"/>
    <n v="12000"/>
    <n v="2800"/>
    <x v="2"/>
    <x v="0"/>
    <s v="USD"/>
    <n v="1440090300"/>
    <n v="1436305452"/>
    <b v="0"/>
    <x v="60"/>
    <b v="0"/>
    <s v="theater/plays"/>
    <n v="-0.7666666666666667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n v="-1"/>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n v="-0.66400000000000003"/>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n v="-0.80920000000000003"/>
    <n v="381.6"/>
    <x v="1"/>
    <x v="6"/>
  </r>
  <r>
    <n v="2884"/>
    <s v="The Lizard King, a play by Jay Jeff Jones"/>
    <s v="Come explore the dream world of Jim Morrison, rock singer, mystic, poet, shaman."/>
    <n v="45000"/>
    <n v="185"/>
    <x v="2"/>
    <x v="0"/>
    <s v="USD"/>
    <n v="1417800435"/>
    <n v="1415208435"/>
    <b v="0"/>
    <x v="80"/>
    <b v="0"/>
    <s v="theater/plays"/>
    <n v="-0.99588888888888893"/>
    <n v="46.25"/>
    <x v="1"/>
    <x v="6"/>
  </r>
  <r>
    <n v="2885"/>
    <s v="The Wedding"/>
    <s v="An historic and proud work of Polish nationalistic literature performed on stage."/>
    <n v="400"/>
    <n v="130"/>
    <x v="2"/>
    <x v="0"/>
    <s v="USD"/>
    <n v="1426294201"/>
    <n v="1423705801"/>
    <b v="0"/>
    <x v="81"/>
    <b v="0"/>
    <s v="theater/plays"/>
    <n v="-0.67500000000000004"/>
    <n v="26"/>
    <x v="1"/>
    <x v="6"/>
  </r>
  <r>
    <n v="2886"/>
    <s v="Artists' tickets to VARIATIONS ON FAMILY"/>
    <s v="Help us provide half-price tickets to the 11th annual Variations Project, allowing our fellow artists to see this wonderful production."/>
    <n v="200"/>
    <n v="10"/>
    <x v="2"/>
    <x v="0"/>
    <s v="USD"/>
    <n v="1442635140"/>
    <n v="1442243484"/>
    <b v="0"/>
    <x v="29"/>
    <b v="0"/>
    <s v="theater/plays"/>
    <n v="-0.9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n v="-0.9983333333333332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n v="-1"/>
    <e v="#DIV/0!"/>
    <x v="1"/>
    <x v="6"/>
  </r>
  <r>
    <n v="2889"/>
    <s v="Halfway, Nebraska"/>
    <s v="Halfway, Nebraska explores the limits of hope and what it means to love someone who may be too far damaged to save."/>
    <n v="3000"/>
    <n v="1142"/>
    <x v="2"/>
    <x v="0"/>
    <s v="USD"/>
    <n v="1409344985"/>
    <n v="1406752985"/>
    <b v="0"/>
    <x v="25"/>
    <b v="0"/>
    <s v="theater/plays"/>
    <n v="-0.61933333333333329"/>
    <n v="81.571428571428569"/>
    <x v="1"/>
    <x v="6"/>
  </r>
  <r>
    <n v="2890"/>
    <s v="the Savannah Disputation"/>
    <s v="This Theological Comedy tells a story of when seemingly similar beliefs are discovered to be worlds apart; Damnation-Southern Style."/>
    <n v="2000"/>
    <n v="21"/>
    <x v="2"/>
    <x v="0"/>
    <s v="USD"/>
    <n v="1407553200"/>
    <n v="1405100992"/>
    <b v="0"/>
    <x v="83"/>
    <b v="0"/>
    <s v="theater/plays"/>
    <n v="-0.98950000000000005"/>
    <n v="7"/>
    <x v="1"/>
    <x v="6"/>
  </r>
  <r>
    <n v="2891"/>
    <s v="Literacy for Brooklyn Kids"/>
    <s v="Did you know that we are enriching the lives of Brooklyn kids through literacy and educational theater? We just need a little help."/>
    <n v="10000"/>
    <n v="273"/>
    <x v="2"/>
    <x v="0"/>
    <s v="USD"/>
    <n v="1460751128"/>
    <n v="1455570728"/>
    <b v="0"/>
    <x v="73"/>
    <b v="0"/>
    <s v="theater/plays"/>
    <n v="-0.97270000000000001"/>
    <n v="27.3"/>
    <x v="1"/>
    <x v="6"/>
  </r>
  <r>
    <n v="2892"/>
    <s v="Something Precious"/>
    <s v="Something Precious is the world's first musical to alert folks to the harmful effects of technology on the human spirit."/>
    <n v="5500"/>
    <n v="500"/>
    <x v="2"/>
    <x v="0"/>
    <s v="USD"/>
    <n v="1409000400"/>
    <n v="1408381704"/>
    <b v="0"/>
    <x v="57"/>
    <b v="0"/>
    <s v="theater/plays"/>
    <n v="-0.90909090909090906"/>
    <n v="29.411764705882351"/>
    <x v="1"/>
    <x v="6"/>
  </r>
  <r>
    <n v="2893"/>
    <s v="REDISCOVERING KIA THE PLAY"/>
    <s v="Fundraising for REDISCOVERING KIA THE PLAY"/>
    <n v="5000"/>
    <n v="25"/>
    <x v="2"/>
    <x v="0"/>
    <s v="USD"/>
    <n v="1420768800"/>
    <n v="1415644395"/>
    <b v="0"/>
    <x v="84"/>
    <b v="0"/>
    <s v="theater/plays"/>
    <n v="-0.995"/>
    <n v="12.5"/>
    <x v="1"/>
    <x v="6"/>
  </r>
  <r>
    <n v="2894"/>
    <s v="How Could You Do This To Me (The Stage Play)"/>
    <s v="This Is A Story About A Woman A Man And A Woman"/>
    <n v="50000"/>
    <n v="0"/>
    <x v="2"/>
    <x v="0"/>
    <s v="USD"/>
    <n v="1428100815"/>
    <n v="1422920415"/>
    <b v="0"/>
    <x v="78"/>
    <b v="0"/>
    <s v="theater/plays"/>
    <n v="-1"/>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n v="-0.95399999999999996"/>
    <n v="5.75"/>
    <x v="1"/>
    <x v="6"/>
  </r>
  <r>
    <n v="2896"/>
    <s v="&quot;Miracle on 34th Street&quot; - We believe. Do you believe in us?"/>
    <s v="&quot;Miracle on 34th Street&quot; is about faith and believing in others. _x000a_We believe. Do you?"/>
    <n v="3000"/>
    <n v="625"/>
    <x v="2"/>
    <x v="0"/>
    <s v="USD"/>
    <n v="1481522400"/>
    <n v="1480283321"/>
    <b v="0"/>
    <x v="8"/>
    <b v="0"/>
    <s v="theater/plays"/>
    <n v="-0.79166666666666663"/>
    <n v="52.083333333333336"/>
    <x v="1"/>
    <x v="6"/>
  </r>
  <r>
    <n v="2897"/>
    <s v="CAYCE"/>
    <s v="A unique stage play about the epic struggle of psychic Edgar Cayce to deal with his extraordinary abilities and find his place in life."/>
    <n v="12000"/>
    <n v="550"/>
    <x v="2"/>
    <x v="0"/>
    <s v="USD"/>
    <n v="1444577345"/>
    <n v="1441985458"/>
    <b v="0"/>
    <x v="83"/>
    <b v="0"/>
    <s v="theater/plays"/>
    <n v="-0.95416666666666672"/>
    <n v="183.33333333333334"/>
    <x v="1"/>
    <x v="6"/>
  </r>
  <r>
    <n v="2898"/>
    <s v="Galaxy Express - The Play"/>
    <s v="This is an action packed Sci-Fi stage play, using foam latex creature puppets, projected video footage, and audience participation."/>
    <n v="7500"/>
    <n v="316"/>
    <x v="2"/>
    <x v="0"/>
    <s v="USD"/>
    <n v="1446307053"/>
    <n v="1443715053"/>
    <b v="0"/>
    <x v="8"/>
    <b v="0"/>
    <s v="theater/plays"/>
    <n v="-0.95786666666666664"/>
    <n v="26.333333333333332"/>
    <x v="1"/>
    <x v="6"/>
  </r>
  <r>
    <n v="2899"/>
    <s v="The Esoteric Camgirl"/>
    <s v="Sex, intrigue, lust, &amp; love; follow the lives of two individuals as their romance turns from innocent online flirting to something more"/>
    <n v="10000"/>
    <n v="0"/>
    <x v="2"/>
    <x v="0"/>
    <s v="USD"/>
    <n v="1469325158"/>
    <n v="1464141158"/>
    <b v="0"/>
    <x v="78"/>
    <b v="0"/>
    <s v="theater/plays"/>
    <n v="-1"/>
    <e v="#DIV/0!"/>
    <x v="1"/>
    <x v="6"/>
  </r>
  <r>
    <n v="2900"/>
    <s v="Bring Oedipus Revenant to Life!"/>
    <s v="In October, we plan to premiere Oedipus Revenant, a historically grounded horror adaptation of Sophoclesâ€™ classic, Oedipus the Tyrant."/>
    <n v="5500"/>
    <n v="3405"/>
    <x v="2"/>
    <x v="0"/>
    <s v="USD"/>
    <n v="1407562632"/>
    <n v="1404970632"/>
    <b v="0"/>
    <x v="63"/>
    <b v="0"/>
    <s v="theater/plays"/>
    <n v="-0.38090909090909092"/>
    <n v="486.42857142857144"/>
    <x v="1"/>
    <x v="6"/>
  </r>
  <r>
    <n v="2901"/>
    <s v="Avarimor Series (Audio Plays)"/>
    <s v="How can the visual age appreciate something that cant see? With these Audio Plays I will show you, if your willing to listen."/>
    <n v="750"/>
    <n v="6"/>
    <x v="2"/>
    <x v="0"/>
    <s v="USD"/>
    <n v="1423345339"/>
    <n v="1418161339"/>
    <b v="0"/>
    <x v="84"/>
    <b v="0"/>
    <s v="theater/plays"/>
    <n v="-0.99199999999999999"/>
    <n v="3"/>
    <x v="1"/>
    <x v="6"/>
  </r>
  <r>
    <n v="2902"/>
    <s v="Bring the iconic story of Leontyne Price to the stage."/>
    <s v="Help me honor and bring &quot;The American Soprano&quot; Leontyne Price back to the stage one more time."/>
    <n v="150000"/>
    <n v="25"/>
    <x v="2"/>
    <x v="0"/>
    <s v="USD"/>
    <n v="1440412396"/>
    <n v="1437820396"/>
    <b v="0"/>
    <x v="29"/>
    <b v="0"/>
    <s v="theater/plays"/>
    <n v="-0.99983333333333335"/>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n v="-0.99219999999999997"/>
    <n v="9.75"/>
    <x v="1"/>
    <x v="6"/>
  </r>
  <r>
    <n v="2904"/>
    <s v="The Love Shack"/>
    <s v="A Tequila slammer with a slice of Tarantino, a line of the London Fringe scene and a shot of â€œBreaking Badâ€. New Writing."/>
    <n v="1500"/>
    <n v="75"/>
    <x v="2"/>
    <x v="1"/>
    <s v="GBP"/>
    <n v="1415534400"/>
    <n v="1414538031"/>
    <b v="0"/>
    <x v="80"/>
    <b v="0"/>
    <s v="theater/plays"/>
    <n v="-0.95"/>
    <n v="18.75"/>
    <x v="1"/>
    <x v="6"/>
  </r>
  <r>
    <n v="2905"/>
    <s v="DIANA's &quot;Late: A Cowboy Song&quot; by Sarah Ruhl"/>
    <s v="Philly-based feminist theatre's inaugural production about a woman's friendship with an awesome lady cowboy."/>
    <n v="3500"/>
    <n v="622"/>
    <x v="2"/>
    <x v="0"/>
    <s v="USD"/>
    <n v="1473211313"/>
    <n v="1472001713"/>
    <b v="0"/>
    <x v="57"/>
    <b v="0"/>
    <s v="theater/plays"/>
    <n v="-0.82228571428571429"/>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x v="63"/>
    <b v="0"/>
    <s v="theater/plays"/>
    <n v="-0.90583333333333338"/>
    <n v="80.714285714285708"/>
    <x v="1"/>
    <x v="6"/>
  </r>
  <r>
    <n v="2907"/>
    <s v="Little Nell's - a play"/>
    <s v="Spend an evening in the afterlife with some of the greatest women who ever lived. LITTLE NELL's,by Jill Hughes, Los Angeles- June, 2016"/>
    <n v="2500"/>
    <n v="2"/>
    <x v="2"/>
    <x v="0"/>
    <s v="USD"/>
    <n v="1463259837"/>
    <n v="1458075837"/>
    <b v="0"/>
    <x v="84"/>
    <b v="0"/>
    <s v="theater/plays"/>
    <n v="-0.99919999999999998"/>
    <n v="1"/>
    <x v="1"/>
    <x v="6"/>
  </r>
  <r>
    <n v="2908"/>
    <s v="&quot;THIS THING OF OURS&quot;"/>
    <s v="A dinner theatre/show about a day in the life of a Vegas &quot;Mob Boss&quot;_x000a_circa 1965- ish. It is all at once realistic,tragic, farce/comical"/>
    <n v="9600"/>
    <n v="264"/>
    <x v="2"/>
    <x v="0"/>
    <s v="USD"/>
    <n v="1465407219"/>
    <n v="1462815219"/>
    <b v="0"/>
    <x v="81"/>
    <b v="0"/>
    <s v="theater/plays"/>
    <n v="-0.97250000000000003"/>
    <n v="52.8"/>
    <x v="1"/>
    <x v="6"/>
  </r>
  <r>
    <n v="2909"/>
    <s v="CONVERSATIONS WITH AN AVERAGE JOE"/>
    <s v="CONVERSATIONS WITH AN AVERAGE JOE tells our stories exposing those in charge of our lives and tells how to take control of country back"/>
    <n v="180000"/>
    <n v="20"/>
    <x v="2"/>
    <x v="0"/>
    <s v="USD"/>
    <n v="1416944760"/>
    <n v="1413527001"/>
    <b v="0"/>
    <x v="29"/>
    <b v="0"/>
    <s v="theater/plays"/>
    <n v="-0.99988888888888894"/>
    <n v="20"/>
    <x v="1"/>
    <x v="6"/>
  </r>
  <r>
    <n v="2910"/>
    <s v="Strive"/>
    <s v="Free drama, dance and singing workshops for disadvantaged young people to inspire, create and help them follow their dreams."/>
    <n v="30000"/>
    <n v="1"/>
    <x v="2"/>
    <x v="1"/>
    <s v="GBP"/>
    <n v="1434139887"/>
    <n v="1428955887"/>
    <b v="0"/>
    <x v="29"/>
    <b v="0"/>
    <s v="theater/plays"/>
    <n v="-0.99996666666666667"/>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n v="-0.63500000000000001"/>
    <n v="46.928571428571431"/>
    <x v="1"/>
    <x v="6"/>
  </r>
  <r>
    <n v="2912"/>
    <s v="Fair Play"/>
    <s v="Set in Iceland, Fair Play is a a dark comedy- a play within a play. An extravaganza, fueled by Absinthe, and touched by the Surreal."/>
    <n v="14440"/>
    <n v="2030"/>
    <x v="2"/>
    <x v="0"/>
    <s v="USD"/>
    <n v="1452827374"/>
    <n v="1450235374"/>
    <b v="0"/>
    <x v="55"/>
    <b v="0"/>
    <s v="theater/plays"/>
    <n v="-0.85941828254847641"/>
    <n v="78.07692307692308"/>
    <x v="1"/>
    <x v="6"/>
  </r>
  <r>
    <n v="2913"/>
    <s v="The Salem Haunted Magic Show"/>
    <s v="A LIVE history infused, frightening magic and mind reading show in the heart of the Halloween capital of the world, Salem, MA!!"/>
    <n v="10000"/>
    <n v="2"/>
    <x v="2"/>
    <x v="0"/>
    <s v="USD"/>
    <n v="1410041339"/>
    <n v="1404857339"/>
    <b v="0"/>
    <x v="84"/>
    <b v="0"/>
    <s v="theater/plays"/>
    <n v="-0.99980000000000002"/>
    <n v="1"/>
    <x v="1"/>
    <x v="6"/>
  </r>
  <r>
    <n v="2914"/>
    <s v="Hercules the Panto"/>
    <s v="Hercules must complete four challenges in order to meet the father he never knew"/>
    <n v="25000"/>
    <n v="1"/>
    <x v="2"/>
    <x v="1"/>
    <s v="GBP"/>
    <n v="1426365994"/>
    <n v="1421185594"/>
    <b v="0"/>
    <x v="29"/>
    <b v="0"/>
    <s v="theater/plays"/>
    <n v="-0.99995999999999996"/>
    <n v="1"/>
    <x v="1"/>
    <x v="6"/>
  </r>
  <r>
    <n v="2915"/>
    <s v="A Grimm Night for Hans Christian Anderson"/>
    <s v="An inclusive, cross community, multi-cultural theatre production for children aged 3 to 16 and their families"/>
    <n v="1000"/>
    <n v="611"/>
    <x v="2"/>
    <x v="1"/>
    <s v="GBP"/>
    <n v="1458117190"/>
    <n v="1455528790"/>
    <b v="0"/>
    <x v="83"/>
    <b v="0"/>
    <s v="theater/plays"/>
    <n v="-0.38900000000000001"/>
    <n v="203.66666666666666"/>
    <x v="1"/>
    <x v="6"/>
  </r>
  <r>
    <n v="2916"/>
    <s v="An Interview With Gaddafi - The Stage Play"/>
    <s v="The moving dramatisation of one man's journey to find the truth behind the Libyan regime change."/>
    <n v="1850"/>
    <n v="145"/>
    <x v="2"/>
    <x v="1"/>
    <s v="GBP"/>
    <n v="1400498789"/>
    <n v="1398511589"/>
    <b v="0"/>
    <x v="63"/>
    <b v="0"/>
    <s v="theater/plays"/>
    <n v="-0.92162162162162165"/>
    <n v="20.714285714285715"/>
    <x v="1"/>
    <x v="6"/>
  </r>
  <r>
    <n v="2917"/>
    <s v="Elevation Twelfth Night"/>
    <s v="Cross dressing, cross gartering, crossed swords. Cross a bridge and come see this fantastically fun rendition of Twelfth Night"/>
    <n v="2000"/>
    <n v="437"/>
    <x v="2"/>
    <x v="0"/>
    <s v="USD"/>
    <n v="1442381847"/>
    <n v="1440826647"/>
    <b v="0"/>
    <x v="82"/>
    <b v="0"/>
    <s v="theater/plays"/>
    <n v="-0.78149999999999997"/>
    <n v="48.555555555555557"/>
    <x v="1"/>
    <x v="6"/>
  </r>
  <r>
    <n v="2918"/>
    <s v="When Johnny Comes Marching Home"/>
    <s v="A meta-theatrical retelling of Chekhov's Three Sisters, framed with Civil War Hymns, Dance, and wild theatricality."/>
    <n v="5000"/>
    <n v="1362"/>
    <x v="2"/>
    <x v="0"/>
    <s v="USD"/>
    <n v="1446131207"/>
    <n v="1443712007"/>
    <b v="0"/>
    <x v="9"/>
    <b v="0"/>
    <s v="theater/plays"/>
    <n v="-0.72760000000000002"/>
    <n v="68.099999999999994"/>
    <x v="1"/>
    <x v="6"/>
  </r>
  <r>
    <n v="2919"/>
    <s v="While the Stars Fall"/>
    <s v="A full staged reading of a new play about a boy who learns how to be happy from the most unexpected person."/>
    <n v="600"/>
    <n v="51"/>
    <x v="2"/>
    <x v="0"/>
    <s v="USD"/>
    <n v="1407250329"/>
    <n v="1404658329"/>
    <b v="0"/>
    <x v="79"/>
    <b v="0"/>
    <s v="theater/plays"/>
    <n v="-0.91500000000000004"/>
    <n v="8.5"/>
    <x v="1"/>
    <x v="6"/>
  </r>
  <r>
    <n v="2920"/>
    <s v="Save 'The Stage Door'."/>
    <s v="Help save this village theatre group. Funding required for lighting, stage equipment, &amp; ongoing productions. Involves youth  &amp; adults."/>
    <n v="2500"/>
    <n v="671"/>
    <x v="2"/>
    <x v="5"/>
    <s v="CAD"/>
    <n v="1427306470"/>
    <n v="1424718070"/>
    <b v="0"/>
    <x v="62"/>
    <b v="0"/>
    <s v="theater/plays"/>
    <n v="-0.73160000000000003"/>
    <n v="51.615384615384613"/>
    <x v="1"/>
    <x v="6"/>
  </r>
  <r>
    <n v="2921"/>
    <s v="Fools Rush In: A Cabaret Benefiting BC/EFA Kickstarter"/>
    <s v="I'm creating a cabaret in which all donations go directly to Broadway Cares/Equity Fights AIDS."/>
    <n v="100"/>
    <n v="129"/>
    <x v="0"/>
    <x v="0"/>
    <s v="USD"/>
    <n v="1411679804"/>
    <n v="1409087804"/>
    <b v="0"/>
    <x v="83"/>
    <b v="1"/>
    <s v="theater/musical"/>
    <n v="0.28999999999999998"/>
    <n v="43"/>
    <x v="1"/>
    <x v="40"/>
  </r>
  <r>
    <n v="2922"/>
    <s v="Les Miserables - Backing fund"/>
    <s v="We as a Performing Arts College are to perform 'Les Miserables'. We need backing in order to afford the set, costume and other aspects."/>
    <n v="500"/>
    <n v="500"/>
    <x v="0"/>
    <x v="1"/>
    <s v="GBP"/>
    <n v="1431982727"/>
    <n v="1428094727"/>
    <b v="0"/>
    <x v="79"/>
    <b v="1"/>
    <s v="theater/musical"/>
    <n v="0"/>
    <n v="83.333333333333329"/>
    <x v="1"/>
    <x v="40"/>
  </r>
  <r>
    <n v="2923"/>
    <s v="Kaylee's Senior Project"/>
    <s v="Spreading the love of theatre, one step at a time. I would like to produce a reading of one of my favorite musicals"/>
    <n v="300"/>
    <n v="300"/>
    <x v="0"/>
    <x v="0"/>
    <s v="USD"/>
    <n v="1422068400"/>
    <n v="1420774779"/>
    <b v="0"/>
    <x v="73"/>
    <b v="1"/>
    <s v="theater/musical"/>
    <n v="0"/>
    <n v="30"/>
    <x v="1"/>
    <x v="40"/>
  </r>
  <r>
    <n v="2924"/>
    <s v="There's No Place Like Home!"/>
    <s v="Theatre is home and there's no place like home!  So, click your heels three times, and come home to the magic we create for you!"/>
    <n v="25000"/>
    <n v="25800"/>
    <x v="0"/>
    <x v="0"/>
    <s v="USD"/>
    <n v="1431143940"/>
    <n v="1428585710"/>
    <b v="0"/>
    <x v="206"/>
    <b v="1"/>
    <s v="theater/musical"/>
    <n v="3.2000000000000001E-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x v="473"/>
    <b v="1"/>
    <s v="theater/musical"/>
    <n v="2.445977777777783E-2"/>
    <n v="231.66175879396985"/>
    <x v="1"/>
    <x v="40"/>
  </r>
  <r>
    <n v="2926"/>
    <s v="Mirror Image - An Original Musical"/>
    <s v="A musical, by Louis Lagalante and Patty Hamilton, that explores loss and the different ways we can choose to move on from it."/>
    <n v="3000"/>
    <n v="3750"/>
    <x v="0"/>
    <x v="0"/>
    <s v="USD"/>
    <n v="1424715779"/>
    <n v="1423506179"/>
    <b v="0"/>
    <x v="133"/>
    <b v="1"/>
    <s v="theater/musical"/>
    <n v="0.25"/>
    <n v="75"/>
    <x v="1"/>
    <x v="40"/>
  </r>
  <r>
    <n v="2927"/>
    <s v="The Addams Family Comes To Tuscaloosa"/>
    <s v="They're Creepy, They're Kooky, And They're coming to Tuscaloosa this October! Help Us Bring the World of The Addams Family To Life!"/>
    <n v="1800"/>
    <n v="2355"/>
    <x v="0"/>
    <x v="0"/>
    <s v="USD"/>
    <n v="1405400400"/>
    <n v="1402934629"/>
    <b v="0"/>
    <x v="64"/>
    <b v="1"/>
    <s v="theater/musical"/>
    <n v="0.30833333333333335"/>
    <n v="112.14285714285714"/>
    <x v="1"/>
    <x v="40"/>
  </r>
  <r>
    <n v="2928"/>
    <s v="Music Theatre of Idaho Presents &quot;A Year with Frog and Toad"/>
    <s v="This is a touring production for schools in the Treasure Valley!"/>
    <n v="1000"/>
    <n v="1000"/>
    <x v="0"/>
    <x v="0"/>
    <s v="USD"/>
    <n v="1457135846"/>
    <n v="1454543846"/>
    <b v="0"/>
    <x v="54"/>
    <b v="1"/>
    <s v="theater/musical"/>
    <n v="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n v="2.0693750000000021E-2"/>
    <n v="255.17343750000001"/>
    <x v="1"/>
    <x v="40"/>
  </r>
  <r>
    <n v="2930"/>
    <s v="Forbear! Theatre"/>
    <s v="Forbear! is a new theatre company aiming to produce exciting and innovative theatre using performers from a variety of disciplines."/>
    <n v="10000"/>
    <n v="10092"/>
    <x v="0"/>
    <x v="1"/>
    <s v="GBP"/>
    <n v="1431007264"/>
    <n v="1428415264"/>
    <b v="0"/>
    <x v="95"/>
    <b v="1"/>
    <s v="theater/musical"/>
    <n v="9.1999999999999998E-3"/>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x v="82"/>
    <b v="1"/>
    <s v="theater/musical"/>
    <n v="0.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n v="5.0967741935483868E-2"/>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x v="241"/>
    <b v="1"/>
    <s v="theater/musical"/>
    <n v="2.76E-2"/>
    <n v="47.574074074074076"/>
    <x v="1"/>
    <x v="40"/>
  </r>
  <r>
    <n v="2934"/>
    <s v="Songs for a New World"/>
    <s v="Powerful community theatre production of Jason Robert Brown's &quot;Songs for a New World&quot; in London, Ontario."/>
    <n v="2500"/>
    <n v="2700"/>
    <x v="0"/>
    <x v="5"/>
    <s v="CAD"/>
    <n v="1402845364"/>
    <n v="1400253364"/>
    <b v="0"/>
    <x v="77"/>
    <b v="1"/>
    <s v="theater/musical"/>
    <n v="0.08"/>
    <n v="72.972972972972968"/>
    <x v="1"/>
    <x v="40"/>
  </r>
  <r>
    <n v="2935"/>
    <s v="Fresco presents SNOW WHITE - GARAGE OPERA!"/>
    <s v="Fresco brings a full scale operatic production to your neighborhood - SNOW WHITE, set to the world's greatest music!"/>
    <n v="3500"/>
    <n v="3531"/>
    <x v="0"/>
    <x v="0"/>
    <s v="USD"/>
    <n v="1472490000"/>
    <n v="1467468008"/>
    <b v="0"/>
    <x v="70"/>
    <b v="1"/>
    <s v="theater/musical"/>
    <n v="8.8571428571428568E-3"/>
    <n v="90.538461538461533"/>
    <x v="1"/>
    <x v="40"/>
  </r>
  <r>
    <n v="2936"/>
    <s v="Put Music in our Musical: Rosetown Playhouse"/>
    <s v="We need your help to complete our musical! Help us add two more original songs to our winter show, Babes in Toyland."/>
    <n v="1000"/>
    <n v="1280"/>
    <x v="0"/>
    <x v="0"/>
    <s v="USD"/>
    <n v="1413176340"/>
    <n v="1412091423"/>
    <b v="0"/>
    <x v="69"/>
    <b v="1"/>
    <s v="theater/musical"/>
    <n v="0.28000000000000003"/>
    <n v="37.647058823529413"/>
    <x v="1"/>
    <x v="40"/>
  </r>
  <r>
    <n v="2937"/>
    <s v="UCAS"/>
    <s v="UCAS is a new British musical premiering at the Edinburgh Fringe Festival 2014."/>
    <n v="1500"/>
    <n v="2000"/>
    <x v="0"/>
    <x v="1"/>
    <s v="GBP"/>
    <n v="1405249113"/>
    <n v="1402657113"/>
    <b v="0"/>
    <x v="165"/>
    <b v="1"/>
    <s v="theater/musical"/>
    <n v="0.33333333333333331"/>
    <n v="36.363636363636367"/>
    <x v="1"/>
    <x v="40"/>
  </r>
  <r>
    <n v="2938"/>
    <s v="Keep It Spinning."/>
    <s v="Keep It Spinning! Is an after-school, six week workshop, during which students create an musical based on on an overarching theme."/>
    <n v="4000"/>
    <n v="4055"/>
    <x v="0"/>
    <x v="0"/>
    <s v="USD"/>
    <n v="1422636814"/>
    <n v="1420044814"/>
    <b v="0"/>
    <x v="58"/>
    <b v="1"/>
    <s v="theater/musical"/>
    <n v="1.375E-2"/>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n v="2.8750000000000001E-2"/>
    <n v="329.2"/>
    <x v="1"/>
    <x v="40"/>
  </r>
  <r>
    <n v="2940"/>
    <s v="ITAVA Players &quot;Little Shop of Horrors&quot;"/>
    <s v="We are asking for people to donate to our theater club, the ITAVA Players, a public high school club from Brooklyn, NY."/>
    <n v="2500"/>
    <n v="2681"/>
    <x v="0"/>
    <x v="0"/>
    <s v="USD"/>
    <n v="1421606018"/>
    <n v="1418150018"/>
    <b v="0"/>
    <x v="51"/>
    <b v="1"/>
    <s v="theater/musical"/>
    <n v="7.2400000000000006E-2"/>
    <n v="81.242424242424249"/>
    <x v="1"/>
    <x v="40"/>
  </r>
  <r>
    <n v="2941"/>
    <s v="Help Us Help Artists"/>
    <s v="Ovations wants to buy property to open a variety club to become the 1st minority owned club in Cincy, focusing on artists on the rise."/>
    <n v="25000"/>
    <n v="1"/>
    <x v="2"/>
    <x v="0"/>
    <s v="USD"/>
    <n v="1425250955"/>
    <n v="1422658955"/>
    <b v="0"/>
    <x v="29"/>
    <b v="0"/>
    <s v="theater/spaces"/>
    <n v="-0.99995999999999996"/>
    <n v="1"/>
    <x v="1"/>
    <x v="38"/>
  </r>
  <r>
    <n v="2942"/>
    <s v="Penmar Community Arts Society"/>
    <s v="YOUR community theatre:  provide a facility that is usable for presentation of movies, live music, live theatre and community events"/>
    <n v="200000"/>
    <n v="40850"/>
    <x v="2"/>
    <x v="5"/>
    <s v="CAD"/>
    <n v="1450297080"/>
    <n v="1448565459"/>
    <b v="0"/>
    <x v="91"/>
    <b v="0"/>
    <s v="theater/spaces"/>
    <n v="-0.79574999999999996"/>
    <n v="202.22772277227722"/>
    <x v="1"/>
    <x v="38"/>
  </r>
  <r>
    <n v="2943"/>
    <s v="BlackSpace: Urban Performance Arts Collective"/>
    <s v="Building a Resource Network and Funding Capacity to support, empower and promote Afrocentric Arts in Metro Columbus"/>
    <n v="3000"/>
    <n v="0"/>
    <x v="2"/>
    <x v="0"/>
    <s v="USD"/>
    <n v="1428894380"/>
    <n v="1426302380"/>
    <b v="0"/>
    <x v="78"/>
    <b v="0"/>
    <s v="theater/spaces"/>
    <n v="-1"/>
    <e v="#DIV/0!"/>
    <x v="1"/>
    <x v="38"/>
  </r>
  <r>
    <n v="2944"/>
    <s v="Guardian Theatre, Arts in Education Theatre"/>
    <s v="Our vision: build and operate a Theater Arts Center for south-central Washington state in Goldendale."/>
    <n v="10000"/>
    <n v="100"/>
    <x v="2"/>
    <x v="0"/>
    <s v="USD"/>
    <n v="1433714198"/>
    <n v="1431122198"/>
    <b v="0"/>
    <x v="29"/>
    <b v="0"/>
    <s v="theater/spaces"/>
    <n v="-0.99"/>
    <n v="100"/>
    <x v="1"/>
    <x v="38"/>
  </r>
  <r>
    <n v="2945"/>
    <s v="A Midsummer Night's Pub"/>
    <s v="Where people that enjoy theater, or just something new can go to have fun and experience varying types of theater in Albuquerque."/>
    <n v="50000"/>
    <n v="0"/>
    <x v="2"/>
    <x v="0"/>
    <s v="USD"/>
    <n v="1432437660"/>
    <n v="1429845660"/>
    <b v="0"/>
    <x v="78"/>
    <b v="0"/>
    <s v="theater/spaces"/>
    <n v="-1"/>
    <e v="#DIV/0!"/>
    <x v="1"/>
    <x v="38"/>
  </r>
  <r>
    <n v="2946"/>
    <s v="Create The Twisted Tree Theatre"/>
    <s v="I have set up a new theatre company, and am looking to raise funds to purchase a venue with a difference to a standard theatre."/>
    <n v="2000"/>
    <n v="2"/>
    <x v="2"/>
    <x v="1"/>
    <s v="GBP"/>
    <n v="1471265092"/>
    <n v="1468673092"/>
    <b v="0"/>
    <x v="84"/>
    <b v="0"/>
    <s v="theater/spaces"/>
    <n v="-0.999"/>
    <n v="1"/>
    <x v="1"/>
    <x v="38"/>
  </r>
  <r>
    <n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n v="-0.95711999999999997"/>
    <n v="82.461538461538467"/>
    <x v="1"/>
    <x v="38"/>
  </r>
  <r>
    <n v="2948"/>
    <s v="Xenu's Space Opera"/>
    <s v="The Space Opera is an action packed reenactment of Xenu's story, a sacred teaching thats considered a secret of the Scientology church"/>
    <n v="500000"/>
    <n v="24"/>
    <x v="2"/>
    <x v="0"/>
    <s v="USD"/>
    <n v="1433259293"/>
    <n v="1428075293"/>
    <b v="0"/>
    <x v="82"/>
    <b v="0"/>
    <s v="theater/spaces"/>
    <n v="-0.9999519999999999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n v="-0.97499999999999998"/>
    <n v="12.5"/>
    <x v="1"/>
    <x v="38"/>
  </r>
  <r>
    <n v="2950"/>
    <s v="Tahoe Children's Museum with Exploratorium Inside"/>
    <s v="Help www.KidZoneMuseum.org grow to serve children 1-18 with science, engineering, arts and PLAY especially low-income families."/>
    <n v="5000000"/>
    <n v="0"/>
    <x v="2"/>
    <x v="0"/>
    <s v="USD"/>
    <n v="1453538752"/>
    <n v="1450946752"/>
    <b v="0"/>
    <x v="78"/>
    <b v="0"/>
    <s v="theater/spaces"/>
    <n v="-1"/>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n v="-0.97807999999999995"/>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n v="-0.91974999999999996"/>
    <n v="200.625"/>
    <x v="1"/>
    <x v="38"/>
  </r>
  <r>
    <n v="2953"/>
    <s v="Pueblo Underground Theater (Canceled)"/>
    <s v="I want to purchase the former Bread Of Life Church and convert it into a multipurpose theater space for local talent."/>
    <n v="400000"/>
    <n v="605"/>
    <x v="1"/>
    <x v="0"/>
    <s v="USD"/>
    <n v="1444330821"/>
    <n v="1441738821"/>
    <b v="0"/>
    <x v="83"/>
    <b v="0"/>
    <s v="theater/spaces"/>
    <n v="-0.99848749999999997"/>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n v="-1"/>
    <e v="#DIV/0!"/>
    <x v="1"/>
    <x v="38"/>
  </r>
  <r>
    <n v="2955"/>
    <s v="A Stage for Stage Door Theater Company (Canceled)"/>
    <s v="Stage Door Theater needs a stage for its current and future productions. Can you help?"/>
    <n v="1200"/>
    <n v="715"/>
    <x v="1"/>
    <x v="0"/>
    <s v="USD"/>
    <n v="1434476849"/>
    <n v="1431884849"/>
    <b v="0"/>
    <x v="202"/>
    <b v="0"/>
    <s v="theater/spaces"/>
    <n v="-0.40416666666666667"/>
    <n v="65"/>
    <x v="1"/>
    <x v="38"/>
  </r>
  <r>
    <n v="2956"/>
    <s v="A Happy Home for Hagan's House of Horrors (Canceled)"/>
    <s v="Family-owned and community-operated haunted Halloween attraction in Bladensburg, OH, needs your help to grow bigger!"/>
    <n v="7900"/>
    <n v="1322"/>
    <x v="1"/>
    <x v="0"/>
    <s v="USD"/>
    <n v="1462402850"/>
    <n v="1459810850"/>
    <b v="0"/>
    <x v="9"/>
    <b v="0"/>
    <s v="theater/spaces"/>
    <n v="-0.83265822784810128"/>
    <n v="66.099999999999994"/>
    <x v="1"/>
    <x v="38"/>
  </r>
  <r>
    <n v="2957"/>
    <s v="BAMA Theatre Headset Campaign (Canceled)"/>
    <s v="Theatre in Tuscaloosa, AL built in the 1930s.  The headsets seem about that old. They are almost unusable."/>
    <n v="15000"/>
    <n v="280"/>
    <x v="1"/>
    <x v="0"/>
    <s v="USD"/>
    <n v="1427498172"/>
    <n v="1422317772"/>
    <b v="0"/>
    <x v="83"/>
    <b v="0"/>
    <s v="theater/spaces"/>
    <n v="-0.98133333333333328"/>
    <n v="93.333333333333329"/>
    <x v="1"/>
    <x v="38"/>
  </r>
  <r>
    <n v="2958"/>
    <s v="Uprising Theater (Canceled)"/>
    <s v="Chicago Based Theater Company and Venue Dedicated to Social Justice and Mainstreaming the Palestinian Narrative"/>
    <n v="80000"/>
    <n v="0"/>
    <x v="1"/>
    <x v="0"/>
    <s v="USD"/>
    <n v="1462729317"/>
    <n v="1457548917"/>
    <b v="0"/>
    <x v="78"/>
    <b v="0"/>
    <s v="theater/spaces"/>
    <n v="-1"/>
    <e v="#DIV/0!"/>
    <x v="1"/>
    <x v="38"/>
  </r>
  <r>
    <n v="2959"/>
    <s v="The Bath Theatre Bus (Canceled)"/>
    <s v="A magical, unique, theatre bus which aims to inspire the creative communities around Bath and create unique performance opportunities."/>
    <n v="10000"/>
    <n v="0"/>
    <x v="1"/>
    <x v="1"/>
    <s v="GBP"/>
    <n v="1465258325"/>
    <n v="1462666325"/>
    <b v="0"/>
    <x v="78"/>
    <b v="0"/>
    <s v="theater/spaces"/>
    <n v="-1"/>
    <e v="#DIV/0!"/>
    <x v="1"/>
    <x v="38"/>
  </r>
  <r>
    <n v="2960"/>
    <s v="Lynnewood Hall Restoration (Canceled)"/>
    <s v="Built in the late 1800's, this 70K sq. feet estate has fallen into disrepair.  Seeking to buy and convert to useful space"/>
    <n v="30000000"/>
    <n v="0"/>
    <x v="1"/>
    <x v="0"/>
    <s v="USD"/>
    <n v="1410459023"/>
    <n v="1407867023"/>
    <b v="0"/>
    <x v="78"/>
    <b v="0"/>
    <s v="theater/spaces"/>
    <n v="-1"/>
    <e v="#DIV/0!"/>
    <x v="1"/>
    <x v="38"/>
  </r>
  <r>
    <n v="2961"/>
    <s v="Shakespeare in the Park! A Comedy of Errors"/>
    <s v="Teens in Take Note Troupe put on Shakespeare in the Park annually. Keep relevant, family-friendly Shakespeare in the community!"/>
    <n v="5000"/>
    <n v="5481"/>
    <x v="0"/>
    <x v="0"/>
    <s v="USD"/>
    <n v="1427342400"/>
    <n v="1424927159"/>
    <b v="0"/>
    <x v="52"/>
    <b v="1"/>
    <s v="theater/plays"/>
    <n v="9.6199999999999994E-2"/>
    <n v="50.75"/>
    <x v="1"/>
    <x v="6"/>
  </r>
  <r>
    <n v="2962"/>
    <s v="Grassroots Shakespeare Company â€¢ Arizona"/>
    <s v="A pop-up outdoor theatre company bringing accessible Shakespeare to parks and other locations in the greater Phoenix area!"/>
    <n v="1000"/>
    <n v="1218"/>
    <x v="0"/>
    <x v="0"/>
    <s v="USD"/>
    <n v="1425193140"/>
    <n v="1422769906"/>
    <b v="0"/>
    <x v="9"/>
    <b v="1"/>
    <s v="theater/plays"/>
    <n v="0.218"/>
    <n v="60.9"/>
    <x v="1"/>
    <x v="6"/>
  </r>
  <r>
    <n v="2963"/>
    <s v="One Funny Mother: I'm Not Crazy!!"/>
    <s v="A hilarious comedy show about motherhood...through stories, videos and stand-up you'll realize YOUâ€™RE NOT CRAZY, motherhood is!"/>
    <n v="10000"/>
    <n v="10685"/>
    <x v="0"/>
    <x v="0"/>
    <s v="USD"/>
    <n v="1435835824"/>
    <n v="1433243824"/>
    <b v="0"/>
    <x v="15"/>
    <b v="1"/>
    <s v="theater/plays"/>
    <n v="6.8500000000000005E-2"/>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n v="7.1379999999999196E-3"/>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n v="0.09"/>
    <n v="41.92307692307692"/>
    <x v="1"/>
    <x v="6"/>
  </r>
  <r>
    <n v="2966"/>
    <s v="Fat Pig, The Play!"/>
    <s v="Bringing one of Neil LaBute's incredibly witty and viciously honest plays, about body image and the effect it has on us, to life!"/>
    <n v="10000"/>
    <n v="11363"/>
    <x v="0"/>
    <x v="0"/>
    <s v="USD"/>
    <n v="1442425412"/>
    <n v="1439833412"/>
    <b v="0"/>
    <x v="130"/>
    <b v="1"/>
    <s v="theater/plays"/>
    <n v="0.1363"/>
    <n v="88.7734375"/>
    <x v="1"/>
    <x v="6"/>
  </r>
  <r>
    <n v="2967"/>
    <s v="Scissortail: A play about the Oklahoma City Bombing"/>
    <s v="Scissortail is a story of loss, grief, and recovery based on the events of the 1995 Oklahoma City Bombing."/>
    <n v="5000"/>
    <n v="5696"/>
    <x v="0"/>
    <x v="0"/>
    <s v="USD"/>
    <n v="1425872692"/>
    <n v="1423284292"/>
    <b v="0"/>
    <x v="26"/>
    <b v="1"/>
    <s v="theater/plays"/>
    <n v="0.13919999999999999"/>
    <n v="80.225352112676063"/>
    <x v="1"/>
    <x v="6"/>
  </r>
  <r>
    <n v="2968"/>
    <s v="The Curse of the Babywoman @ FringeNYC"/>
    <s v="The Curse of the Babywoman is real â€” and it is coming to FringeNYC this August."/>
    <n v="3500"/>
    <n v="3710"/>
    <x v="0"/>
    <x v="0"/>
    <s v="USD"/>
    <n v="1471406340"/>
    <n v="1470227660"/>
    <b v="0"/>
    <x v="5"/>
    <b v="1"/>
    <s v="theater/plays"/>
    <n v="0.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x v="57"/>
    <b v="1"/>
    <s v="theater/plays"/>
    <n v="0.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n v="0.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x v="68"/>
    <b v="1"/>
    <s v="theater/plays"/>
    <n v="1.5625000000000001E-3"/>
    <n v="74.534883720930239"/>
    <x v="1"/>
    <x v="6"/>
  </r>
  <r>
    <n v="2972"/>
    <s v="A Bad Plan"/>
    <s v="A group of artists. A mythical art piece. A harrowing quest. And some margaritas."/>
    <n v="2000"/>
    <n v="2107"/>
    <x v="0"/>
    <x v="0"/>
    <s v="USD"/>
    <n v="1480899600"/>
    <n v="1479609520"/>
    <b v="0"/>
    <x v="57"/>
    <b v="1"/>
    <s v="theater/plays"/>
    <n v="5.3499999999999999E-2"/>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x v="51"/>
    <b v="1"/>
    <s v="theater/plays"/>
    <n v="0.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n v="0.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n v="1.25E-3"/>
    <n v="70.884955752212392"/>
    <x v="1"/>
    <x v="6"/>
  </r>
  <r>
    <n v="2976"/>
    <s v="Pizza Delique"/>
    <s v="A play that addresses an important social issue, brought to light by members of the UoM Drama Society."/>
    <n v="70"/>
    <n v="120"/>
    <x v="0"/>
    <x v="1"/>
    <s v="GBP"/>
    <n v="1457870400"/>
    <n v="1456421530"/>
    <b v="0"/>
    <x v="25"/>
    <b v="1"/>
    <s v="theater/plays"/>
    <n v="0.7142857142857143"/>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n v="0.1356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n v="0.29466666666666669"/>
    <n v="60.6875"/>
    <x v="1"/>
    <x v="6"/>
  </r>
  <r>
    <n v="2979"/>
    <s v="'ART'"/>
    <s v="Dear Stone returns with Yasmina Reza's 'ART', a compelling, clever exploration of friendship under duress. Thanks for watching!"/>
    <n v="5000"/>
    <n v="5070"/>
    <x v="0"/>
    <x v="0"/>
    <s v="USD"/>
    <n v="1420524000"/>
    <n v="1419104823"/>
    <b v="0"/>
    <x v="67"/>
    <b v="1"/>
    <s v="theater/plays"/>
    <n v="1.4E-2"/>
    <n v="110.21739130434783"/>
    <x v="1"/>
    <x v="6"/>
  </r>
  <r>
    <n v="2980"/>
    <s v="INDEPENDENCE NYC"/>
    <s v="1 director, 4 actors, and a whole lotta determination. Help us bring this brilliant story to the heart of NYC!"/>
    <n v="3000"/>
    <n v="3275"/>
    <x v="0"/>
    <x v="0"/>
    <s v="USD"/>
    <n v="1440381600"/>
    <n v="1438639130"/>
    <b v="0"/>
    <x v="54"/>
    <b v="1"/>
    <s v="theater/plays"/>
    <n v="9.166666666666666E-2"/>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x v="174"/>
    <b v="1"/>
    <s v="theater/spaces"/>
    <n v="0.28925000000000001"/>
    <n v="53.164948453608247"/>
    <x v="1"/>
    <x v="38"/>
  </r>
  <r>
    <n v="2982"/>
    <s v="Railway Playhouse: Setting up a community arts space"/>
    <s v="Renovating this historical landmark, into an arts venue and theatre space for the community."/>
    <n v="5000"/>
    <n v="5103"/>
    <x v="0"/>
    <x v="1"/>
    <s v="GBP"/>
    <n v="1455208143"/>
    <n v="1452616143"/>
    <b v="1"/>
    <x v="211"/>
    <b v="1"/>
    <s v="theater/spaces"/>
    <n v="2.06E-2"/>
    <n v="86.491525423728817"/>
    <x v="1"/>
    <x v="38"/>
  </r>
  <r>
    <n v="2983"/>
    <s v="Build the House of Dad's!"/>
    <s v="Dad's Garage Theatre Company needs your help buying our new, forever home by hitting our $150,000 STRETCH GOAL!"/>
    <n v="116000"/>
    <n v="169985.91"/>
    <x v="0"/>
    <x v="0"/>
    <s v="USD"/>
    <n v="1415722236"/>
    <n v="1410534636"/>
    <b v="1"/>
    <x v="486"/>
    <b v="1"/>
    <s v="theater/spaces"/>
    <n v="0.46539577586206898"/>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n v="3.5200000000000001E-3"/>
    <n v="115.08256880733946"/>
    <x v="1"/>
    <x v="38"/>
  </r>
  <r>
    <n v="2985"/>
    <s v="React Aerial Studio"/>
    <s v="From the moment we flew in to the world of The Circus, we have dreamed of opening our own studio. Help us get our dream off the ground!"/>
    <n v="10000"/>
    <n v="12165"/>
    <x v="0"/>
    <x v="4"/>
    <s v="NZD"/>
    <n v="1477886400"/>
    <n v="1476228128"/>
    <b v="0"/>
    <x v="112"/>
    <b v="1"/>
    <s v="theater/spaces"/>
    <n v="0.2165"/>
    <n v="109.5945945945946"/>
    <x v="1"/>
    <x v="38"/>
  </r>
  <r>
    <n v="2986"/>
    <s v="Higher Education"/>
    <s v="Support the circus arts and help our aerial students work with more height. With your support, we will install beams at 19ft!"/>
    <n v="2400"/>
    <n v="2532"/>
    <x v="0"/>
    <x v="1"/>
    <s v="GBP"/>
    <n v="1462100406"/>
    <n v="1456920006"/>
    <b v="0"/>
    <x v="66"/>
    <b v="1"/>
    <s v="theater/spaces"/>
    <n v="5.5E-2"/>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n v="0.10400800000000003"/>
    <n v="104.15169811320754"/>
    <x v="1"/>
    <x v="38"/>
  </r>
  <r>
    <n v="2988"/>
    <s v="Curtain up at the Shoebox Theatre!"/>
    <s v="Since October 2015 the Shoebox Theatre has become a hub of creativity - The next step in our journey is to hang stage curtains!"/>
    <n v="1000"/>
    <n v="1000"/>
    <x v="0"/>
    <x v="1"/>
    <s v="GBP"/>
    <n v="1466412081"/>
    <n v="1463820081"/>
    <b v="0"/>
    <x v="33"/>
    <b v="1"/>
    <s v="theater/spaces"/>
    <n v="0"/>
    <n v="35.714285714285715"/>
    <x v="1"/>
    <x v="38"/>
  </r>
  <r>
    <n v="2989"/>
    <s v="Let's Light Up The Gem!"/>
    <s v="Bring the movies back to Bethel, Maine."/>
    <n v="20000"/>
    <n v="35307"/>
    <x v="0"/>
    <x v="0"/>
    <s v="USD"/>
    <n v="1450673940"/>
    <n v="1448756962"/>
    <b v="0"/>
    <x v="487"/>
    <b v="1"/>
    <s v="theater/spaces"/>
    <n v="0.76534999999999997"/>
    <n v="96.997252747252745"/>
    <x v="1"/>
    <x v="38"/>
  </r>
  <r>
    <n v="2990"/>
    <s v="The Gloria Theatre Project"/>
    <s v="We are a non-profit revitalizing the Gloria Theatre - our gift to the community - and we need your help #arts #community #theater"/>
    <n v="10000"/>
    <n v="10000"/>
    <x v="0"/>
    <x v="0"/>
    <s v="USD"/>
    <n v="1452174420"/>
    <n v="1449150420"/>
    <b v="0"/>
    <x v="74"/>
    <b v="1"/>
    <s v="theater/spaces"/>
    <n v="0"/>
    <n v="370.37037037037038"/>
    <x v="1"/>
    <x v="38"/>
  </r>
  <r>
    <n v="2991"/>
    <s v="gimmeLIVE @ 9 Wallis"/>
    <s v="A new intimate listening room with tables &amp; theatre seating where artist &amp; fans connect through music, comedy &amp; performing arts."/>
    <n v="8500"/>
    <n v="8780"/>
    <x v="0"/>
    <x v="0"/>
    <s v="USD"/>
    <n v="1485547530"/>
    <n v="1483646730"/>
    <b v="0"/>
    <x v="251"/>
    <b v="1"/>
    <s v="theater/spaces"/>
    <n v="3.2941176470588238E-2"/>
    <n v="94.408602150537632"/>
    <x v="1"/>
    <x v="38"/>
  </r>
  <r>
    <n v="2992"/>
    <s v="Th'underGrounds"/>
    <s v="Creating a non-profit CAFE &amp; VILLAGE COMMONS in SE Portland, in service to Neighbors, Kids, Artists &amp; the Underserved"/>
    <n v="3000"/>
    <n v="3135"/>
    <x v="0"/>
    <x v="0"/>
    <s v="USD"/>
    <n v="1476037510"/>
    <n v="1473445510"/>
    <b v="0"/>
    <x v="31"/>
    <b v="1"/>
    <s v="theater/spaces"/>
    <n v="4.4999999999999998E-2"/>
    <n v="48.984375"/>
    <x v="1"/>
    <x v="38"/>
  </r>
  <r>
    <n v="2993"/>
    <s v="TRUE WEST: Think, Dog! Productions"/>
    <s v="Help us build the Kitchen from Hell!"/>
    <n v="1000"/>
    <n v="1003"/>
    <x v="0"/>
    <x v="0"/>
    <s v="USD"/>
    <n v="1455998867"/>
    <n v="1453406867"/>
    <b v="0"/>
    <x v="19"/>
    <b v="1"/>
    <s v="theater/spaces"/>
    <n v="3.0000000000000001E-3"/>
    <n v="45.590909090909093"/>
    <x v="1"/>
    <x v="38"/>
  </r>
  <r>
    <n v="2994"/>
    <s v="St. Michael Boat Parties - Halloween and Beyond!"/>
    <s v="Help the hosts of the infamous St. Michael sustain and create epic boat parties through Halloween and into 2015"/>
    <n v="300"/>
    <n v="1373.24"/>
    <x v="0"/>
    <x v="1"/>
    <s v="GBP"/>
    <n v="1412335772"/>
    <n v="1409743772"/>
    <b v="0"/>
    <x v="211"/>
    <b v="1"/>
    <s v="theater/spaces"/>
    <n v="3.5774666666666666"/>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n v="4.9599999999999998E-2"/>
    <n v="63.2289156626506"/>
    <x v="1"/>
    <x v="38"/>
  </r>
  <r>
    <n v="2996"/>
    <s v="Sea Tea Improv's Comedy Theater in Hartford, CT"/>
    <s v="A permanent home for comedy in Connecticut in the heart of downtown Hartford."/>
    <n v="35000"/>
    <n v="60180"/>
    <x v="0"/>
    <x v="0"/>
    <s v="USD"/>
    <n v="1432677240"/>
    <n v="1427493240"/>
    <b v="0"/>
    <x v="413"/>
    <b v="1"/>
    <s v="theater/spaces"/>
    <n v="0.7194285714285714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x v="248"/>
    <b v="1"/>
    <s v="theater/spaces"/>
    <n v="3.73E-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n v="3.0290000000000001E-2"/>
    <n v="118.97113163972287"/>
    <x v="1"/>
    <x v="38"/>
  </r>
  <r>
    <n v="2999"/>
    <s v="RAT Fund-Riser"/>
    <s v="Restless Artists' Theatre is building risers and installing better lighting for our patrons.  We need to purchase raw materials."/>
    <n v="1350"/>
    <n v="1605"/>
    <x v="0"/>
    <x v="0"/>
    <s v="USD"/>
    <n v="1488333600"/>
    <n v="1487094360"/>
    <b v="0"/>
    <x v="9"/>
    <b v="1"/>
    <s v="theater/spaces"/>
    <n v="0.18888888888888888"/>
    <n v="80.25"/>
    <x v="1"/>
    <x v="38"/>
  </r>
  <r>
    <n v="3000"/>
    <s v="Voices From The Future"/>
    <s v="A benefit show featuring musicians, dancers &amp; poets all under age 30 to raise money in support of LGBTQ rights and programs."/>
    <n v="500"/>
    <n v="500"/>
    <x v="0"/>
    <x v="0"/>
    <s v="USD"/>
    <n v="1485885600"/>
    <n v="1484682670"/>
    <b v="0"/>
    <x v="22"/>
    <b v="1"/>
    <s v="theater/spaces"/>
    <n v="0"/>
    <n v="62.5"/>
    <x v="1"/>
    <x v="38"/>
  </r>
  <r>
    <n v="3001"/>
    <s v="New Comedy Venue and Training Facility"/>
    <s v="Get Scene Studios and Highwire Comedy Co. creating an amazing training facility and theater for Atlanta comedy and film talent!"/>
    <n v="7214"/>
    <n v="22991.01"/>
    <x v="0"/>
    <x v="0"/>
    <s v="USD"/>
    <n v="1468445382"/>
    <n v="1465853382"/>
    <b v="0"/>
    <x v="489"/>
    <b v="1"/>
    <s v="theater/spaces"/>
    <n v="2.1869988910451896"/>
    <n v="131.37719999999999"/>
    <x v="1"/>
    <x v="38"/>
  </r>
  <r>
    <n v="3002"/>
    <s v="Help Fund the &quot;Back Room&quot; Arts Space at Jimmy's No 43!"/>
    <s v="Make the workshop/ small stage space at Jimmy's No 43 even better than before!"/>
    <n v="7000"/>
    <n v="7595.43"/>
    <x v="0"/>
    <x v="0"/>
    <s v="USD"/>
    <n v="1356552252"/>
    <n v="1353960252"/>
    <b v="0"/>
    <x v="201"/>
    <b v="1"/>
    <s v="theater/spaces"/>
    <n v="8.5061428571428607E-2"/>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x v="57"/>
    <b v="1"/>
    <s v="theater/spaces"/>
    <n v="1.1666666666666667E-2"/>
    <n v="178.52941176470588"/>
    <x v="1"/>
    <x v="38"/>
  </r>
  <r>
    <n v="3004"/>
    <s v="Save the Agawam Cinemas"/>
    <s v="The Agawam Cinemas is to be successfully reopened by new ownership and the twin theaters must be converted to digital projection."/>
    <n v="40000"/>
    <n v="45126"/>
    <x v="0"/>
    <x v="0"/>
    <s v="USD"/>
    <n v="1416089324"/>
    <n v="1413493724"/>
    <b v="0"/>
    <x v="490"/>
    <b v="1"/>
    <s v="theater/spaces"/>
    <n v="0.12814999999999999"/>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x v="115"/>
    <b v="1"/>
    <s v="theater/spaces"/>
    <n v="0.20496226415094343"/>
    <n v="108.24237288135593"/>
    <x v="1"/>
    <x v="38"/>
  </r>
  <r>
    <n v="3006"/>
    <s v="ONTARIO STREET THEATRE in Port Hope."/>
    <s v="We're an affordable theatre and rental space that can be molded into anything by anyone."/>
    <n v="8000"/>
    <n v="8620"/>
    <x v="0"/>
    <x v="5"/>
    <s v="CAD"/>
    <n v="1418580591"/>
    <n v="1415988591"/>
    <b v="0"/>
    <x v="174"/>
    <b v="1"/>
    <s v="theater/spaces"/>
    <n v="7.7499999999999999E-2"/>
    <n v="88.865979381443296"/>
    <x v="1"/>
    <x v="38"/>
  </r>
  <r>
    <n v="3007"/>
    <s v="Bethlem"/>
    <s v="Consuite for 2015 CoreCon.  An adventure into insanity."/>
    <n v="600"/>
    <n v="1080"/>
    <x v="0"/>
    <x v="0"/>
    <s v="USD"/>
    <n v="1429938683"/>
    <n v="1428124283"/>
    <b v="0"/>
    <x v="9"/>
    <b v="1"/>
    <s v="theater/spaces"/>
    <n v="0.8"/>
    <n v="54"/>
    <x v="1"/>
    <x v="38"/>
  </r>
  <r>
    <n v="3008"/>
    <s v="Baby It's Cold Outside: Silver Spring Stage HVAC Fund!"/>
    <s v="Help fund Silver Spring Stage's HVAC costs for the upcoming year! Don't leave us out in the cold (pun intended)!"/>
    <n v="3000"/>
    <n v="3035"/>
    <x v="0"/>
    <x v="0"/>
    <s v="USD"/>
    <n v="1453352719"/>
    <n v="1450760719"/>
    <b v="0"/>
    <x v="55"/>
    <b v="1"/>
    <s v="theater/spaces"/>
    <n v="1.1666666666666667E-2"/>
    <n v="116.73076923076923"/>
    <x v="1"/>
    <x v="38"/>
  </r>
  <r>
    <n v="3009"/>
    <s v="Montauk Surf Museum"/>
    <s v="The Montauk Surf Museum will present ocean science, as well as the art and history of surfing to visitors and schools in creative ways."/>
    <n v="25000"/>
    <n v="29939"/>
    <x v="0"/>
    <x v="0"/>
    <s v="USD"/>
    <n v="1417012840"/>
    <n v="1414417240"/>
    <b v="0"/>
    <x v="130"/>
    <b v="1"/>
    <s v="theater/spaces"/>
    <n v="0.19756000000000001"/>
    <n v="233.8984375"/>
    <x v="1"/>
    <x v="38"/>
  </r>
  <r>
    <n v="3010"/>
    <s v="Put Your Money Where Your Ear Is!"/>
    <s v="STC &amp; the Sheboygan Area School District are working tirelessly to renovate our 30-year-old sound system. Help us sound better for you!"/>
    <n v="1500"/>
    <n v="2370"/>
    <x v="0"/>
    <x v="0"/>
    <s v="USD"/>
    <n v="1424548719"/>
    <n v="1419364719"/>
    <b v="0"/>
    <x v="41"/>
    <b v="1"/>
    <s v="theater/spaces"/>
    <n v="0.57999999999999996"/>
    <n v="158"/>
    <x v="1"/>
    <x v="38"/>
  </r>
  <r>
    <n v="3011"/>
    <s v="Katharsis Teatro en Navidad"/>
    <s v="Necesitamos tu ayuda para poder llevar la magia del teatro universitario al Teatro Lagrada de Madrid el 23 de diciembre :)"/>
    <n v="300"/>
    <n v="371"/>
    <x v="0"/>
    <x v="3"/>
    <s v="EUR"/>
    <n v="1450911540"/>
    <n v="1448536516"/>
    <b v="0"/>
    <x v="20"/>
    <b v="1"/>
    <s v="theater/spaces"/>
    <n v="0.23666666666666666"/>
    <n v="14.84"/>
    <x v="1"/>
    <x v="38"/>
  </r>
  <r>
    <n v="3012"/>
    <s v="Up-lifting Up-Fit!"/>
    <s v="Spring Theatre has recently found a new home in the heart of Winston Salem. We need your help for an up-lifting up-fit!"/>
    <n v="4000"/>
    <n v="4685"/>
    <x v="0"/>
    <x v="0"/>
    <s v="USD"/>
    <n v="1423587130"/>
    <n v="1421772730"/>
    <b v="0"/>
    <x v="165"/>
    <b v="1"/>
    <s v="theater/spaces"/>
    <n v="0.17125000000000001"/>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x v="329"/>
    <b v="1"/>
    <s v="theater/spaces"/>
    <n v="0.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n v="0.13103999999999999"/>
    <n v="50.764811490125673"/>
    <x v="1"/>
    <x v="38"/>
  </r>
  <r>
    <n v="3015"/>
    <s v="A Sign for 34 West"/>
    <s v="We're turning an old yogurt shop into a live theater in downtown Charleston.   Please help us hang our sign!"/>
    <n v="3400"/>
    <n v="3508"/>
    <x v="0"/>
    <x v="0"/>
    <s v="USD"/>
    <n v="1402459200"/>
    <n v="1401125238"/>
    <b v="0"/>
    <x v="244"/>
    <b v="1"/>
    <s v="theater/spaces"/>
    <n v="3.1764705882352938E-2"/>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n v="2.611764705882353E-2"/>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n v="5.8409090909090911E-2"/>
    <n v="146.44654088050314"/>
    <x v="1"/>
    <x v="38"/>
  </r>
  <r>
    <n v="3018"/>
    <s v="Why Theatre"/>
    <s v="Le projet vise la crÃ©ation dâ€™un lieu de rÃ©sidence, recherche et formation dÃ©diÃ© Ã  l'art vivant, l'image et la narration."/>
    <n v="4200"/>
    <n v="4230"/>
    <x v="0"/>
    <x v="6"/>
    <s v="EUR"/>
    <n v="1437429600"/>
    <n v="1433747376"/>
    <b v="0"/>
    <x v="14"/>
    <b v="1"/>
    <s v="theater/spaces"/>
    <n v="7.1428571428571426E-3"/>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n v="0.21233333333333335"/>
    <n v="80.464601769911511"/>
    <x v="1"/>
    <x v="38"/>
  </r>
  <r>
    <n v="3020"/>
    <s v="Prime Stage Theater Studio Upgrades!"/>
    <s v="Any donation--big or small--will help us upgrade our studio/rehearsal space into a black box theater and offer even more programs."/>
    <n v="7000"/>
    <n v="7040"/>
    <x v="0"/>
    <x v="0"/>
    <s v="USD"/>
    <n v="1439583533"/>
    <n v="1434399533"/>
    <b v="0"/>
    <x v="209"/>
    <b v="1"/>
    <s v="theater/spaces"/>
    <n v="5.7142857142857143E-3"/>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x v="273"/>
    <b v="1"/>
    <s v="theater/spaces"/>
    <n v="0.16022222222222221"/>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n v="8.8000000000000005E-3"/>
    <n v="162.70967741935485"/>
    <x v="1"/>
    <x v="38"/>
  </r>
  <r>
    <n v="3023"/>
    <s v="The Night Watch"/>
    <s v="Antonia Goddard Productions in association with Jethro Compton Productions presents THE NIGHT WATCH, an exciting new historical drama."/>
    <n v="700"/>
    <n v="721"/>
    <x v="0"/>
    <x v="1"/>
    <s v="GBP"/>
    <n v="1434039186"/>
    <n v="1430151186"/>
    <b v="0"/>
    <x v="79"/>
    <b v="1"/>
    <s v="theater/spaces"/>
    <n v="0.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n v="1.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x v="108"/>
    <b v="1"/>
    <s v="theater/spaces"/>
    <n v="2.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n v="0.43333333333333335"/>
    <n v="51.6"/>
    <x v="1"/>
    <x v="38"/>
  </r>
  <r>
    <n v="3027"/>
    <s v="Help ReNew the Rainbow Stage (&amp; office) for Future Stars"/>
    <s v="Wavy says let's LIGHT UP THE RAINBOW STAGE and as our stretch reward we'll throw all of us a PARTY!"/>
    <n v="40000"/>
    <n v="52576"/>
    <x v="0"/>
    <x v="0"/>
    <s v="USD"/>
    <n v="1426866851"/>
    <n v="1424278451"/>
    <b v="0"/>
    <x v="492"/>
    <b v="1"/>
    <s v="theater/spaces"/>
    <n v="0.31440000000000001"/>
    <n v="164.3"/>
    <x v="1"/>
    <x v="38"/>
  </r>
  <r>
    <n v="3028"/>
    <s v="A Home for Vegas Theatre Hub"/>
    <s v="We have a space! Help us fill it with a stage, chairs, gear and audiences' laughter!"/>
    <n v="5000"/>
    <n v="8401"/>
    <x v="0"/>
    <x v="0"/>
    <s v="USD"/>
    <n v="1471242025"/>
    <n v="1468650025"/>
    <b v="0"/>
    <x v="221"/>
    <b v="1"/>
    <s v="theater/spaces"/>
    <n v="0.68020000000000003"/>
    <n v="84.858585858585855"/>
    <x v="1"/>
    <x v="38"/>
  </r>
  <r>
    <n v="3029"/>
    <s v="Ground Floor Theatre"/>
    <s v="We're building a new theatre venue in Austin! Austin is growing, but we are losing space for artists- help us keep local theatre alive!"/>
    <n v="30000"/>
    <n v="32903"/>
    <x v="0"/>
    <x v="0"/>
    <s v="USD"/>
    <n v="1416285300"/>
    <n v="1413824447"/>
    <b v="0"/>
    <x v="493"/>
    <b v="1"/>
    <s v="theater/spaces"/>
    <n v="9.6766666666666667E-2"/>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x v="14"/>
    <b v="1"/>
    <s v="theater/spaces"/>
    <n v="6.6857142857142851E-2"/>
    <n v="45.536585365853661"/>
    <x v="1"/>
    <x v="38"/>
  </r>
  <r>
    <n v="3031"/>
    <s v="Blue Thyme Nights"/>
    <s v="Blue Thyme Nights is the production of Am I Blue by Beth Henley &amp; Thymus Vulgaris by Lanford  Wilson._x000a__x000a_Artwork by Charlotte Ager"/>
    <n v="1500"/>
    <n v="1500"/>
    <x v="0"/>
    <x v="0"/>
    <s v="USD"/>
    <n v="1476479447"/>
    <n v="1471295447"/>
    <b v="0"/>
    <x v="60"/>
    <b v="1"/>
    <s v="theater/spaces"/>
    <n v="0"/>
    <n v="51.724137931034484"/>
    <x v="1"/>
    <x v="38"/>
  </r>
  <r>
    <n v="3032"/>
    <s v="Silent Valley : A Haunting"/>
    <s v="One night only, not-for-profit, neighborhood haunted attraction that will scare your mask off! Coming this Halloween."/>
    <n v="1000"/>
    <n v="1272"/>
    <x v="0"/>
    <x v="0"/>
    <s v="USD"/>
    <n v="1441933459"/>
    <n v="1439341459"/>
    <b v="0"/>
    <x v="20"/>
    <b v="1"/>
    <s v="theater/spaces"/>
    <n v="0.27200000000000002"/>
    <n v="50.88"/>
    <x v="1"/>
    <x v="38"/>
  </r>
  <r>
    <n v="3033"/>
    <s v="Stagelights Studio by Pam Kinter, Greensboro"/>
    <s v="Finally Stagelights will have a space of our very own!  Be a part of this exciting new adventure in Greensboro!!"/>
    <n v="3000"/>
    <n v="4396"/>
    <x v="0"/>
    <x v="0"/>
    <s v="USD"/>
    <n v="1471487925"/>
    <n v="1468895925"/>
    <b v="0"/>
    <x v="23"/>
    <b v="1"/>
    <s v="theater/spaces"/>
    <n v="0.46533333333333332"/>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n v="0.12536"/>
    <n v="89.314285714285717"/>
    <x v="1"/>
    <x v="38"/>
  </r>
  <r>
    <n v="3035"/>
    <s v="The Coalition Theater"/>
    <s v="Help create a permanent home for live comedy shows and classes in Downtown RVA."/>
    <n v="25000"/>
    <n v="27196.71"/>
    <x v="0"/>
    <x v="0"/>
    <s v="USD"/>
    <n v="1367674009"/>
    <n v="1365082009"/>
    <b v="0"/>
    <x v="495"/>
    <b v="1"/>
    <s v="theater/spaces"/>
    <n v="8.7868399999999972E-2"/>
    <n v="88.588631921824103"/>
    <x v="1"/>
    <x v="38"/>
  </r>
  <r>
    <n v="3036"/>
    <s v="Save the Studio!"/>
    <s v="Help Synetic Theater create a new Studio to produce amazing  shows in the 2013/14 season and train awesome artists of all ages!"/>
    <n v="25000"/>
    <n v="31683"/>
    <x v="0"/>
    <x v="0"/>
    <s v="USD"/>
    <n v="1376654340"/>
    <n v="1373568644"/>
    <b v="0"/>
    <x v="313"/>
    <b v="1"/>
    <s v="theater/spaces"/>
    <n v="0.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n v="1.1319999999999999"/>
    <n v="33.3125"/>
    <x v="1"/>
    <x v="38"/>
  </r>
  <r>
    <n v="3038"/>
    <s v="Overtime Theater Spruce Up"/>
    <s v="Our little theater needs some love. We took over a lab and need to make our space look more inviting and well, like a theater!"/>
    <n v="1000"/>
    <n v="1005"/>
    <x v="0"/>
    <x v="0"/>
    <s v="USD"/>
    <n v="1457071397"/>
    <n v="1451887397"/>
    <b v="0"/>
    <x v="74"/>
    <b v="1"/>
    <s v="theater/spaces"/>
    <n v="5.0000000000000001E-3"/>
    <n v="37.222222222222221"/>
    <x v="1"/>
    <x v="38"/>
  </r>
  <r>
    <n v="3039"/>
    <s v="Shelter the Schmee"/>
    <s v="After 22 yrs downstairs we are &quot;getting out of  our parents basement&quot; and building a new 50 seat theater in a new location."/>
    <n v="20000"/>
    <n v="21742.78"/>
    <x v="0"/>
    <x v="0"/>
    <s v="USD"/>
    <n v="1388303940"/>
    <n v="1386011038"/>
    <b v="0"/>
    <x v="163"/>
    <b v="1"/>
    <s v="theater/spaces"/>
    <n v="8.7138999999999939E-2"/>
    <n v="92.130423728813554"/>
    <x v="1"/>
    <x v="38"/>
  </r>
  <r>
    <n v="3040"/>
    <s v="Jayhawk Makeover"/>
    <s v="48 hours of deck screws, dry wall, hard hats and needed renovation to help the Jayhawk rise from the ashes."/>
    <n v="3000"/>
    <n v="3225"/>
    <x v="0"/>
    <x v="0"/>
    <s v="USD"/>
    <n v="1435359600"/>
    <n v="1434999621"/>
    <b v="0"/>
    <x v="288"/>
    <b v="1"/>
    <s v="theater/spaces"/>
    <n v="7.4999999999999997E-2"/>
    <n v="76.785714285714292"/>
    <x v="1"/>
    <x v="38"/>
  </r>
  <r>
    <n v="3041"/>
    <s v="Lend a Hand in Our Home"/>
    <s v="Privet! Hello! Bon Jour! We are the Arlekin Players Theatre and we need a home."/>
    <n v="8300"/>
    <n v="9170"/>
    <x v="0"/>
    <x v="0"/>
    <s v="USD"/>
    <n v="1453323048"/>
    <n v="1450731048"/>
    <b v="0"/>
    <x v="195"/>
    <b v="1"/>
    <s v="theater/spaces"/>
    <n v="0.10481927710843374"/>
    <n v="96.526315789473685"/>
    <x v="1"/>
    <x v="38"/>
  </r>
  <r>
    <n v="3042"/>
    <s v="HOPE MILL THEATRE - CHAIR FUND"/>
    <s v="Hope Mill Theatre is a brand new Fringe Theatre in the heart of Manchester city - bringing a diverse programme of entertainment!"/>
    <n v="1500"/>
    <n v="1920"/>
    <x v="0"/>
    <x v="1"/>
    <s v="GBP"/>
    <n v="1444149047"/>
    <n v="1441557047"/>
    <b v="0"/>
    <x v="77"/>
    <b v="1"/>
    <s v="theater/spaces"/>
    <n v="0.28000000000000003"/>
    <n v="51.891891891891895"/>
    <x v="1"/>
    <x v="38"/>
  </r>
  <r>
    <n v="3043"/>
    <s v="Like This Post (The Post at 750)"/>
    <s v="Introducing The Post at 750! Join us in the creation of Vancouver's most exciting new cultural space in the heart of downtown."/>
    <n v="15000"/>
    <n v="16501"/>
    <x v="0"/>
    <x v="5"/>
    <s v="CAD"/>
    <n v="1429152600"/>
    <n v="1426815699"/>
    <b v="0"/>
    <x v="130"/>
    <b v="1"/>
    <s v="theater/spaces"/>
    <n v="0.10006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n v="9.3416666666666662E-2"/>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x v="31"/>
    <b v="1"/>
    <s v="theater/spaces"/>
    <n v="0.32706500000000005"/>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n v="0.90848101265822789"/>
    <n v="259.94827586206895"/>
    <x v="1"/>
    <x v="38"/>
  </r>
  <r>
    <n v="3047"/>
    <s v="Acting V Senior Showcase"/>
    <s v="Hi! We're the Graduating Seniors Acting V Seniors at Temple University! Welcome to our Kick starter Page!"/>
    <n v="500"/>
    <n v="745"/>
    <x v="0"/>
    <x v="0"/>
    <s v="USD"/>
    <n v="1461762960"/>
    <n v="1457999054"/>
    <b v="0"/>
    <x v="9"/>
    <b v="1"/>
    <s v="theater/spaces"/>
    <n v="0.49"/>
    <n v="37.25"/>
    <x v="1"/>
    <x v="38"/>
  </r>
  <r>
    <n v="3048"/>
    <s v="December Match Campaign"/>
    <s v="By matching donations up to $5000, Jack Kesler and Maurice Richards have challenged YOU to help Urbanite outfit their brand new space."/>
    <n v="5000"/>
    <n v="8320"/>
    <x v="0"/>
    <x v="0"/>
    <s v="USD"/>
    <n v="1420060920"/>
    <n v="1417556262"/>
    <b v="0"/>
    <x v="5"/>
    <b v="1"/>
    <s v="theater/spaces"/>
    <n v="0.66400000000000003"/>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n v="6.6666666666666666E-2"/>
    <n v="74.074074074074076"/>
    <x v="1"/>
    <x v="38"/>
  </r>
  <r>
    <n v="3050"/>
    <s v="The Black Pearl Consuite at CoreCon VIII: On Ancient Seas"/>
    <s v="Help fund The Black Pearl Consuite at CoreCon VIII: On Ancient Seas!"/>
    <n v="600"/>
    <n v="636"/>
    <x v="0"/>
    <x v="0"/>
    <s v="USD"/>
    <n v="1462420960"/>
    <n v="1459828960"/>
    <b v="0"/>
    <x v="82"/>
    <b v="1"/>
    <s v="theater/spaces"/>
    <n v="0.06"/>
    <n v="70.666666666666671"/>
    <x v="1"/>
    <x v="38"/>
  </r>
  <r>
    <n v="3051"/>
    <s v="Jon Udry's ABC Tour"/>
    <s v="The ABC tour: 26 comedy-juggling shows in 26 different venues - chosen by YOU - each beginning with a different letter of the alphabet."/>
    <n v="3500"/>
    <n v="827"/>
    <x v="2"/>
    <x v="1"/>
    <s v="GBP"/>
    <n v="1486547945"/>
    <n v="1483955945"/>
    <b v="1"/>
    <x v="2"/>
    <b v="0"/>
    <s v="theater/spaces"/>
    <n v="-0.76371428571428568"/>
    <n v="23.62857142857143"/>
    <x v="1"/>
    <x v="38"/>
  </r>
  <r>
    <n v="3052"/>
    <s v="Funding for a new theater facility in Walker Minnesota"/>
    <s v="To let the arts continue in Walker Minnesota We need a performing arts space and art gallery"/>
    <n v="50000"/>
    <n v="75"/>
    <x v="2"/>
    <x v="0"/>
    <s v="USD"/>
    <n v="1432828740"/>
    <n v="1430237094"/>
    <b v="0"/>
    <x v="84"/>
    <b v="0"/>
    <s v="theater/spaces"/>
    <n v="-0.99850000000000005"/>
    <n v="37.5"/>
    <x v="1"/>
    <x v="38"/>
  </r>
  <r>
    <n v="3053"/>
    <s v="Showroom"/>
    <s v="Showroom is a multi-disciplinary space providing unorthodox concerts, events &amp; a platform creatives can express their creative vision"/>
    <n v="10000"/>
    <n v="40"/>
    <x v="2"/>
    <x v="0"/>
    <s v="USD"/>
    <n v="1412222340"/>
    <n v="1407781013"/>
    <b v="0"/>
    <x v="83"/>
    <b v="0"/>
    <s v="theater/spaces"/>
    <n v="-0.996"/>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n v="-1"/>
    <e v="#DIV/0!"/>
    <x v="1"/>
    <x v="38"/>
  </r>
  <r>
    <n v="3055"/>
    <s v="Bungers surfing Museum"/>
    <s v="I have been in the Surfing business since 1962 have a collection of surfing memorabilia I would like to open a surfing museum"/>
    <n v="20000"/>
    <n v="1"/>
    <x v="2"/>
    <x v="0"/>
    <s v="USD"/>
    <n v="1420844390"/>
    <n v="1415660390"/>
    <b v="0"/>
    <x v="29"/>
    <b v="0"/>
    <s v="theater/spaces"/>
    <n v="-0.99995000000000001"/>
    <n v="1"/>
    <x v="1"/>
    <x v="38"/>
  </r>
  <r>
    <n v="3056"/>
    <s v="Palace Flophouse Theater"/>
    <s v="Looking to establish a communal space for art shows, bands, farmer's markets, environmental education, and traditional skills."/>
    <n v="25000"/>
    <n v="0"/>
    <x v="2"/>
    <x v="0"/>
    <s v="USD"/>
    <n v="1412003784"/>
    <n v="1406819784"/>
    <b v="0"/>
    <x v="78"/>
    <b v="0"/>
    <s v="theater/spaces"/>
    <n v="-1"/>
    <e v="#DIV/0!"/>
    <x v="1"/>
    <x v="38"/>
  </r>
  <r>
    <n v="3057"/>
    <s v="1 World Educational Theme Parks"/>
    <s v="A series of 6 educational theme parks. This project is to fund the plans and 3D designs required to build the first park."/>
    <n v="50000"/>
    <n v="0"/>
    <x v="2"/>
    <x v="1"/>
    <s v="GBP"/>
    <n v="1459694211"/>
    <n v="1457105811"/>
    <b v="0"/>
    <x v="78"/>
    <b v="0"/>
    <s v="theater/spaces"/>
    <n v="-1"/>
    <e v="#DIV/0!"/>
    <x v="1"/>
    <x v="38"/>
  </r>
  <r>
    <n v="3058"/>
    <s v="OPEN THE OLD &quot;RIGON&quot; THEATER"/>
    <s v="Restoration of a theatre to make an educational center for youngs and a place to socialize for everybody through the power of art."/>
    <n v="18000"/>
    <n v="3"/>
    <x v="2"/>
    <x v="13"/>
    <s v="EUR"/>
    <n v="1463734740"/>
    <n v="1459414740"/>
    <b v="0"/>
    <x v="83"/>
    <b v="0"/>
    <s v="theater/spaces"/>
    <n v="-0.99983333333333335"/>
    <n v="1"/>
    <x v="1"/>
    <x v="38"/>
  </r>
  <r>
    <n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n v="-0.96993333333333331"/>
    <n v="41"/>
    <x v="1"/>
    <x v="38"/>
  </r>
  <r>
    <n v="3060"/>
    <s v="Save the Roxy Theatre in Bremerton WA"/>
    <s v="Save the historic Roxy theatre in Bremerton WA from being repurposed as office space."/>
    <n v="220000"/>
    <n v="335"/>
    <x v="2"/>
    <x v="0"/>
    <s v="USD"/>
    <n v="1443422134"/>
    <n v="1440830134"/>
    <b v="0"/>
    <x v="79"/>
    <b v="0"/>
    <s v="theater/spaces"/>
    <n v="-0.99847727272727271"/>
    <n v="55.833333333333336"/>
    <x v="1"/>
    <x v="38"/>
  </r>
  <r>
    <n v="3061"/>
    <s v="Help Save Parkway Cinemas!"/>
    <s v="Save a historic Local theater."/>
    <n v="1000000"/>
    <n v="0"/>
    <x v="2"/>
    <x v="0"/>
    <s v="USD"/>
    <n v="1407955748"/>
    <n v="1405363748"/>
    <b v="0"/>
    <x v="78"/>
    <b v="0"/>
    <s v="theater/spaces"/>
    <n v="-1"/>
    <e v="#DIV/0!"/>
    <x v="1"/>
    <x v="38"/>
  </r>
  <r>
    <n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n v="-0.33160000000000001"/>
    <n v="99.761194029850742"/>
    <x v="1"/>
    <x v="38"/>
  </r>
  <r>
    <n v="3063"/>
    <s v="Spec Haus"/>
    <s v="Members of the local Miami music scene are putting together a venue/creative space in Kendall!"/>
    <n v="3000"/>
    <n v="587"/>
    <x v="2"/>
    <x v="0"/>
    <s v="USD"/>
    <n v="1477174138"/>
    <n v="1474150138"/>
    <b v="0"/>
    <x v="23"/>
    <b v="0"/>
    <s v="theater/spaces"/>
    <n v="-0.80433333333333334"/>
    <n v="25.521739130434781"/>
    <x v="1"/>
    <x v="38"/>
  </r>
  <r>
    <n v="3064"/>
    <s v="Kickstart the Crossroads Community"/>
    <s v="An epicenter for connection, creation and expression of the community."/>
    <n v="75000"/>
    <n v="8471"/>
    <x v="2"/>
    <x v="0"/>
    <s v="USD"/>
    <n v="1448175540"/>
    <n v="1445483246"/>
    <b v="0"/>
    <x v="250"/>
    <b v="0"/>
    <s v="theater/spaces"/>
    <n v="-0.88705333333333336"/>
    <n v="117.65277777777777"/>
    <x v="1"/>
    <x v="38"/>
  </r>
  <r>
    <n v="3065"/>
    <s v="The Castle Project"/>
    <s v="A castle themed events center with large and small spaces to support a variety of arts i.e. performing, visual, music, theater, dance"/>
    <n v="25000"/>
    <n v="10"/>
    <x v="2"/>
    <x v="0"/>
    <s v="USD"/>
    <n v="1406683172"/>
    <n v="1404523172"/>
    <b v="0"/>
    <x v="84"/>
    <b v="0"/>
    <s v="theater/spaces"/>
    <n v="-0.99960000000000004"/>
    <n v="5"/>
    <x v="1"/>
    <x v="38"/>
  </r>
  <r>
    <n v="3066"/>
    <s v="Gold Coast Wake Park"/>
    <s v="Our mission is to offer an innovative family watersports attraction that is fun, safe, economical and a leader in its field."/>
    <n v="350000"/>
    <n v="41950"/>
    <x v="2"/>
    <x v="2"/>
    <s v="AUD"/>
    <n v="1468128537"/>
    <n v="1465536537"/>
    <b v="0"/>
    <x v="41"/>
    <b v="0"/>
    <s v="theater/spaces"/>
    <n v="-0.880142857142857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n v="-0.97499999999999998"/>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n v="-0.99929999999999997"/>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n v="-0.858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x v="38"/>
    <b v="0"/>
    <s v="theater/spaces"/>
    <n v="-0.96660000000000001"/>
    <n v="20.875"/>
    <x v="1"/>
    <x v="38"/>
  </r>
  <r>
    <n v="3071"/>
    <s v="The Echo Theatre 2015"/>
    <s v="Anyone can create. They just need a place and an opportunity. The Echo Theatre (Provo) provides that opportunity."/>
    <n v="12000"/>
    <n v="7173"/>
    <x v="2"/>
    <x v="0"/>
    <s v="USD"/>
    <n v="1429595940"/>
    <n v="1428082481"/>
    <b v="0"/>
    <x v="27"/>
    <b v="0"/>
    <s v="theater/spaces"/>
    <n v="-0.4022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x v="84"/>
    <b v="0"/>
    <s v="theater/spaces"/>
    <n v="-0.99983333333333335"/>
    <n v="1"/>
    <x v="1"/>
    <x v="38"/>
  </r>
  <r>
    <n v="3073"/>
    <s v="Performing and Visual Arts Center, Rochester, NY"/>
    <s v="Conversion of a long dormant synagogue into a Performing and Visual Arts Center, revitalizing Rochester's inner city."/>
    <n v="2800000"/>
    <n v="645"/>
    <x v="2"/>
    <x v="0"/>
    <s v="USD"/>
    <n v="1434309540"/>
    <n v="1429287900"/>
    <b v="0"/>
    <x v="63"/>
    <b v="0"/>
    <s v="theater/spaces"/>
    <n v="-0.99976964285714287"/>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n v="-0.99912000000000001"/>
    <n v="7.333333333333333"/>
    <x v="1"/>
    <x v="38"/>
  </r>
  <r>
    <n v="3075"/>
    <s v="The Little MAGIC Theatre"/>
    <s v="Magic Morgan &amp; Liliana are raising funds to expand their famed traveling magic show to a theater of magic."/>
    <n v="15000"/>
    <n v="1296"/>
    <x v="2"/>
    <x v="0"/>
    <s v="USD"/>
    <n v="1471573640"/>
    <n v="1467253640"/>
    <b v="0"/>
    <x v="9"/>
    <b v="0"/>
    <s v="theater/spaces"/>
    <n v="-0.91359999999999997"/>
    <n v="64.8"/>
    <x v="1"/>
    <x v="38"/>
  </r>
  <r>
    <n v="3076"/>
    <s v="10,000 Hours"/>
    <s v="Helping female comedians get in their 10,000 Hours of practice!"/>
    <n v="10000"/>
    <n v="1506"/>
    <x v="2"/>
    <x v="0"/>
    <s v="USD"/>
    <n v="1444405123"/>
    <n v="1439221123"/>
    <b v="0"/>
    <x v="133"/>
    <b v="0"/>
    <s v="theater/spaces"/>
    <n v="-0.84940000000000004"/>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n v="-0.99522727272727274"/>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n v="-0.99881666666666669"/>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n v="-0.99158260014126476"/>
    <n v="415.77777777777777"/>
    <x v="1"/>
    <x v="38"/>
  </r>
  <r>
    <n v="3080"/>
    <s v="Global Community Theater One."/>
    <s v="Sustainable, fire-proof, carbon-negative, and all-season recreation of the Globe Theater made famous by Shakespeare, with gardens."/>
    <n v="2000000"/>
    <n v="376"/>
    <x v="2"/>
    <x v="0"/>
    <s v="USD"/>
    <n v="1419644444"/>
    <n v="1414456844"/>
    <b v="0"/>
    <x v="63"/>
    <b v="0"/>
    <s v="theater/spaces"/>
    <n v="-0.99981200000000003"/>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n v="-0.99789700000000003"/>
    <n v="420.6"/>
    <x v="1"/>
    <x v="38"/>
  </r>
  <r>
    <n v="3082"/>
    <s v="Magical Workshop, Magic/Hobby Store"/>
    <s v="Help expand the time of everyones favorite magic store!  It currently limited to 3 days a week. If not for you, then the children!"/>
    <n v="9000"/>
    <n v="0"/>
    <x v="2"/>
    <x v="0"/>
    <s v="USD"/>
    <n v="1447628946"/>
    <n v="1445033346"/>
    <b v="0"/>
    <x v="78"/>
    <b v="0"/>
    <s v="theater/spaces"/>
    <n v="-1"/>
    <e v="#DIV/0!"/>
    <x v="1"/>
    <x v="38"/>
  </r>
  <r>
    <n v="3083"/>
    <s v="Crystal City Haunted Undergound"/>
    <s v="Crystal City Underground is a New &amp; Unique_x000a_indoor recreational facility, using an old silica sand mine,_x000a_we are the Haunted Maze"/>
    <n v="20000"/>
    <n v="56"/>
    <x v="2"/>
    <x v="0"/>
    <s v="USD"/>
    <n v="1409547600"/>
    <n v="1406986278"/>
    <b v="0"/>
    <x v="83"/>
    <b v="0"/>
    <s v="theater/spaces"/>
    <n v="-0.99719999999999998"/>
    <n v="18.666666666666668"/>
    <x v="1"/>
    <x v="38"/>
  </r>
  <r>
    <n v="3084"/>
    <s v="URGENT: Help Us Replace Our Ramp!"/>
    <s v="18-yr-old handicap-access ramp collapsed, must replace. Help fund &amp; ensure everyone access to our 35-seat non-profit community theater!"/>
    <n v="4059"/>
    <n v="470"/>
    <x v="2"/>
    <x v="0"/>
    <s v="USD"/>
    <n v="1430851680"/>
    <n v="1428340931"/>
    <b v="0"/>
    <x v="79"/>
    <b v="0"/>
    <s v="theater/spaces"/>
    <n v="-0.8842079329884208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x v="82"/>
    <b v="0"/>
    <s v="theater/spaces"/>
    <n v="-0.9756000000000000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n v="-0.9975000000000000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n v="-0.99375000000000002"/>
    <n v="62.5"/>
    <x v="1"/>
    <x v="38"/>
  </r>
  <r>
    <n v="3088"/>
    <s v="Destination Small Town &quot;Visitor Center&quot; To The Midwest"/>
    <s v="We believe it's time to open a visitor's center that highlights the small towns of the upper Midwest."/>
    <n v="65000"/>
    <n v="126"/>
    <x v="2"/>
    <x v="0"/>
    <s v="USD"/>
    <n v="1420724460"/>
    <n v="1418046247"/>
    <b v="0"/>
    <x v="83"/>
    <b v="0"/>
    <s v="theater/spaces"/>
    <n v="-0.99806153846153844"/>
    <n v="42"/>
    <x v="1"/>
    <x v="38"/>
  </r>
  <r>
    <n v="3089"/>
    <s v="The ClubHouse: A Community-Focused Sports &amp; Culture Space"/>
    <s v="A community space in Somerville, MA to celebrate the beautiful intersection of sports and creativity."/>
    <n v="25000"/>
    <n v="5854"/>
    <x v="2"/>
    <x v="0"/>
    <s v="USD"/>
    <n v="1468029540"/>
    <n v="1465304483"/>
    <b v="0"/>
    <x v="43"/>
    <b v="0"/>
    <s v="theater/spaces"/>
    <n v="-0.76583999999999997"/>
    <n v="130.0888888888889"/>
    <x v="1"/>
    <x v="38"/>
  </r>
  <r>
    <n v="3090"/>
    <s v="Save the Stage"/>
    <s v="To create a space by restoring a historic church in Burlington, Ky where community theater, dance and music and art can be performed."/>
    <n v="225000"/>
    <n v="11432"/>
    <x v="2"/>
    <x v="0"/>
    <s v="USD"/>
    <n v="1430505545"/>
    <n v="1425325145"/>
    <b v="0"/>
    <x v="82"/>
    <b v="0"/>
    <s v="theater/spaces"/>
    <n v="-0.9491911111111111"/>
    <n v="1270.2222222222222"/>
    <x v="1"/>
    <x v="38"/>
  </r>
  <r>
    <n v="3091"/>
    <s v="Bustduck Theatre"/>
    <s v="Roanoke, Virginia's first long-form improv theatre company. Producing improv and scripted theatre, with a dynamic training program."/>
    <n v="5000"/>
    <n v="796"/>
    <x v="2"/>
    <x v="0"/>
    <s v="USD"/>
    <n v="1471214743"/>
    <n v="1468622743"/>
    <b v="0"/>
    <x v="82"/>
    <b v="0"/>
    <s v="theater/spaces"/>
    <n v="-0.84079999999999999"/>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n v="-0.9881680999999999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x v="57"/>
    <b v="0"/>
    <s v="theater/spaces"/>
    <n v="-0.77249999999999996"/>
    <n v="53.529411764705884"/>
    <x v="1"/>
    <x v="38"/>
  </r>
  <r>
    <n v="3094"/>
    <s v="Nothing Up My Sleeves Tour: Summer 2016"/>
    <s v="This is a Kickstarter to help with the start up costs for Illusionist, Chris Lengyel's Summer 2016 Tour!"/>
    <n v="100000"/>
    <n v="25"/>
    <x v="2"/>
    <x v="0"/>
    <s v="USD"/>
    <n v="1442775956"/>
    <n v="1437591956"/>
    <b v="0"/>
    <x v="29"/>
    <b v="0"/>
    <s v="theater/spaces"/>
    <n v="-0.99975000000000003"/>
    <n v="25"/>
    <x v="1"/>
    <x v="38"/>
  </r>
  <r>
    <n v="3095"/>
    <s v="The Old Howard Theatre Company"/>
    <s v="We are a small theatre company looking to provide world class theatre to the working class in the Greater New York area."/>
    <n v="14920"/>
    <n v="50"/>
    <x v="2"/>
    <x v="0"/>
    <s v="USD"/>
    <n v="1470011780"/>
    <n v="1464827780"/>
    <b v="0"/>
    <x v="29"/>
    <b v="0"/>
    <s v="theater/spaces"/>
    <n v="-0.9966487935656837"/>
    <n v="50"/>
    <x v="1"/>
    <x v="38"/>
  </r>
  <r>
    <n v="3096"/>
    <s v="LaPorte Institute for Dramatic and Creative Arts"/>
    <s v="To create a learning center for acting and all art types including anything that expresses the emotion of the human spirit."/>
    <n v="20000"/>
    <n v="795"/>
    <x v="2"/>
    <x v="0"/>
    <s v="USD"/>
    <n v="1432151326"/>
    <n v="1429559326"/>
    <b v="0"/>
    <x v="25"/>
    <b v="0"/>
    <s v="theater/spaces"/>
    <n v="-0.96025000000000005"/>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n v="-0.828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x v="74"/>
    <b v="0"/>
    <s v="theater/spaces"/>
    <n v="-0.963919958953309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n v="-0.8609999999999999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n v="-0.84775"/>
    <n v="140.53846153846155"/>
    <x v="1"/>
    <x v="38"/>
  </r>
  <r>
    <n v="3101"/>
    <s v="Mots Ã‰crits"/>
    <s v="LabellisÃ© 14-18, Mots Ã‰crits est un projet itinÃ©rant de lectures Ã  voix haute par des amateurs, mises en espace par une comÃ©dienne."/>
    <n v="2500"/>
    <n v="300"/>
    <x v="2"/>
    <x v="6"/>
    <s v="EUR"/>
    <n v="1437033360"/>
    <n v="1434445937"/>
    <b v="0"/>
    <x v="8"/>
    <b v="0"/>
    <s v="theater/spaces"/>
    <n v="-0.88"/>
    <n v="25"/>
    <x v="1"/>
    <x v="38"/>
  </r>
  <r>
    <n v="3102"/>
    <s v="Theatre Bath Bus"/>
    <s v="Imagine being able to take a performance anywhere! Meet the Theatre Bath Bus - a magical performance space where anything is possible."/>
    <n v="16000"/>
    <n v="6258"/>
    <x v="2"/>
    <x v="1"/>
    <s v="GBP"/>
    <n v="1471939818"/>
    <n v="1467619818"/>
    <b v="0"/>
    <x v="240"/>
    <b v="0"/>
    <s v="theater/spaces"/>
    <n v="-0.60887500000000006"/>
    <n v="69.533333333333331"/>
    <x v="1"/>
    <x v="38"/>
  </r>
  <r>
    <n v="3103"/>
    <s v="Professional Venue for local artists!!"/>
    <s v="Creating a place for local artists to perform, at substantially less cost for them"/>
    <n v="4100"/>
    <n v="11"/>
    <x v="2"/>
    <x v="0"/>
    <s v="USD"/>
    <n v="1434080706"/>
    <n v="1428896706"/>
    <b v="0"/>
    <x v="84"/>
    <b v="0"/>
    <s v="theater/spaces"/>
    <n v="-0.9973170731707317"/>
    <n v="5.5"/>
    <x v="1"/>
    <x v="38"/>
  </r>
  <r>
    <n v="3104"/>
    <s v="CQ EAP Performing Arts 'THE LOFT'"/>
    <s v="The Loft is CQEAP's latest studio. Located in Rockhampton's CBD we'll be running performing arts workshops for 5yrs to adults."/>
    <n v="4000"/>
    <n v="1185"/>
    <x v="2"/>
    <x v="2"/>
    <s v="AUD"/>
    <n v="1422928800"/>
    <n v="1420235311"/>
    <b v="0"/>
    <x v="81"/>
    <b v="0"/>
    <s v="theater/spaces"/>
    <n v="-0.70374999999999999"/>
    <n v="237"/>
    <x v="1"/>
    <x v="38"/>
  </r>
  <r>
    <n v="3105"/>
    <s v="Paddock School Theater Improvement"/>
    <s v="My hope is to raise $5845 and replace old stained and mismatched border curtains, cyclorama curtain, and backdrop."/>
    <n v="5845"/>
    <n v="2476"/>
    <x v="2"/>
    <x v="0"/>
    <s v="USD"/>
    <n v="1413694800"/>
    <n v="1408986916"/>
    <b v="0"/>
    <x v="162"/>
    <b v="0"/>
    <s v="theater/spaces"/>
    <n v="-0.57639007698887934"/>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x v="80"/>
    <b v="0"/>
    <s v="theater/spaces"/>
    <n v="-0.95899999999999996"/>
    <n v="10.25"/>
    <x v="1"/>
    <x v="38"/>
  </r>
  <r>
    <n v="3107"/>
    <s v="Creating Cabaret"/>
    <s v="When opportunity knocks, we answer!  Help expand the ravishingly talented troupe into a new and exciting market and venue!"/>
    <n v="40000"/>
    <n v="7905"/>
    <x v="2"/>
    <x v="0"/>
    <s v="USD"/>
    <n v="1431372751"/>
    <n v="1430767951"/>
    <b v="0"/>
    <x v="60"/>
    <b v="0"/>
    <s v="theater/spaces"/>
    <n v="-0.80237499999999995"/>
    <n v="272.58620689655174"/>
    <x v="1"/>
    <x v="38"/>
  </r>
  <r>
    <n v="3108"/>
    <s v="Funding a home for our Children's Theater"/>
    <s v="We need a permanent home for the theater!"/>
    <n v="50000"/>
    <n v="26"/>
    <x v="2"/>
    <x v="0"/>
    <s v="USD"/>
    <n v="1430234394"/>
    <n v="1425053994"/>
    <b v="0"/>
    <x v="84"/>
    <b v="0"/>
    <s v="theater/spaces"/>
    <n v="-0.9994800000000000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n v="-0.7496981132075472"/>
    <n v="58.184210526315788"/>
    <x v="1"/>
    <x v="38"/>
  </r>
  <r>
    <n v="3110"/>
    <s v="Hip Justice Catmunity Center"/>
    <s v="Cat People Unite! It's time we get a space of our own to relax, socialize and learn! Join the Catmunity!"/>
    <n v="25000"/>
    <n v="10"/>
    <x v="2"/>
    <x v="0"/>
    <s v="USD"/>
    <n v="1487465119"/>
    <n v="1484009119"/>
    <b v="0"/>
    <x v="29"/>
    <b v="0"/>
    <s v="theater/spaces"/>
    <n v="-0.99960000000000004"/>
    <n v="10"/>
    <x v="1"/>
    <x v="38"/>
  </r>
  <r>
    <n v="3111"/>
    <s v="All Puppet Players Need a Home"/>
    <s v="Help All Puppet Players perform it's 2015 season in a beautiful 200 seat theater for an entire year."/>
    <n v="20000"/>
    <n v="5328"/>
    <x v="2"/>
    <x v="0"/>
    <s v="USD"/>
    <n v="1412432220"/>
    <n v="1409753820"/>
    <b v="0"/>
    <x v="88"/>
    <b v="0"/>
    <s v="theater/spaces"/>
    <n v="-0.7336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x v="82"/>
    <b v="0"/>
    <s v="theater/spaces"/>
    <n v="-0.95263636363636361"/>
    <n v="57.888888888888886"/>
    <x v="1"/>
    <x v="38"/>
  </r>
  <r>
    <n v="3113"/>
    <s v="The Shamrock Drafthouse Theater"/>
    <s v="An arts and craft beer theater showcasing local talent, locally crafted beer and providing performance and rehearsal space."/>
    <n v="109225"/>
    <n v="4635"/>
    <x v="2"/>
    <x v="0"/>
    <s v="USD"/>
    <n v="1429291982"/>
    <n v="1426699982"/>
    <b v="0"/>
    <x v="77"/>
    <b v="0"/>
    <s v="theater/spaces"/>
    <n v="-0.9575646601052872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n v="-1"/>
    <e v="#DIV/0!"/>
    <x v="1"/>
    <x v="38"/>
  </r>
  <r>
    <n v="3115"/>
    <s v="spoken word pop-up:"/>
    <s v="We are creating a mobile community devoted to the spreading and sharing of spoken word and other kinds of storytelling."/>
    <n v="10000"/>
    <n v="300"/>
    <x v="2"/>
    <x v="11"/>
    <s v="SEK"/>
    <n v="1465123427"/>
    <n v="1462531427"/>
    <b v="0"/>
    <x v="29"/>
    <b v="0"/>
    <s v="theater/spaces"/>
    <n v="-0.97"/>
    <n v="300"/>
    <x v="1"/>
    <x v="38"/>
  </r>
  <r>
    <n v="3116"/>
    <s v="CoreCon Asylum"/>
    <s v="Creating a consuite for CoreCon. A focus on the insanity of asylums and early medical practices from history."/>
    <n v="750"/>
    <n v="430"/>
    <x v="2"/>
    <x v="0"/>
    <s v="USD"/>
    <n v="1427890925"/>
    <n v="1426681325"/>
    <b v="0"/>
    <x v="73"/>
    <b v="0"/>
    <s v="theater/spaces"/>
    <n v="-0.42666666666666669"/>
    <n v="43"/>
    <x v="1"/>
    <x v="38"/>
  </r>
  <r>
    <n v="3117"/>
    <s v="Cowes and The Sea"/>
    <s v="Performing Arts workshops, for young people aged 5 -16, exploring how the sea has shaped Cowes as a settlement."/>
    <n v="1000"/>
    <n v="1"/>
    <x v="2"/>
    <x v="1"/>
    <s v="GBP"/>
    <n v="1464354720"/>
    <n v="1463648360"/>
    <b v="0"/>
    <x v="29"/>
    <b v="0"/>
    <s v="theater/spaces"/>
    <n v="-0.999"/>
    <n v="1"/>
    <x v="1"/>
    <x v="38"/>
  </r>
  <r>
    <n v="3118"/>
    <s v="Garden Eden, theatre, meeting, culture, music, art"/>
    <s v="a magical place for all kind of people, like a fairytaile in all colours"/>
    <n v="500000"/>
    <n v="1550"/>
    <x v="2"/>
    <x v="11"/>
    <s v="SEK"/>
    <n v="1467473723"/>
    <n v="1465832123"/>
    <b v="0"/>
    <x v="84"/>
    <b v="0"/>
    <s v="theater/spaces"/>
    <n v="-0.9969000000000000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n v="-0.99950000000000006"/>
    <n v="5"/>
    <x v="1"/>
    <x v="38"/>
  </r>
  <r>
    <n v="3120"/>
    <s v="Subtropisch zwemparadijs Tropicana"/>
    <s v="Wij willen Tropicana het subtropisch zwemparadijs van Rotterdam op een nieuwe locatie gaan bouwen."/>
    <n v="1300000"/>
    <n v="128"/>
    <x v="2"/>
    <x v="9"/>
    <s v="EUR"/>
    <n v="1462484196"/>
    <n v="1457303796"/>
    <b v="0"/>
    <x v="73"/>
    <b v="0"/>
    <s v="theater/spaces"/>
    <n v="-0.99990153846153851"/>
    <n v="12.8"/>
    <x v="1"/>
    <x v="38"/>
  </r>
  <r>
    <n v="3121"/>
    <s v="Ant Farm Theatre Project (Canceled)"/>
    <s v="I going to build a theatre for a local ant farm so that Ants can put on their theatre productions."/>
    <n v="1500"/>
    <n v="10"/>
    <x v="1"/>
    <x v="5"/>
    <s v="CAD"/>
    <n v="1411748335"/>
    <n v="1406564335"/>
    <b v="0"/>
    <x v="29"/>
    <b v="0"/>
    <s v="theater/spaces"/>
    <n v="-0.99333333333333329"/>
    <n v="10"/>
    <x v="1"/>
    <x v="38"/>
  </r>
  <r>
    <n v="3122"/>
    <s v="be back soon (Canceled)"/>
    <s v="cancelled until further notice"/>
    <n v="199"/>
    <n v="116"/>
    <x v="1"/>
    <x v="0"/>
    <s v="USD"/>
    <n v="1478733732"/>
    <n v="1478298132"/>
    <b v="0"/>
    <x v="84"/>
    <b v="0"/>
    <s v="theater/spaces"/>
    <n v="-0.41708542713567837"/>
    <n v="58"/>
    <x v="1"/>
    <x v="38"/>
  </r>
  <r>
    <n v="3123"/>
    <s v="Save the Larchmont Playhouse! (Canceled)"/>
    <s v="The Larchmont Playhouse is threatened! Help save the theater by becoming a Preservation Member of The Larchmont Playhouse."/>
    <n v="125000"/>
    <n v="85192"/>
    <x v="1"/>
    <x v="0"/>
    <s v="USD"/>
    <n v="1468108198"/>
    <n v="1465516198"/>
    <b v="0"/>
    <x v="493"/>
    <b v="0"/>
    <s v="theater/spaces"/>
    <n v="-0.31846400000000002"/>
    <n v="244.80459770114942"/>
    <x v="1"/>
    <x v="38"/>
  </r>
  <r>
    <n v="3124"/>
    <s v="Theater &amp; Arts &amp; Day Care (Canceled)"/>
    <s v="A place where kids/ teens' dreams come true, and one finds there home without sparkly red shoes!"/>
    <n v="800000"/>
    <n v="26"/>
    <x v="1"/>
    <x v="0"/>
    <s v="USD"/>
    <n v="1422902601"/>
    <n v="1417718601"/>
    <b v="0"/>
    <x v="80"/>
    <b v="0"/>
    <s v="theater/spaces"/>
    <n v="-0.99996750000000001"/>
    <n v="6.5"/>
    <x v="1"/>
    <x v="38"/>
  </r>
  <r>
    <n v="3125"/>
    <s v="N/A (Canceled)"/>
    <s v="N/A"/>
    <n v="1500000"/>
    <n v="0"/>
    <x v="1"/>
    <x v="0"/>
    <s v="USD"/>
    <n v="1452142672"/>
    <n v="1449550672"/>
    <b v="0"/>
    <x v="78"/>
    <b v="0"/>
    <s v="theater/spaces"/>
    <n v="-1"/>
    <e v="#DIV/0!"/>
    <x v="1"/>
    <x v="38"/>
  </r>
  <r>
    <n v="3126"/>
    <s v="Urban Roots SkatePark (Canceled)"/>
    <s v="A big dream, small budget, the drive/passion of so many volunteers...indoor skatepark in Eau Claire, WI._x000a__x000a_This is UR skatepark!"/>
    <n v="25000"/>
    <n v="1040"/>
    <x v="1"/>
    <x v="0"/>
    <s v="USD"/>
    <n v="1459121162"/>
    <n v="1456532762"/>
    <b v="0"/>
    <x v="57"/>
    <b v="0"/>
    <s v="theater/spaces"/>
    <n v="-0.95840000000000003"/>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x v="78"/>
    <b v="0"/>
    <s v="theater/spaces"/>
    <n v="-1"/>
    <e v="#DIV/0!"/>
    <x v="1"/>
    <x v="38"/>
  </r>
  <r>
    <n v="3128"/>
    <s v="Casablanca - The Gin Joint Cut (The Play)"/>
    <s v="Bring Morag Fullarton's fun-loving spoof and homage of the classic and timeless film, 'Casablanca', to the stage in New York City."/>
    <n v="15000"/>
    <n v="16291"/>
    <x v="3"/>
    <x v="0"/>
    <s v="USD"/>
    <n v="1489690141"/>
    <n v="1487101741"/>
    <b v="0"/>
    <x v="27"/>
    <b v="0"/>
    <s v="theater/plays"/>
    <n v="8.6066666666666666E-2"/>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n v="-0.99199999999999999"/>
    <n v="10"/>
    <x v="1"/>
    <x v="6"/>
  </r>
  <r>
    <n v="3130"/>
    <s v="MEDEA | A New Vision"/>
    <s v="A shockingly relevant modern take on a 2,000-year-old tragedy that confronts current gender politics."/>
    <n v="10000"/>
    <n v="375"/>
    <x v="3"/>
    <x v="0"/>
    <s v="USD"/>
    <n v="1492145940"/>
    <n v="1489504916"/>
    <b v="0"/>
    <x v="80"/>
    <b v="0"/>
    <s v="theater/plays"/>
    <n v="-0.96250000000000002"/>
    <n v="93.75"/>
    <x v="1"/>
    <x v="6"/>
  </r>
  <r>
    <n v="3131"/>
    <s v="SNAKE EYES"/>
    <s v="A Staged Reading of &quot;Snake Eyes,&quot; a new play by Alex Rafala"/>
    <n v="4100"/>
    <n v="645"/>
    <x v="3"/>
    <x v="0"/>
    <s v="USD"/>
    <n v="1491656045"/>
    <n v="1489067645"/>
    <b v="0"/>
    <x v="8"/>
    <b v="0"/>
    <s v="theater/plays"/>
    <n v="-0.84268292682926826"/>
    <n v="53.75"/>
    <x v="1"/>
    <x v="6"/>
  </r>
  <r>
    <n v="3132"/>
    <s v="A Bite of a Snake Play"/>
    <s v="Smells Like Money, Drips Like Honey, Taste Like Mocha, Better Run AWAY"/>
    <n v="30000"/>
    <n v="10"/>
    <x v="3"/>
    <x v="0"/>
    <s v="USD"/>
    <n v="1492759460"/>
    <n v="1487579060"/>
    <b v="0"/>
    <x v="29"/>
    <b v="0"/>
    <s v="theater/plays"/>
    <n v="-0.9996666666666667"/>
    <n v="10"/>
    <x v="1"/>
    <x v="6"/>
  </r>
  <r>
    <n v="3133"/>
    <s v="Hell Has No Fury by TwentySomething @ Edinburgh Fringe"/>
    <s v="TwentySomething is taking Hell Has No Fury to Edinburgh! _x000a_We're looking for your support to get us there."/>
    <n v="500"/>
    <n v="540"/>
    <x v="3"/>
    <x v="1"/>
    <s v="GBP"/>
    <n v="1490358834"/>
    <n v="1487770434"/>
    <b v="0"/>
    <x v="38"/>
    <b v="0"/>
    <s v="theater/plays"/>
    <n v="0.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n v="-0.77500000000000002"/>
    <n v="18.75"/>
    <x v="1"/>
    <x v="6"/>
  </r>
  <r>
    <n v="3135"/>
    <s v="SEVEN, a Documentary Play: North Carolina Premiere!"/>
    <s v="SEVEN tells the true stories of 7 women who bravely fought for the well-being of women, families, and children around the globe."/>
    <n v="777"/>
    <n v="162"/>
    <x v="3"/>
    <x v="0"/>
    <s v="USD"/>
    <n v="1491277121"/>
    <n v="1489376321"/>
    <b v="0"/>
    <x v="63"/>
    <b v="0"/>
    <s v="theater/plays"/>
    <n v="-0.79150579150579148"/>
    <n v="23.142857142857142"/>
    <x v="1"/>
    <x v="6"/>
  </r>
  <r>
    <n v="3136"/>
    <s v="Heroines"/>
    <s v="Help emberfly theatre put on their first production Heroines and pay our actors and creative team! Follow us @emberflytheatre"/>
    <n v="500"/>
    <n v="639"/>
    <x v="3"/>
    <x v="1"/>
    <s v="GBP"/>
    <n v="1491001140"/>
    <n v="1487847954"/>
    <b v="0"/>
    <x v="19"/>
    <b v="0"/>
    <s v="theater/plays"/>
    <n v="0.27800000000000002"/>
    <n v="29.045454545454547"/>
    <x v="1"/>
    <x v="6"/>
  </r>
  <r>
    <n v="3137"/>
    <s v="Richard III - Presented by REBATEnsemble/Theatre Off Jackson"/>
    <s v="Set in 1930s Chinatown, evocative of old world South Jackson Street during the Jazz era."/>
    <n v="1500"/>
    <n v="50"/>
    <x v="3"/>
    <x v="0"/>
    <s v="USD"/>
    <n v="1493838720"/>
    <n v="1489439669"/>
    <b v="0"/>
    <x v="29"/>
    <b v="0"/>
    <s v="theater/plays"/>
    <n v="-0.96666666666666667"/>
    <n v="50"/>
    <x v="1"/>
    <x v="6"/>
  </r>
  <r>
    <n v="3138"/>
    <s v="Our Country's Good"/>
    <s v="A UWE Drama Society adaptation of Timberlake Wertenbaker's play. Funding needed for costumes/props to make the show a success. Thanks."/>
    <n v="200"/>
    <n v="0"/>
    <x v="3"/>
    <x v="1"/>
    <s v="GBP"/>
    <n v="1491233407"/>
    <n v="1489591807"/>
    <b v="0"/>
    <x v="78"/>
    <b v="0"/>
    <s v="theater/plays"/>
    <n v="-1"/>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n v="-0.9459999999999999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n v="-0.99039999999999995"/>
    <n v="24"/>
    <x v="1"/>
    <x v="6"/>
  </r>
  <r>
    <n v="3141"/>
    <s v="GUTS: Black Comedy"/>
    <s v="We are a theatre society from the Groningen University in the Netherlands. _x000a_We would be more than happy for some help funding the play."/>
    <n v="500"/>
    <n v="258"/>
    <x v="3"/>
    <x v="9"/>
    <s v="EUR"/>
    <n v="1492372800"/>
    <n v="1488823488"/>
    <b v="0"/>
    <x v="22"/>
    <b v="0"/>
    <s v="theater/plays"/>
    <n v="-0.48399999999999999"/>
    <n v="32.25"/>
    <x v="1"/>
    <x v="6"/>
  </r>
  <r>
    <n v="3142"/>
    <s v="The Pendulum Swings UK Theatre Tour/EdFringe"/>
    <s v="Our aim is to deliver a powerful piece of theatre to audiences across the UK, including Edinburgh Fringe (2017)."/>
    <n v="2750"/>
    <n v="45"/>
    <x v="3"/>
    <x v="1"/>
    <s v="GBP"/>
    <n v="1489922339"/>
    <n v="1487333939"/>
    <b v="0"/>
    <x v="83"/>
    <b v="0"/>
    <s v="theater/plays"/>
    <n v="-0.98363636363636364"/>
    <n v="15"/>
    <x v="1"/>
    <x v="6"/>
  </r>
  <r>
    <n v="3143"/>
    <s v="This is Living by Liam Borrett"/>
    <s v="THE POIGNANT EXPLORATION OF WHAT IT MEANS TO SAY GOODBYE._x000a_Stripped Raw brings Liam Borrett's debut play 'This is Living' to Wiltshire."/>
    <n v="700"/>
    <n v="0"/>
    <x v="3"/>
    <x v="1"/>
    <s v="GBP"/>
    <n v="1491726956"/>
    <n v="1489480556"/>
    <b v="0"/>
    <x v="78"/>
    <b v="0"/>
    <s v="theater/plays"/>
    <n v="-1"/>
    <e v="#DIV/0!"/>
    <x v="1"/>
    <x v="6"/>
  </r>
  <r>
    <n v="3144"/>
    <s v="Benghazi Bergen-Belsen"/>
    <s v="Two women, one love, one must die: a multicultural cast in a play about the denied holocaust of Libyan Jews. Premieres in March in NYC"/>
    <n v="10000"/>
    <n v="7540"/>
    <x v="3"/>
    <x v="0"/>
    <s v="USD"/>
    <n v="1489903200"/>
    <n v="1488459307"/>
    <b v="0"/>
    <x v="209"/>
    <b v="0"/>
    <s v="theater/plays"/>
    <n v="-0.246"/>
    <n v="251.33333333333334"/>
    <x v="1"/>
    <x v="6"/>
  </r>
  <r>
    <n v="3145"/>
    <s v="Arlington's 1st Dinner Theatre"/>
    <s v="Dominion Theatre Company is the first community dinner theatre  to be established in Arlington TX."/>
    <n v="25000"/>
    <n v="0"/>
    <x v="3"/>
    <x v="0"/>
    <s v="USD"/>
    <n v="1490659134"/>
    <n v="1485478734"/>
    <b v="0"/>
    <x v="78"/>
    <b v="0"/>
    <s v="theater/plays"/>
    <n v="-1"/>
    <e v="#DIV/0!"/>
    <x v="1"/>
    <x v="6"/>
  </r>
  <r>
    <n v="3146"/>
    <s v="SoÃ±Ã© una ciudad amurallada"/>
    <s v="Somos... Podemos... Amamos... Nuestra muralla, nuestra utopÃ­a. Que el amor sea el lÃ­mite"/>
    <n v="50000"/>
    <n v="5250"/>
    <x v="3"/>
    <x v="14"/>
    <s v="MXN"/>
    <n v="1492356166"/>
    <n v="1488471766"/>
    <b v="0"/>
    <x v="8"/>
    <b v="0"/>
    <s v="theater/plays"/>
    <n v="-0.89500000000000002"/>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n v="0.17524999999999999"/>
    <n v="110.35211267605634"/>
    <x v="1"/>
    <x v="6"/>
  </r>
  <r>
    <n v="3148"/>
    <s v="The Aurora Project: A Sci-Fi Epic by Bella Poynton"/>
    <s v="Help fund The Aurora Project, an immersive science fiction epic."/>
    <n v="1800"/>
    <n v="2361"/>
    <x v="0"/>
    <x v="0"/>
    <s v="USD"/>
    <n v="1412136000"/>
    <n v="1410278284"/>
    <b v="1"/>
    <x v="7"/>
    <b v="1"/>
    <s v="theater/plays"/>
    <n v="0.31166666666666665"/>
    <n v="41.421052631578945"/>
    <x v="1"/>
    <x v="6"/>
  </r>
  <r>
    <n v="3149"/>
    <s v="Kafka on the Shore"/>
    <s v="A student led production at Northwestern U. of an adaptation by Frank Galati of the classic book Kafka on the Shore by Haruki Murakmi."/>
    <n v="1250"/>
    <n v="1300"/>
    <x v="0"/>
    <x v="0"/>
    <s v="USD"/>
    <n v="1354845600"/>
    <n v="1352766300"/>
    <b v="1"/>
    <x v="20"/>
    <b v="1"/>
    <s v="theater/plays"/>
    <n v="0.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n v="0.01"/>
    <n v="33.990384615384613"/>
    <x v="1"/>
    <x v="6"/>
  </r>
  <r>
    <n v="3151"/>
    <s v="&quot;The Holiday Bug&quot; 2014 Puppet Show"/>
    <s v="A Multi-Media Puppet Show, with large cable control puppets to tell a hilarious story for all ages."/>
    <n v="3500"/>
    <n v="3514"/>
    <x v="0"/>
    <x v="0"/>
    <s v="USD"/>
    <n v="1410379774"/>
    <n v="1407787774"/>
    <b v="1"/>
    <x v="69"/>
    <b v="1"/>
    <s v="theater/plays"/>
    <n v="4.0000000000000001E-3"/>
    <n v="103.35294117647059"/>
    <x v="1"/>
    <x v="6"/>
  </r>
  <r>
    <n v="3152"/>
    <s v="'Gilead', an original theatre piece"/>
    <s v="'Gilead' is an original theatre piece inspired by Margaret Atwood's 'The Handmaid's Tale'. (Brighton Fringe 2014)"/>
    <n v="2200"/>
    <n v="2331"/>
    <x v="0"/>
    <x v="1"/>
    <s v="GBP"/>
    <n v="1383425367"/>
    <n v="1380833367"/>
    <b v="1"/>
    <x v="85"/>
    <b v="1"/>
    <s v="theater/plays"/>
    <n v="5.9545454545454547E-2"/>
    <n v="34.791044776119406"/>
    <x v="1"/>
    <x v="6"/>
  </r>
  <r>
    <n v="3153"/>
    <s v="Terminator the Second"/>
    <s v="A stage production of Terminator 2: Judgment Day, composed entirely of the words of William Shakespeare"/>
    <n v="3000"/>
    <n v="10067.5"/>
    <x v="0"/>
    <x v="0"/>
    <s v="USD"/>
    <n v="1304225940"/>
    <n v="1301542937"/>
    <b v="1"/>
    <x v="198"/>
    <b v="1"/>
    <s v="theater/plays"/>
    <n v="2.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x v="252"/>
    <b v="1"/>
    <s v="theater/plays"/>
    <n v="0.12928571428571428"/>
    <n v="64.268292682926827"/>
    <x v="1"/>
    <x v="6"/>
  </r>
  <r>
    <n v="3155"/>
    <s v="Stage Adaptation of Studio Ghibli's Princess Mononoke"/>
    <s v="We want to take our stage adaptation of Studio Ghibli's 'Princess Mononoke' to more people.  Help us do it!"/>
    <n v="5000"/>
    <n v="9425.23"/>
    <x v="0"/>
    <x v="1"/>
    <s v="GBP"/>
    <n v="1356004725"/>
    <n v="1353412725"/>
    <b v="1"/>
    <x v="177"/>
    <b v="1"/>
    <s v="theater/plays"/>
    <n v="0.885045999999999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x v="30"/>
    <b v="1"/>
    <s v="theater/plays"/>
    <n v="1.8181818181818181E-2"/>
    <n v="62.921348314606739"/>
    <x v="1"/>
    <x v="6"/>
  </r>
  <r>
    <n v="3157"/>
    <s v="Summer FourPlay"/>
    <s v="Four Directors.  Four One Acts.  Four Genres.  For You."/>
    <n v="4000"/>
    <n v="4040"/>
    <x v="0"/>
    <x v="0"/>
    <s v="USD"/>
    <n v="1405746000"/>
    <n v="1404932105"/>
    <b v="1"/>
    <x v="14"/>
    <b v="1"/>
    <s v="theater/plays"/>
    <n v="0.01"/>
    <n v="98.536585365853654"/>
    <x v="1"/>
    <x v="6"/>
  </r>
  <r>
    <n v="3158"/>
    <s v="Nursery Crimes"/>
    <s v="A 40s crime-noir play using nursery rhyme characters."/>
    <n v="5000"/>
    <n v="5700"/>
    <x v="0"/>
    <x v="0"/>
    <s v="USD"/>
    <n v="1374523752"/>
    <n v="1371931752"/>
    <b v="1"/>
    <x v="50"/>
    <b v="1"/>
    <s v="theater/plays"/>
    <n v="0.14000000000000001"/>
    <n v="82.608695652173907"/>
    <x v="1"/>
    <x v="6"/>
  </r>
  <r>
    <n v="3159"/>
    <s v="Waxwing: A New Play"/>
    <s v="WAXWING is an exciting new world premiere of mythic (perhaps even apocalyptic!) proportions."/>
    <n v="1500"/>
    <n v="2002.22"/>
    <x v="0"/>
    <x v="0"/>
    <s v="USD"/>
    <n v="1326927600"/>
    <n v="1323221761"/>
    <b v="1"/>
    <x v="47"/>
    <b v="1"/>
    <s v="theater/plays"/>
    <n v="0.33481333333333335"/>
    <n v="38.504230769230773"/>
    <x v="1"/>
    <x v="6"/>
  </r>
  <r>
    <n v="3160"/>
    <s v="We Play Chekhov"/>
    <s v="Two stories by Anton Chekhov adapted for the stage and performed back-to-back in a stunning live theatrical performance."/>
    <n v="4500"/>
    <n v="4569"/>
    <x v="0"/>
    <x v="0"/>
    <s v="USD"/>
    <n v="1407905940"/>
    <n v="1405923687"/>
    <b v="1"/>
    <x v="7"/>
    <b v="1"/>
    <s v="theater/plays"/>
    <n v="1.5333333333333332E-2"/>
    <n v="80.15789473684211"/>
    <x v="1"/>
    <x v="6"/>
  </r>
  <r>
    <n v="3161"/>
    <s v="Faustus"/>
    <s v="Iâ€™ll Be Right Back presents a story of murder and corruption. Faustus is a modern re-imagining of Christopher Marloweâ€™s classic tale."/>
    <n v="2000"/>
    <n v="2102"/>
    <x v="0"/>
    <x v="1"/>
    <s v="GBP"/>
    <n v="1413377522"/>
    <n v="1410785522"/>
    <b v="1"/>
    <x v="142"/>
    <b v="1"/>
    <s v="theater/plays"/>
    <n v="5.0999999999999997E-2"/>
    <n v="28.405405405405407"/>
    <x v="1"/>
    <x v="6"/>
  </r>
  <r>
    <n v="3162"/>
    <s v="Your Radio Adventure!"/>
    <s v="Radio show meets interactive novel, accompanied by live foley, music, and audience participation. YOU choose what happens next!"/>
    <n v="4000"/>
    <n v="5086"/>
    <x v="0"/>
    <x v="0"/>
    <s v="USD"/>
    <n v="1404698400"/>
    <n v="1402331262"/>
    <b v="1"/>
    <x v="287"/>
    <b v="1"/>
    <s v="theater/plays"/>
    <n v="0.27150000000000002"/>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x v="250"/>
    <b v="1"/>
    <s v="theater/plays"/>
    <n v="0.11153846153846154"/>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n v="6.7599999999999993E-2"/>
    <n v="37.591549295774648"/>
    <x v="1"/>
    <x v="6"/>
  </r>
  <r>
    <n v="3165"/>
    <s v="THE MOON PLAY"/>
    <s v="THE MOON PLAY is a new play written by Carolyn Gilliam. The play follows an astronaut on the moon who has lost his reason to explore."/>
    <n v="750"/>
    <n v="1220"/>
    <x v="0"/>
    <x v="0"/>
    <s v="USD"/>
    <n v="1304395140"/>
    <n v="1302493760"/>
    <b v="1"/>
    <x v="64"/>
    <b v="1"/>
    <s v="theater/plays"/>
    <n v="0.62666666666666671"/>
    <n v="58.095238095238095"/>
    <x v="1"/>
    <x v="6"/>
  </r>
  <r>
    <n v="3166"/>
    <s v="Verdigris - A Play by Jim Beaver"/>
    <s v="VERDIGRIS: A play written by Jim Beaver, star of Supernatural and Deadwood, opening March 2015 at Theatre West in Los Angeles."/>
    <n v="35000"/>
    <n v="56079.83"/>
    <x v="0"/>
    <x v="0"/>
    <s v="USD"/>
    <n v="1416988740"/>
    <n v="1414514153"/>
    <b v="1"/>
    <x v="497"/>
    <b v="1"/>
    <s v="theater/plays"/>
    <n v="0.60228085714285717"/>
    <n v="60.300892473118282"/>
    <x v="1"/>
    <x v="6"/>
  </r>
  <r>
    <n v="3167"/>
    <s v="Destiny is Judd Nelson: a new play at FringeNYC"/>
    <s v="What is destiny? Explore it with us this August at FringeNYC."/>
    <n v="3000"/>
    <n v="3485"/>
    <x v="0"/>
    <x v="0"/>
    <s v="USD"/>
    <n v="1406952781"/>
    <n v="1405743181"/>
    <b v="1"/>
    <x v="165"/>
    <b v="1"/>
    <s v="theater/plays"/>
    <n v="0.16166666666666665"/>
    <n v="63.363636363636367"/>
    <x v="1"/>
    <x v="6"/>
  </r>
  <r>
    <n v="3168"/>
    <s v="Cosmicomics"/>
    <s v="A dazzling aerial show that brings to life the whimsical and romantic short stories of beloved fantasy author Italo Calvino."/>
    <n v="2500"/>
    <n v="3105"/>
    <x v="0"/>
    <x v="0"/>
    <s v="USD"/>
    <n v="1402696800"/>
    <n v="1399948353"/>
    <b v="1"/>
    <x v="42"/>
    <b v="1"/>
    <s v="theater/plays"/>
    <n v="0.24199999999999999"/>
    <n v="50.901639344262293"/>
    <x v="1"/>
    <x v="6"/>
  </r>
  <r>
    <n v="3169"/>
    <s v="The Window"/>
    <s v="We're bringing The Window to the Cherry Lane Theater in January 2014."/>
    <n v="8000"/>
    <n v="8241"/>
    <x v="0"/>
    <x v="0"/>
    <s v="USD"/>
    <n v="1386910740"/>
    <n v="1384364561"/>
    <b v="1"/>
    <x v="141"/>
    <b v="1"/>
    <s v="theater/plays"/>
    <n v="3.0124999999999999E-2"/>
    <n v="100.5"/>
    <x v="1"/>
    <x v="6"/>
  </r>
  <r>
    <n v="3170"/>
    <s v="Ain't She Brave FringeNYC 2014 Project"/>
    <s v="An emotionally-charged journey through the history of black women in America told in reverse."/>
    <n v="2000"/>
    <n v="2245"/>
    <x v="0"/>
    <x v="0"/>
    <s v="USD"/>
    <n v="1404273600"/>
    <n v="1401414944"/>
    <b v="1"/>
    <x v="26"/>
    <b v="1"/>
    <s v="theater/plays"/>
    <n v="0.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n v="8.8142857142857148E-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n v="0.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x v="142"/>
    <b v="1"/>
    <s v="theater/plays"/>
    <n v="0.03"/>
    <n v="139.18918918918919"/>
    <x v="1"/>
    <x v="6"/>
  </r>
  <r>
    <n v="3174"/>
    <s v="A Race Redux"/>
    <s v="This adaptation uses the text of Oâ€™Neill to explore race, and asks the audience if stereotypes impact a characters guilt or innocence."/>
    <n v="3000"/>
    <n v="3034"/>
    <x v="0"/>
    <x v="0"/>
    <s v="USD"/>
    <n v="1408999508"/>
    <n v="1407789908"/>
    <b v="1"/>
    <x v="23"/>
    <b v="1"/>
    <s v="theater/plays"/>
    <n v="1.1333333333333334E-2"/>
    <n v="131.91304347826087"/>
    <x v="1"/>
    <x v="6"/>
  </r>
  <r>
    <n v="3175"/>
    <s v="The Killing Room"/>
    <s v="One Year Lease Theater Company's world premiere theater production of THE KILLING ROOM, by playwright Daniel Keene, March 2011 in NYC."/>
    <n v="5000"/>
    <n v="5478"/>
    <x v="0"/>
    <x v="0"/>
    <s v="USD"/>
    <n v="1297977427"/>
    <n v="1292793427"/>
    <b v="1"/>
    <x v="65"/>
    <b v="1"/>
    <s v="theater/plays"/>
    <n v="9.5600000000000004E-2"/>
    <n v="91.3"/>
    <x v="1"/>
    <x v="6"/>
  </r>
  <r>
    <n v="3176"/>
    <s v="Romeo and Juliet at Moody's Pub"/>
    <s v="Romeo and Juliet at Moody's Pub is an adapted, 90-minute version of Shakespeare's classic tragedy, performed for free in a restaurant"/>
    <n v="1900"/>
    <n v="2182"/>
    <x v="0"/>
    <x v="0"/>
    <s v="USD"/>
    <n v="1376838000"/>
    <n v="1374531631"/>
    <b v="1"/>
    <x v="165"/>
    <b v="1"/>
    <s v="theater/plays"/>
    <n v="0.1484210526315789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n v="0.1739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x v="76"/>
    <b v="1"/>
    <s v="theater/plays"/>
    <n v="0.71733333333333338"/>
    <n v="33.025641025641029"/>
    <x v="1"/>
    <x v="6"/>
  </r>
  <r>
    <n v="3179"/>
    <s v="I Do Wonder"/>
    <s v="A Sci-fi play in several vignettes that will narrate an alternate history in the mid-20th century."/>
    <n v="4200"/>
    <n v="4794.82"/>
    <x v="0"/>
    <x v="0"/>
    <s v="USD"/>
    <n v="1367859071"/>
    <n v="1365699071"/>
    <b v="1"/>
    <x v="95"/>
    <b v="1"/>
    <s v="theater/plays"/>
    <n v="0.14162380952380946"/>
    <n v="77.335806451612896"/>
    <x v="1"/>
    <x v="6"/>
  </r>
  <r>
    <n v="3180"/>
    <s v="Glass Mountain: An Original Fairytale"/>
    <s v="A new tale of witches, fairies, cat-hunters and and bone-boilers from London theatre company Broken Glass."/>
    <n v="1200"/>
    <n v="1437"/>
    <x v="0"/>
    <x v="1"/>
    <s v="GBP"/>
    <n v="1403258049"/>
    <n v="1400666049"/>
    <b v="1"/>
    <x v="43"/>
    <b v="1"/>
    <s v="theater/plays"/>
    <n v="0.19750000000000001"/>
    <n v="31.933333333333334"/>
    <x v="1"/>
    <x v="6"/>
  </r>
  <r>
    <n v="3181"/>
    <s v="ENDURING SONG"/>
    <s v="ENDURING SONG by award-winning Bear Trap Theatre, is a sweeping historical epic about love, loss and family set in the First Crusade."/>
    <n v="500"/>
    <n v="545"/>
    <x v="0"/>
    <x v="1"/>
    <s v="GBP"/>
    <n v="1402848000"/>
    <n v="1400570787"/>
    <b v="1"/>
    <x v="41"/>
    <b v="1"/>
    <s v="theater/plays"/>
    <n v="0.09"/>
    <n v="36.333333333333336"/>
    <x v="1"/>
    <x v="6"/>
  </r>
  <r>
    <n v="3182"/>
    <s v="A Thought in Three Parts"/>
    <s v="FRANK, a newborn company, presents Wallace Shawn's famously unproduced,&quot;A Thought in Three Parts.&quot;_x000a_Be FRANK with us!"/>
    <n v="7000"/>
    <n v="7062"/>
    <x v="0"/>
    <x v="0"/>
    <s v="USD"/>
    <n v="1328029200"/>
    <n v="1323211621"/>
    <b v="1"/>
    <x v="299"/>
    <b v="1"/>
    <s v="theater/plays"/>
    <n v="8.8571428571428568E-3"/>
    <n v="46.768211920529801"/>
    <x v="1"/>
    <x v="6"/>
  </r>
  <r>
    <n v="3183"/>
    <s v="The Seagull on The River"/>
    <s v="Anton Chekhov's The Seagull. An outdoor Amphitheater in Manhattan. Trees. A River. Daybreak."/>
    <n v="2500"/>
    <n v="2725"/>
    <x v="0"/>
    <x v="0"/>
    <s v="USD"/>
    <n v="1377284669"/>
    <n v="1375729469"/>
    <b v="1"/>
    <x v="32"/>
    <b v="1"/>
    <s v="theater/plays"/>
    <n v="0.09"/>
    <n v="40.073529411764703"/>
    <x v="1"/>
    <x v="6"/>
  </r>
  <r>
    <n v="3184"/>
    <s v="Equus at Frenetic Theatre"/>
    <s v="Equus is the story of a psychiatrist treating a teenaged boy who blinds six horses with a metal spike."/>
    <n v="4300"/>
    <n v="4610"/>
    <x v="0"/>
    <x v="0"/>
    <s v="USD"/>
    <n v="1404258631"/>
    <n v="1401666631"/>
    <b v="1"/>
    <x v="67"/>
    <b v="1"/>
    <s v="theater/plays"/>
    <n v="7.2093023255813959E-2"/>
    <n v="100.21739130434783"/>
    <x v="1"/>
    <x v="6"/>
  </r>
  <r>
    <n v="3185"/>
    <s v="Edfringe support - What a Gay Play"/>
    <s v="I've written, and am producing, a fun new play with a gorgeous cast for this year's Edfringe and it just needs a little extra dough :)"/>
    <n v="1000"/>
    <n v="1000"/>
    <x v="0"/>
    <x v="1"/>
    <s v="GBP"/>
    <n v="1405553241"/>
    <n v="1404948441"/>
    <b v="1"/>
    <x v="54"/>
    <b v="1"/>
    <s v="theater/plays"/>
    <n v="0"/>
    <n v="41.666666666666664"/>
    <x v="1"/>
    <x v="6"/>
  </r>
  <r>
    <n v="3186"/>
    <s v="Honest"/>
    <s v="Honest is an exciting and dark new play by Bristol based writer Alice Nicholas, touring the South of England and London this October."/>
    <n v="3200"/>
    <n v="3270"/>
    <x v="0"/>
    <x v="1"/>
    <s v="GBP"/>
    <n v="1410901200"/>
    <n v="1408313438"/>
    <b v="1"/>
    <x v="16"/>
    <b v="1"/>
    <s v="theater/plays"/>
    <n v="2.1874999999999999E-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n v="0.16293333333333335"/>
    <n v="71.491803278688522"/>
    <x v="1"/>
    <x v="6"/>
  </r>
  <r>
    <n v="3188"/>
    <s v="A Brief History of Musical Theatre..."/>
    <s v="A revue show featuring the very best of the last century of musical theatre from aspiring young producers &amp; performers at RWCMD"/>
    <n v="200"/>
    <n v="130"/>
    <x v="2"/>
    <x v="1"/>
    <s v="GBP"/>
    <n v="1433930302"/>
    <n v="1432115902"/>
    <b v="0"/>
    <x v="82"/>
    <b v="0"/>
    <s v="theater/musical"/>
    <n v="-0.35"/>
    <n v="14.444444444444445"/>
    <x v="1"/>
    <x v="40"/>
  </r>
  <r>
    <n v="3189"/>
    <s v="Hednadotter Jubileumskonsert"/>
    <s v="Det Ã¤r tio Ã¥r sedan sist! Musikalen Hednadotter med sÃ¥ngarna frÃ¥n orginaluppsÃ¤ttningen sjunger musikalen i Konsertform."/>
    <n v="55000"/>
    <n v="6780"/>
    <x v="2"/>
    <x v="11"/>
    <s v="SEK"/>
    <n v="1432455532"/>
    <n v="1429863532"/>
    <b v="0"/>
    <x v="10"/>
    <b v="0"/>
    <s v="theater/musical"/>
    <n v="-0.87672727272727269"/>
    <n v="356.84210526315792"/>
    <x v="1"/>
    <x v="40"/>
  </r>
  <r>
    <n v="3190"/>
    <s v="Call It A Day Productions - THE LIFE"/>
    <s v="Call It A Day Productions is putting on their first full production in December and every little bit helps!"/>
    <n v="4000"/>
    <n v="0"/>
    <x v="2"/>
    <x v="5"/>
    <s v="CAD"/>
    <n v="1481258275"/>
    <n v="1478662675"/>
    <b v="0"/>
    <x v="78"/>
    <b v="0"/>
    <s v="theater/musical"/>
    <n v="-1"/>
    <e v="#DIV/0!"/>
    <x v="1"/>
    <x v="40"/>
  </r>
  <r>
    <n v="3191"/>
    <s v="Decree 770: Europa"/>
    <s v="A brand new musical about the ban of contraception and abortion in Romania and the revolution that ended it all in 1989."/>
    <n v="3750"/>
    <n v="151"/>
    <x v="2"/>
    <x v="0"/>
    <s v="USD"/>
    <n v="1471370869"/>
    <n v="1466186869"/>
    <b v="0"/>
    <x v="80"/>
    <b v="0"/>
    <s v="theater/musical"/>
    <n v="-0.95973333333333333"/>
    <n v="37.75"/>
    <x v="1"/>
    <x v="40"/>
  </r>
  <r>
    <n v="3192"/>
    <s v="Arts in Conflict"/>
    <s v="This project challenges social issues affecting young people in areas of deprivation within the Belfast area (Northern Ireland)."/>
    <n v="10000"/>
    <n v="102"/>
    <x v="2"/>
    <x v="1"/>
    <s v="GBP"/>
    <n v="1425160800"/>
    <n v="1421274859"/>
    <b v="0"/>
    <x v="22"/>
    <b v="0"/>
    <s v="theater/musical"/>
    <n v="-0.98980000000000001"/>
    <n v="12.75"/>
    <x v="1"/>
    <x v="40"/>
  </r>
  <r>
    <n v="3193"/>
    <s v="Shock Treatment - The Sequel to Rocky Horror!"/>
    <s v="Bringing Richard O'Brien's sequel to legendary Rocky Horror to the stage for the first time. First London, then...The World!"/>
    <n v="5000"/>
    <n v="587"/>
    <x v="2"/>
    <x v="1"/>
    <s v="GBP"/>
    <n v="1424474056"/>
    <n v="1420586056"/>
    <b v="0"/>
    <x v="54"/>
    <b v="0"/>
    <s v="theater/musical"/>
    <n v="-0.88260000000000005"/>
    <n v="24.458333333333332"/>
    <x v="1"/>
    <x v="40"/>
  </r>
  <r>
    <n v="3194"/>
    <s v="P.A.C.K (Performing Arts Camp for Kids)"/>
    <s v="P.A.C.K (Performing Arts Camp for Kids) Musical Theater, Instrumental Music, Vocal Music, Dance, Visual Arts, and Physical Education!"/>
    <n v="11000"/>
    <n v="0"/>
    <x v="2"/>
    <x v="0"/>
    <s v="USD"/>
    <n v="1437960598"/>
    <n v="1435368598"/>
    <b v="0"/>
    <x v="78"/>
    <b v="0"/>
    <s v="theater/musical"/>
    <n v="-1"/>
    <e v="#DIV/0!"/>
    <x v="1"/>
    <x v="40"/>
  </r>
  <r>
    <n v="3195"/>
    <s v="Emerson Sings!"/>
    <s v="Emerson Sings is the first cabaret to celebrate the work of up and coming musical theater composers who are alumni of Emerson College."/>
    <n v="3500"/>
    <n v="2070"/>
    <x v="2"/>
    <x v="0"/>
    <s v="USD"/>
    <n v="1423750542"/>
    <n v="1421158542"/>
    <b v="0"/>
    <x v="70"/>
    <b v="0"/>
    <s v="theater/musical"/>
    <n v="-0.40857142857142859"/>
    <n v="53.07692307692308"/>
    <x v="1"/>
    <x v="40"/>
  </r>
  <r>
    <n v="3196"/>
    <s v="Our Modern Lives"/>
    <s v="Help five college students as they journey to bring their groundbreaking new musical &quot;Our Modern Lives&quot; to Broadway!"/>
    <n v="3000000"/>
    <n v="1800"/>
    <x v="2"/>
    <x v="0"/>
    <s v="USD"/>
    <n v="1438437600"/>
    <n v="1433254875"/>
    <b v="0"/>
    <x v="79"/>
    <b v="0"/>
    <s v="theater/musical"/>
    <n v="-0.99939999999999996"/>
    <n v="300"/>
    <x v="1"/>
    <x v="40"/>
  </r>
  <r>
    <n v="3197"/>
    <s v="Mirror, mirror on the wall"/>
    <s v="This years most important stage project for young artists in our region. www.ungespor.no"/>
    <n v="10000"/>
    <n v="1145"/>
    <x v="2"/>
    <x v="10"/>
    <s v="NOK"/>
    <n v="1423050618"/>
    <n v="1420458618"/>
    <b v="0"/>
    <x v="80"/>
    <b v="0"/>
    <s v="theater/musical"/>
    <n v="-0.88549999999999995"/>
    <n v="286.25"/>
    <x v="1"/>
    <x v="40"/>
  </r>
  <r>
    <n v="3198"/>
    <s v="Terezin's The Fireflies"/>
    <s v="Hadbjerg skole opsÃ¦tter i april musicalen The Fireflies, der blev skrevet og opfÃ¸rt i koncentrationslejren Theresienstadt i 1943 og 45."/>
    <n v="30000"/>
    <n v="110"/>
    <x v="2"/>
    <x v="8"/>
    <s v="DKK"/>
    <n v="1424081477"/>
    <n v="1420798277"/>
    <b v="0"/>
    <x v="83"/>
    <b v="0"/>
    <s v="theater/musical"/>
    <n v="-0.99633333333333329"/>
    <n v="36.666666666666664"/>
    <x v="1"/>
    <x v="40"/>
  </r>
  <r>
    <n v="3199"/>
    <s v="Help Milburn Stone Fly High With TARZAN The Musical"/>
    <s v="The Milburn Stone Theatre needs your help to bring its high-flying next blockbuster musical, TARZAN, to life!"/>
    <n v="5000"/>
    <n v="2608"/>
    <x v="2"/>
    <x v="0"/>
    <s v="USD"/>
    <n v="1410037200"/>
    <n v="1407435418"/>
    <b v="0"/>
    <x v="28"/>
    <b v="0"/>
    <s v="theater/musical"/>
    <n v="-0.47839999999999999"/>
    <n v="49.20754716981132"/>
    <x v="1"/>
    <x v="40"/>
  </r>
  <r>
    <n v="3200"/>
    <s v="ROAD TO THE KINGDOM"/>
    <s v="An extremely unique musical play with an exciting, fun filled, dramatic twist. You will discover what lies ahead on the Road to Kingdom"/>
    <n v="50000"/>
    <n v="1"/>
    <x v="2"/>
    <x v="0"/>
    <s v="USD"/>
    <n v="1461994440"/>
    <n v="1459410101"/>
    <b v="0"/>
    <x v="29"/>
    <b v="0"/>
    <s v="theater/musical"/>
    <n v="-0.99997999999999998"/>
    <n v="1"/>
    <x v="1"/>
    <x v="40"/>
  </r>
  <r>
    <n v="3201"/>
    <s v="Nothing Changes"/>
    <s v="Nothing Changes is a modern musical version of the Ragged Trousered Philanthropists exploring the inequalities of &quot;austerity Britain&quot;"/>
    <n v="2000"/>
    <n v="25"/>
    <x v="2"/>
    <x v="1"/>
    <s v="GBP"/>
    <n v="1409509477"/>
    <n v="1407695077"/>
    <b v="0"/>
    <x v="84"/>
    <b v="0"/>
    <s v="theater/musical"/>
    <n v="-0.98750000000000004"/>
    <n v="12.5"/>
    <x v="1"/>
    <x v="40"/>
  </r>
  <r>
    <n v="3202"/>
    <s v="Christmas Ain't A Drag - A Musical"/>
    <s v="Falling in love at Christmas should never be a drag! A rocking musical about four lives intersecting at a nightclub at Christmas."/>
    <n v="5000"/>
    <n v="2726"/>
    <x v="2"/>
    <x v="0"/>
    <s v="USD"/>
    <n v="1450072740"/>
    <n v="1445027346"/>
    <b v="0"/>
    <x v="20"/>
    <b v="0"/>
    <s v="theater/musical"/>
    <n v="-0.45479999999999998"/>
    <n v="109.04"/>
    <x v="1"/>
    <x v="40"/>
  </r>
  <r>
    <n v="3203"/>
    <s v="Escape from Reality's 1st Season &quot;Defying Gravity&quot;"/>
    <s v="Escape from Reality's 1st Season &quot;Defying Gravity&quot; including The Last Five Years, Godspell, and Aida."/>
    <n v="1000"/>
    <n v="250"/>
    <x v="2"/>
    <x v="0"/>
    <s v="USD"/>
    <n v="1443224622"/>
    <n v="1440632622"/>
    <b v="0"/>
    <x v="79"/>
    <b v="0"/>
    <s v="theater/musical"/>
    <n v="-0.75"/>
    <n v="41.666666666666664"/>
    <x v="1"/>
    <x v="40"/>
  </r>
  <r>
    <n v="3204"/>
    <s v="FaÃ§ade: The Interactive Musical"/>
    <s v="Based on the hit game, Trip and Grace's marriage is falling apart. It's up to the audience to determine the fate of their relationship."/>
    <n v="500"/>
    <n v="0"/>
    <x v="2"/>
    <x v="0"/>
    <s v="USD"/>
    <n v="1437149640"/>
    <n v="1434558479"/>
    <b v="0"/>
    <x v="78"/>
    <b v="0"/>
    <s v="theater/musical"/>
    <n v="-1"/>
    <e v="#DIV/0!"/>
    <x v="1"/>
    <x v="40"/>
  </r>
  <r>
    <n v="3205"/>
    <s v="Children Must Run: An Original Musical"/>
    <s v="Children Must Run is an original musical, about a prostitute, a drug mule, a child soldier and their struggles, hopes and dreams."/>
    <n v="8000"/>
    <n v="273"/>
    <x v="2"/>
    <x v="1"/>
    <s v="GBP"/>
    <n v="1430470772"/>
    <n v="1427878772"/>
    <b v="0"/>
    <x v="8"/>
    <b v="0"/>
    <s v="theater/musical"/>
    <n v="-0.96587500000000004"/>
    <n v="22.75"/>
    <x v="1"/>
    <x v="40"/>
  </r>
  <r>
    <n v="3206"/>
    <s v="Performance Theater for Young Artists (PTYA)"/>
    <s v="PTYA is a non-profit musical theater group for kids ages 7-18 that teaches the importance of self expression through the arts."/>
    <n v="5000"/>
    <n v="0"/>
    <x v="2"/>
    <x v="0"/>
    <s v="USD"/>
    <n v="1442644651"/>
    <n v="1440052651"/>
    <b v="0"/>
    <x v="78"/>
    <b v="0"/>
    <s v="theater/musical"/>
    <n v="-1"/>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n v="-0.53636363636363638"/>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n v="3.5000000000000003E-2"/>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n v="0.1932315789473685"/>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x v="65"/>
    <b v="1"/>
    <s v="theater/plays"/>
    <n v="0.25766666666666665"/>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n v="0.19743478260869565"/>
    <n v="85.531055900621112"/>
    <x v="1"/>
    <x v="6"/>
  </r>
  <r>
    <n v="3212"/>
    <s v="Campo Maldito"/>
    <s v="Help us bring our production of Campo Maldito to New York AND San Francisco!"/>
    <n v="4000"/>
    <n v="5050"/>
    <x v="0"/>
    <x v="0"/>
    <s v="USD"/>
    <n v="1407524751"/>
    <n v="1404932751"/>
    <b v="1"/>
    <x v="225"/>
    <b v="1"/>
    <s v="theater/plays"/>
    <n v="0.26250000000000001"/>
    <n v="53.723404255319146"/>
    <x v="1"/>
    <x v="6"/>
  </r>
  <r>
    <n v="3213"/>
    <s v="Moving Dust presents 'THIS MUCH' 2015"/>
    <s v="3 boys, 1 white dress and a hoover collide in this explosive new play by John Fitzpatrick. Life's a wedding disco. Let's dance."/>
    <n v="6000"/>
    <n v="6007"/>
    <x v="0"/>
    <x v="1"/>
    <s v="GBP"/>
    <n v="1437934759"/>
    <n v="1434478759"/>
    <b v="1"/>
    <x v="5"/>
    <b v="1"/>
    <s v="theater/plays"/>
    <n v="1.1666666666666668E-3"/>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n v="2.1333333333333333E-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x v="179"/>
    <b v="1"/>
    <s v="theater/plays"/>
    <n v="3.5142857142857141E-3"/>
    <n v="262.11194029850748"/>
    <x v="1"/>
    <x v="6"/>
  </r>
  <r>
    <n v="3216"/>
    <s v="BRUTE"/>
    <s v="Brute (winner of the 2015 IdeasTap Underbelly Award) is new writing based on the true story of a rather twisted, horrible schoolgirl."/>
    <n v="2000"/>
    <n v="2001"/>
    <x v="0"/>
    <x v="1"/>
    <s v="GBP"/>
    <n v="1436625000"/>
    <n v="1433934371"/>
    <b v="1"/>
    <x v="2"/>
    <b v="1"/>
    <s v="theater/plays"/>
    <n v="5.0000000000000001E-4"/>
    <n v="57.171428571428571"/>
    <x v="1"/>
    <x v="6"/>
  </r>
  <r>
    <n v="3217"/>
    <s v="Wake Up Call @ IRT Theater"/>
    <s v="Wake Up Call is a comedic play about a group of hotel employees working on Christmas Eve."/>
    <n v="4500"/>
    <n v="5221"/>
    <x v="0"/>
    <x v="0"/>
    <s v="USD"/>
    <n v="1478264784"/>
    <n v="1475672784"/>
    <b v="1"/>
    <x v="201"/>
    <b v="1"/>
    <s v="theater/plays"/>
    <n v="0.16022222222222221"/>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n v="2.1000000000000001E-2"/>
    <n v="66.586956521739125"/>
    <x v="1"/>
    <x v="6"/>
  </r>
  <r>
    <n v="3219"/>
    <s v="Eyes Closed - The First In-Dream Theater Experience"/>
    <s v="Eyes Closed is a collaborative play and docudrama about New Yorkers and their dreams."/>
    <n v="20000"/>
    <n v="20022"/>
    <x v="0"/>
    <x v="0"/>
    <s v="USD"/>
    <n v="1427063747"/>
    <n v="1424043347"/>
    <b v="1"/>
    <x v="46"/>
    <b v="1"/>
    <s v="theater/plays"/>
    <n v="1.1000000000000001E-3"/>
    <n v="168.25210084033614"/>
    <x v="1"/>
    <x v="6"/>
  </r>
  <r>
    <n v="3220"/>
    <s v="Burners"/>
    <s v="A sci-fi thriller for the stage opening March 10 in Los Angeles."/>
    <n v="15000"/>
    <n v="15126"/>
    <x v="0"/>
    <x v="0"/>
    <s v="USD"/>
    <n v="1489352400"/>
    <n v="1486411204"/>
    <b v="1"/>
    <x v="211"/>
    <b v="1"/>
    <s v="theater/plays"/>
    <n v="8.3999999999999995E-3"/>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x v="116"/>
    <b v="1"/>
    <s v="theater/plays"/>
    <n v="3.4250000000000003E-2"/>
    <n v="36.610619469026545"/>
    <x v="1"/>
    <x v="6"/>
  </r>
  <r>
    <n v="3222"/>
    <s v="Shakespeare in ASL - and FREE for everyone"/>
    <s v="Shakespeare's classic re-imagined as a spoken and signed production for deaf and hearing audiences"/>
    <n v="2500"/>
    <n v="3120"/>
    <x v="0"/>
    <x v="0"/>
    <s v="USD"/>
    <n v="1445722140"/>
    <n v="1443016697"/>
    <b v="1"/>
    <x v="87"/>
    <b v="1"/>
    <s v="theater/plays"/>
    <n v="0.248"/>
    <n v="37.142857142857146"/>
    <x v="1"/>
    <x v="6"/>
  </r>
  <r>
    <n v="3223"/>
    <s v="Good People by David Lindsay-Abaire at Waterfront Playhouse"/>
    <s v="Bringing David Lindsay-Abaire's award-winning story of our times to the East Bay."/>
    <n v="3100"/>
    <n v="3395"/>
    <x v="0"/>
    <x v="0"/>
    <s v="USD"/>
    <n v="1440100976"/>
    <n v="1437508976"/>
    <b v="1"/>
    <x v="142"/>
    <b v="1"/>
    <s v="theater/plays"/>
    <n v="9.5161290322580638E-2"/>
    <n v="45.878378378378379"/>
    <x v="1"/>
    <x v="6"/>
  </r>
  <r>
    <n v="3224"/>
    <s v="AdA (Author directing Author)"/>
    <s v="Neil LaBute and Marco Calvani reunite once again for the unique, international collaboration that is ADA: Author directing Author."/>
    <n v="30000"/>
    <n v="30610"/>
    <x v="0"/>
    <x v="0"/>
    <s v="USD"/>
    <n v="1484024400"/>
    <n v="1479932713"/>
    <b v="1"/>
    <x v="499"/>
    <b v="1"/>
    <s v="theater/plays"/>
    <n v="2.0333333333333332E-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n v="2.35E-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n v="4.1666666666666664E-2"/>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x v="209"/>
    <b v="1"/>
    <s v="theater/plays"/>
    <n v="0.25"/>
    <n v="50"/>
    <x v="1"/>
    <x v="6"/>
  </r>
  <r>
    <n v="3228"/>
    <s v="Hear Me Roar: A Season of Powerful Women"/>
    <s v="A Season of Powerful Women. A Season of Defiance."/>
    <n v="7000"/>
    <n v="7164"/>
    <x v="0"/>
    <x v="0"/>
    <s v="USD"/>
    <n v="1450328340"/>
    <n v="1447606884"/>
    <b v="1"/>
    <x v="77"/>
    <b v="1"/>
    <s v="theater/plays"/>
    <n v="2.3428571428571427E-2"/>
    <n v="193.62162162162161"/>
    <x v="1"/>
    <x v="6"/>
  </r>
  <r>
    <n v="3229"/>
    <s v="The Seagull Project Presents: The Three Sisters"/>
    <s v="After electrifying audiences in Seattle and Tashkent, The Seagull Project embarks on a brand new journey."/>
    <n v="20000"/>
    <n v="21573"/>
    <x v="0"/>
    <x v="0"/>
    <s v="USD"/>
    <n v="1416470398"/>
    <n v="1413874798"/>
    <b v="1"/>
    <x v="91"/>
    <b v="1"/>
    <s v="theater/plays"/>
    <n v="7.8649999999999998E-2"/>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n v="9.8846153846153847E-2"/>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n v="0.61"/>
    <n v="57.5"/>
    <x v="1"/>
    <x v="6"/>
  </r>
  <r>
    <n v="3232"/>
    <s v="Honorable Men - Poor Yorick's Players 2016 Season"/>
    <s v="Honorable Men - Yorick's 10th season of free, outdoor Shakespeare.  Featuring Henry IV, part 1 and Julius Caesar."/>
    <n v="1000"/>
    <n v="1312"/>
    <x v="0"/>
    <x v="0"/>
    <s v="USD"/>
    <n v="1462334340"/>
    <n v="1459711917"/>
    <b v="1"/>
    <x v="55"/>
    <b v="1"/>
    <s v="theater/plays"/>
    <n v="0.312"/>
    <n v="50.46153846153846"/>
    <x v="1"/>
    <x v="6"/>
  </r>
  <r>
    <n v="3233"/>
    <s v="64 Squares"/>
    <s v="64 Squares is an autobiographical one-man exploration of the internal chess game played to reconcile relationships."/>
    <n v="5000"/>
    <n v="5940"/>
    <x v="0"/>
    <x v="0"/>
    <s v="USD"/>
    <n v="1488482355"/>
    <n v="1485890355"/>
    <b v="0"/>
    <x v="42"/>
    <b v="1"/>
    <s v="theater/plays"/>
    <n v="0.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n v="3.9275000000000091E-3"/>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n v="3.2066666666666667E-2"/>
    <n v="85.530386740331494"/>
    <x v="1"/>
    <x v="6"/>
  </r>
  <r>
    <n v="3236"/>
    <s v="Sub-Basement World Premiere"/>
    <s v="A dark comedy exploring the importance of art, homelessness, and finding your own path.  World Premiere 3/27/17 at IRT Theater in NYC."/>
    <n v="20000"/>
    <n v="20120"/>
    <x v="0"/>
    <x v="0"/>
    <s v="USD"/>
    <n v="1482962433"/>
    <n v="1480370433"/>
    <b v="0"/>
    <x v="238"/>
    <b v="1"/>
    <s v="theater/plays"/>
    <n v="6.0000000000000001E-3"/>
    <n v="182.90909090909091"/>
    <x v="1"/>
    <x v="6"/>
  </r>
  <r>
    <n v="3237"/>
    <s v="Celebrating 20 years of The 24 Hour Plays around the world!"/>
    <s v="An annual campaign supporting our intensive for artists 25 and under."/>
    <n v="35000"/>
    <n v="35275.64"/>
    <x v="0"/>
    <x v="0"/>
    <s v="USD"/>
    <n v="1443499140"/>
    <n v="1441452184"/>
    <b v="1"/>
    <x v="314"/>
    <b v="1"/>
    <s v="theater/plays"/>
    <n v="7.8754285714285541E-3"/>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n v="0.1232142857142857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n v="5.919140225179112E-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n v="5.6666666666666671E-3"/>
    <n v="88.735294117647058"/>
    <x v="1"/>
    <x v="6"/>
  </r>
  <r>
    <n v="3241"/>
    <s v="THE SOPHOCLES PROJECT"/>
    <s v="iDiOM mounts the West Coast Premiere of â€œThese Seven Sicknessesâ€ â€“ ALL SEVEN of Sophoclesâ€™ surviving plays in one epic production."/>
    <n v="8500"/>
    <n v="9801"/>
    <x v="0"/>
    <x v="0"/>
    <s v="USD"/>
    <n v="1413269940"/>
    <n v="1410421670"/>
    <b v="1"/>
    <x v="157"/>
    <b v="1"/>
    <s v="theater/plays"/>
    <n v="0.15305882352941177"/>
    <n v="58.688622754491021"/>
    <x v="1"/>
    <x v="6"/>
  </r>
  <r>
    <n v="3242"/>
    <s v="First Day Off in a Long Time by Brian Finkelstein"/>
    <s v="First Day Off in a Long Time is a comedy show...            _x000a_About suicide."/>
    <n v="10000"/>
    <n v="12730.42"/>
    <x v="0"/>
    <x v="0"/>
    <s v="USD"/>
    <n v="1411150092"/>
    <n v="1408558092"/>
    <b v="1"/>
    <x v="275"/>
    <b v="1"/>
    <s v="theater/plays"/>
    <n v="0.27304200000000001"/>
    <n v="69.56513661202186"/>
    <x v="1"/>
    <x v="6"/>
  </r>
  <r>
    <n v="3243"/>
    <s v="THE INCREDIBLE FOX SISTERS"/>
    <s v="Live Source's world premiere of a new play by Jaclyn Backhaus, premiering at the New Ohio Theatre October 30th-November 8th."/>
    <n v="8000"/>
    <n v="8227"/>
    <x v="0"/>
    <x v="0"/>
    <s v="USD"/>
    <n v="1444348800"/>
    <n v="1442283562"/>
    <b v="1"/>
    <x v="26"/>
    <b v="1"/>
    <s v="theater/plays"/>
    <n v="2.8375000000000001E-2"/>
    <n v="115.87323943661971"/>
    <x v="1"/>
    <x v="6"/>
  </r>
  <r>
    <n v="3244"/>
    <s v="'Time Please'"/>
    <s v="'Time Please' is a black comedy set in a failing public house in a run-down part of town, where things are about to get messy."/>
    <n v="1600"/>
    <n v="1647"/>
    <x v="0"/>
    <x v="1"/>
    <s v="GBP"/>
    <n v="1480613982"/>
    <n v="1478018382"/>
    <b v="0"/>
    <x v="50"/>
    <b v="1"/>
    <s v="theater/plays"/>
    <n v="2.9374999999999998E-2"/>
    <n v="23.869565217391305"/>
    <x v="1"/>
    <x v="6"/>
  </r>
  <r>
    <n v="3245"/>
    <s v="Roughly Speaking: Voices from The Soup Kitchen"/>
    <s v="Five playwrights volunteer at New York's largest soup kitchen and develop a play around the people they meet."/>
    <n v="21000"/>
    <n v="21904"/>
    <x v="0"/>
    <x v="0"/>
    <s v="USD"/>
    <n v="1434074400"/>
    <n v="1431354258"/>
    <b v="0"/>
    <x v="500"/>
    <b v="1"/>
    <s v="theater/plays"/>
    <n v="4.304761904761905E-2"/>
    <n v="81.125925925925927"/>
    <x v="1"/>
    <x v="6"/>
  </r>
  <r>
    <n v="3246"/>
    <s v="The Gray Man"/>
    <s v="The Gray Man isnâ€™t real. Heâ€™s a ghost story, a boogeyman, a tale mothers make up to keep their children safe."/>
    <n v="10000"/>
    <n v="11122"/>
    <x v="0"/>
    <x v="0"/>
    <s v="USD"/>
    <n v="1442030340"/>
    <n v="1439551200"/>
    <b v="1"/>
    <x v="189"/>
    <b v="1"/>
    <s v="theater/plays"/>
    <n v="0.11219999999999999"/>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x v="7"/>
    <b v="1"/>
    <s v="theater/plays"/>
    <n v="5.8599999999999999E-2"/>
    <n v="46.429824561403507"/>
    <x v="1"/>
    <x v="6"/>
  </r>
  <r>
    <n v="3248"/>
    <s v="Honest Accomplice Theatre 2015-16 Season"/>
    <s v="Honest Accomplice Theatre produces theatre for social change."/>
    <n v="12000"/>
    <n v="12095"/>
    <x v="0"/>
    <x v="0"/>
    <s v="USD"/>
    <n v="1428178757"/>
    <n v="1425590357"/>
    <b v="1"/>
    <x v="452"/>
    <b v="1"/>
    <s v="theater/plays"/>
    <n v="7.9166666666666673E-3"/>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n v="4.9272727272727274E-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x v="496"/>
    <b v="1"/>
    <s v="theater/plays"/>
    <n v="1.5520000000000001E-2"/>
    <n v="119.1924882629108"/>
    <x v="1"/>
    <x v="6"/>
  </r>
  <r>
    <n v="3251"/>
    <s v="The Metronome Society"/>
    <s v="Self-Titled: A Live (Theatrical) Mixtape. An evening of short plays and music inspired by the works of Jimi, Aretha, Sting and Rufus!"/>
    <n v="1500"/>
    <n v="1661"/>
    <x v="0"/>
    <x v="0"/>
    <s v="USD"/>
    <n v="1434907966"/>
    <n v="1432315966"/>
    <b v="1"/>
    <x v="9"/>
    <b v="1"/>
    <s v="theater/plays"/>
    <n v="0.10733333333333334"/>
    <n v="83.05"/>
    <x v="1"/>
    <x v="6"/>
  </r>
  <r>
    <n v="3252"/>
    <s v="Modern Love"/>
    <s v="How do we navigate the boundaries between friendship, sexual intimacy and obsessive desire?"/>
    <n v="2250"/>
    <n v="2876"/>
    <x v="0"/>
    <x v="1"/>
    <s v="GBP"/>
    <n v="1473247240"/>
    <n v="1470655240"/>
    <b v="1"/>
    <x v="133"/>
    <b v="1"/>
    <s v="theater/plays"/>
    <n v="0.2782222222222222"/>
    <n v="57.52"/>
    <x v="1"/>
    <x v="6"/>
  </r>
  <r>
    <n v="3253"/>
    <s v="EMPATHITRAX, a new play by Ana Nogueira"/>
    <s v="Can you ever truly feel what someone else is feeling?_x000a_Do you want to?"/>
    <n v="20000"/>
    <n v="20365"/>
    <x v="0"/>
    <x v="0"/>
    <s v="USD"/>
    <n v="1473306300"/>
    <n v="1471701028"/>
    <b v="1"/>
    <x v="248"/>
    <b v="1"/>
    <s v="theater/plays"/>
    <n v="1.8249999999999999E-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n v="1.2576923076923078E-2"/>
    <n v="70.771505376344081"/>
    <x v="1"/>
    <x v="6"/>
  </r>
  <r>
    <n v="3255"/>
    <s v="Henry V"/>
    <s v="5 Actors, 30 Characters, 90 Minutes._x000a_Let us transport you from London to the fields of Agincourt, using the power of your imagination."/>
    <n v="300"/>
    <n v="525"/>
    <x v="0"/>
    <x v="1"/>
    <s v="GBP"/>
    <n v="1412706375"/>
    <n v="1410114375"/>
    <b v="1"/>
    <x v="59"/>
    <b v="1"/>
    <s v="theater/plays"/>
    <n v="0.75"/>
    <n v="29.166666666666668"/>
    <x v="1"/>
    <x v="6"/>
  </r>
  <r>
    <n v="3256"/>
    <s v="Paperhand Puppet Intervention 16th Annual Summer Show"/>
    <s v="Our 16th year promises to be bigger and better than ever but we need your help to bring the show to life!"/>
    <n v="10000"/>
    <n v="12806"/>
    <x v="0"/>
    <x v="0"/>
    <s v="USD"/>
    <n v="1433995140"/>
    <n v="1432129577"/>
    <b v="1"/>
    <x v="282"/>
    <b v="1"/>
    <s v="theater/plays"/>
    <n v="0.28060000000000002"/>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n v="6.2994999999999884E-2"/>
    <n v="51.853414634146333"/>
    <x v="1"/>
    <x v="6"/>
  </r>
  <r>
    <n v="3258"/>
    <s v="Bluebirds by Joe Brondo"/>
    <s v="A guy named Walt steals a book and plans to sell it to get his life on track... until his wife finds out."/>
    <n v="7000"/>
    <n v="7365"/>
    <x v="0"/>
    <x v="0"/>
    <s v="USD"/>
    <n v="1420751861"/>
    <n v="1418159861"/>
    <b v="1"/>
    <x v="11"/>
    <b v="1"/>
    <s v="theater/plays"/>
    <n v="5.2142857142857144E-2"/>
    <n v="98.2"/>
    <x v="1"/>
    <x v="6"/>
  </r>
  <r>
    <n v="3259"/>
    <s v="Laughter is Sacred Space 2.0"/>
    <s v="The Human Faces Tour - Every Story Sacred. This tour is about laughter, grief, and identity in the human striving toward wholeness"/>
    <n v="23000"/>
    <n v="24418.6"/>
    <x v="0"/>
    <x v="0"/>
    <s v="USD"/>
    <n v="1475294340"/>
    <n v="1472753745"/>
    <b v="1"/>
    <x v="174"/>
    <b v="1"/>
    <s v="theater/plays"/>
    <n v="6.1678260869565155E-2"/>
    <n v="251.7381443298969"/>
    <x v="1"/>
    <x v="6"/>
  </r>
  <r>
    <n v="3260"/>
    <s v="Keep the Art of Marionettes Alive With PUPPETWORKS!"/>
    <s v="We're looking to raise money to continue bringing Brooklyn the vanishing art form of marionette puppetry."/>
    <n v="5000"/>
    <n v="5462"/>
    <x v="0"/>
    <x v="0"/>
    <s v="USD"/>
    <n v="1448903318"/>
    <n v="1445875718"/>
    <b v="1"/>
    <x v="196"/>
    <b v="1"/>
    <s v="theater/plays"/>
    <n v="9.2399999999999996E-2"/>
    <n v="74.821917808219183"/>
    <x v="1"/>
    <x v="6"/>
  </r>
  <r>
    <n v="3261"/>
    <s v="Scrappy Shakespeare: A Midsummer Night's Dream"/>
    <s v="Six Spartanburg-based professional actors perform A Midsummer Night's Dream outdoors in downtown Spartanburg."/>
    <n v="3300"/>
    <n v="3315"/>
    <x v="0"/>
    <x v="0"/>
    <s v="USD"/>
    <n v="1437067476"/>
    <n v="1434475476"/>
    <b v="1"/>
    <x v="72"/>
    <b v="1"/>
    <s v="theater/plays"/>
    <n v="4.5454545454545452E-3"/>
    <n v="67.65306122448979"/>
    <x v="1"/>
    <x v="6"/>
  </r>
  <r>
    <n v="3262"/>
    <s v="Prison Boxing: A New Play by Leah Joki"/>
    <s v="A one-woman theatrical exploration of the prison system and its inhabitants."/>
    <n v="12200"/>
    <n v="12571"/>
    <x v="0"/>
    <x v="0"/>
    <s v="USD"/>
    <n v="1419220800"/>
    <n v="1416555262"/>
    <b v="1"/>
    <x v="179"/>
    <b v="1"/>
    <s v="theater/plays"/>
    <n v="3.0409836065573771E-2"/>
    <n v="93.81343283582089"/>
    <x v="1"/>
    <x v="6"/>
  </r>
  <r>
    <n v="3263"/>
    <s v="Titus Andronicus (with an all-female cast &amp; crew)"/>
    <s v="Shakespeare's bloodiest tragedy, performed and produced exclusively by women."/>
    <n v="2500"/>
    <n v="2804.16"/>
    <x v="0"/>
    <x v="0"/>
    <s v="USD"/>
    <n v="1446238800"/>
    <n v="1444220588"/>
    <b v="1"/>
    <x v="32"/>
    <b v="1"/>
    <s v="theater/plays"/>
    <n v="0.12166399999999994"/>
    <n v="41.237647058823526"/>
    <x v="1"/>
    <x v="6"/>
  </r>
  <r>
    <n v="3264"/>
    <s v="Kapow-i GoGo at The PIT"/>
    <s v="The three part comedic saga of Kapow-i GoGo, who saves the world.  Again.  And again."/>
    <n v="2500"/>
    <n v="2575"/>
    <x v="0"/>
    <x v="0"/>
    <s v="USD"/>
    <n v="1422482400"/>
    <n v="1421089938"/>
    <b v="1"/>
    <x v="72"/>
    <b v="1"/>
    <s v="theater/plays"/>
    <n v="0.03"/>
    <n v="52.551020408163268"/>
    <x v="1"/>
    <x v="6"/>
  </r>
  <r>
    <n v="3265"/>
    <s v="&quot;Where was I&quot; - an autobiographical play on Dementia"/>
    <s v="A theatrical play on Alzheimerâ€™s and the challenges of loving a person who keeps disappearing."/>
    <n v="2700"/>
    <n v="4428"/>
    <x v="0"/>
    <x v="17"/>
    <s v="EUR"/>
    <n v="1449162000"/>
    <n v="1446570315"/>
    <b v="1"/>
    <x v="287"/>
    <b v="1"/>
    <s v="theater/plays"/>
    <n v="0.64"/>
    <n v="70.285714285714292"/>
    <x v="1"/>
    <x v="6"/>
  </r>
  <r>
    <n v="3266"/>
    <s v="Macbeth"/>
    <s v="An original version of Shakespeare's masterpiece that emphasizes family and explores the destruction of blood ties"/>
    <n v="6000"/>
    <n v="7877"/>
    <x v="0"/>
    <x v="0"/>
    <s v="USD"/>
    <n v="1434142800"/>
    <n v="1431435122"/>
    <b v="1"/>
    <x v="430"/>
    <b v="1"/>
    <s v="theater/plays"/>
    <n v="0.31283333333333335"/>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n v="2.1000000000000001E-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n v="0.28000000000000003"/>
    <n v="60.952380952380949"/>
    <x v="1"/>
    <x v="6"/>
  </r>
  <r>
    <n v="3269"/>
    <s v="Cicada Studios presents &quot;Miss Sarah&quot;"/>
    <s v="Cicada Studios presents, as their inaugural production, a new-writing world premiere at the Edinburgh Fringe Festival 2015."/>
    <n v="8000"/>
    <n v="8120"/>
    <x v="0"/>
    <x v="1"/>
    <s v="GBP"/>
    <n v="1434452400"/>
    <n v="1431509397"/>
    <b v="1"/>
    <x v="16"/>
    <b v="1"/>
    <s v="theater/plays"/>
    <n v="1.4999999999999999E-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n v="1.6666666666666666E-2"/>
    <n v="61"/>
    <x v="1"/>
    <x v="6"/>
  </r>
  <r>
    <n v="3271"/>
    <s v="Saxon Court at Southwark Playhouse"/>
    <s v="A razor sharp satire to darken your Christmas."/>
    <n v="1500"/>
    <n v="1950"/>
    <x v="0"/>
    <x v="1"/>
    <s v="GBP"/>
    <n v="1414927775"/>
    <n v="1412332175"/>
    <b v="1"/>
    <x v="13"/>
    <b v="1"/>
    <s v="theater/plays"/>
    <n v="0.3"/>
    <n v="38.235294117647058"/>
    <x v="1"/>
    <x v="6"/>
  </r>
  <r>
    <n v="3272"/>
    <s v="&quot;Next Stop&quot; - Adjusting to dating in NYC"/>
    <s v="A new original play that follows two Israeli singles navigate the humorous and confusing dating scene of NYC."/>
    <n v="10000"/>
    <n v="15443"/>
    <x v="0"/>
    <x v="0"/>
    <s v="USD"/>
    <n v="1446814809"/>
    <n v="1444219209"/>
    <b v="1"/>
    <x v="108"/>
    <b v="1"/>
    <s v="theater/plays"/>
    <n v="0.54430000000000001"/>
    <n v="106.50344827586207"/>
    <x v="1"/>
    <x v="6"/>
  </r>
  <r>
    <n v="3273"/>
    <s v="Toscana, or What I Remember"/>
    <s v="We're bringing Tuscany to the Cherry Lane Theatre with a new play about memory and how we deal with people we love but we can't stand."/>
    <n v="4000"/>
    <n v="4296"/>
    <x v="0"/>
    <x v="0"/>
    <s v="USD"/>
    <n v="1473879600"/>
    <n v="1472498042"/>
    <b v="1"/>
    <x v="64"/>
    <b v="1"/>
    <s v="theater/plays"/>
    <n v="7.3999999999999996E-2"/>
    <n v="204.57142857142858"/>
    <x v="1"/>
    <x v="6"/>
  </r>
  <r>
    <n v="3274"/>
    <s v="Orpheus Descending by Tennessee Williams"/>
    <s v="Austin Pendleton directs a rare revival of Tennessee Williams' Orpheus Descending. (photos by Michael Halsband and Talfoto)"/>
    <n v="15500"/>
    <n v="15705"/>
    <x v="0"/>
    <x v="0"/>
    <s v="USD"/>
    <n v="1458075600"/>
    <n v="1454259272"/>
    <b v="1"/>
    <x v="172"/>
    <b v="1"/>
    <s v="theater/plays"/>
    <n v="1.3225806451612903E-2"/>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n v="2.7777777777777779E-3"/>
    <n v="150.41666666666666"/>
    <x v="1"/>
    <x v="6"/>
  </r>
  <r>
    <n v="3276"/>
    <s v="We The Astronomers"/>
    <s v="In 2016, KO Theatre presents a world premiere play in Toronto, ON about faith, home, and the secrets we keep from those we love."/>
    <n v="4500"/>
    <n v="5258"/>
    <x v="0"/>
    <x v="5"/>
    <s v="CAD"/>
    <n v="1459483140"/>
    <n v="1456526879"/>
    <b v="1"/>
    <x v="61"/>
    <b v="1"/>
    <s v="theater/plays"/>
    <n v="0.16844444444444445"/>
    <n v="52.58"/>
    <x v="1"/>
    <x v="6"/>
  </r>
  <r>
    <n v="3277"/>
    <s v="Go People does 'Almost, Maine'"/>
    <s v="One of the most popular American plays of the last decade comes to London for its international premiere. Festive and bittersweet."/>
    <n v="5000"/>
    <n v="5430"/>
    <x v="0"/>
    <x v="1"/>
    <s v="GBP"/>
    <n v="1416331406"/>
    <n v="1413735806"/>
    <b v="1"/>
    <x v="61"/>
    <b v="1"/>
    <s v="theater/plays"/>
    <n v="8.5999999999999993E-2"/>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n v="3.4000000000000002E-2"/>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n v="0.14275862068965517"/>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n v="0.03"/>
    <n v="68.666666666666671"/>
    <x v="1"/>
    <x v="6"/>
  </r>
  <r>
    <n v="3281"/>
    <s v="KICK It's Not How High. It's How Strong! Written &amp; Performed"/>
    <s v="&quot;This is how theater should connect to people&quot;  Margo Jefferson, Pulitzer Prize winning critic"/>
    <n v="5000"/>
    <n v="6080"/>
    <x v="0"/>
    <x v="0"/>
    <s v="USD"/>
    <n v="1441153705"/>
    <n v="1438561705"/>
    <b v="0"/>
    <x v="5"/>
    <b v="1"/>
    <s v="theater/plays"/>
    <n v="0.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n v="2.646774193548387E-2"/>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n v="4.7500000000000001E-2"/>
    <n v="17.829787234042552"/>
    <x v="1"/>
    <x v="6"/>
  </r>
  <r>
    <n v="3284"/>
    <s v="Help fund Black Enough!"/>
    <s v="Black Enough is an LSU student-staged performance exploring the effects of white supremacy on the black community."/>
    <n v="3000"/>
    <n v="3048"/>
    <x v="0"/>
    <x v="0"/>
    <s v="USD"/>
    <n v="1454047140"/>
    <n v="1452546853"/>
    <b v="0"/>
    <x v="41"/>
    <b v="1"/>
    <s v="theater/plays"/>
    <n v="1.6E-2"/>
    <n v="203.2"/>
    <x v="1"/>
    <x v="6"/>
  </r>
  <r>
    <n v="3285"/>
    <s v="By Morning"/>
    <s v="A new play by Matthew Gasda"/>
    <n v="4999"/>
    <n v="5604"/>
    <x v="0"/>
    <x v="0"/>
    <s v="USD"/>
    <n v="1488258000"/>
    <n v="1485556626"/>
    <b v="0"/>
    <x v="75"/>
    <b v="1"/>
    <s v="theater/plays"/>
    <n v="0.12102420484096819"/>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x v="259"/>
    <b v="1"/>
    <s v="theater/plays"/>
    <n v="1.7666666666666667E-2"/>
    <n v="125.12295081967213"/>
    <x v="1"/>
    <x v="6"/>
  </r>
  <r>
    <n v="3287"/>
    <s v="Three Things: Stories About Life"/>
    <s v="An inspirational one-man play about crisis, community, and the search for wholeness."/>
    <n v="2500"/>
    <n v="2500"/>
    <x v="0"/>
    <x v="5"/>
    <s v="CAD"/>
    <n v="1448733628"/>
    <n v="1446573628"/>
    <b v="0"/>
    <x v="69"/>
    <b v="1"/>
    <s v="theater/plays"/>
    <n v="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n v="2.6489999999999782E-3"/>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n v="0.33042000000000005"/>
    <n v="26.608400000000003"/>
    <x v="1"/>
    <x v="6"/>
  </r>
  <r>
    <n v="3290"/>
    <s v="Get JunkBox Theatre To Edinburgh Fringe!"/>
    <s v="Pregnancy. Viagra. Murder. Nutella. What more could you want?_x000a__x000a_Help get JunkBox Theatre to Edinburgh Fringe 2017!"/>
    <n v="2000"/>
    <n v="2424"/>
    <x v="0"/>
    <x v="1"/>
    <s v="GBP"/>
    <n v="1489234891"/>
    <n v="1486642891"/>
    <b v="0"/>
    <x v="250"/>
    <b v="1"/>
    <s v="theater/plays"/>
    <n v="0.21199999999999999"/>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n v="0.14000000000000001"/>
    <n v="40.714285714285715"/>
    <x v="1"/>
    <x v="6"/>
  </r>
  <r>
    <n v="3292"/>
    <s v="Dick Whittington - our 2016 community pantomime!"/>
    <s v="Iver Heath Drama Club is a not-for-profit community group and this year we are performing DICK WHITTINGTON."/>
    <n v="101"/>
    <n v="289"/>
    <x v="0"/>
    <x v="1"/>
    <s v="GBP"/>
    <n v="1449257348"/>
    <n v="1444069748"/>
    <b v="0"/>
    <x v="41"/>
    <b v="1"/>
    <s v="theater/plays"/>
    <n v="1.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n v="0.70444444444444443"/>
    <n v="84.285714285714292"/>
    <x v="1"/>
    <x v="6"/>
  </r>
  <r>
    <n v="3294"/>
    <s v="old man's Gift"/>
    <s v="A young theatre company promoting new talent and looking for help in funding our very first set for our black comedy &quot;old man's Gift&quot;"/>
    <n v="600"/>
    <n v="710"/>
    <x v="0"/>
    <x v="1"/>
    <s v="GBP"/>
    <n v="1434459554"/>
    <n v="1431867554"/>
    <b v="0"/>
    <x v="54"/>
    <b v="1"/>
    <s v="theater/plays"/>
    <n v="0.18333333333333332"/>
    <n v="29.583333333333332"/>
    <x v="1"/>
    <x v="6"/>
  </r>
  <r>
    <n v="3295"/>
    <s v="The Divine Comedy Show"/>
    <s v="A comedic drama about The Devil and his quest to take a bride and to Hell with the consequences, no matter what they may be."/>
    <n v="700"/>
    <n v="720.01"/>
    <x v="0"/>
    <x v="1"/>
    <s v="GBP"/>
    <n v="1474886229"/>
    <n v="1472294229"/>
    <b v="0"/>
    <x v="74"/>
    <b v="1"/>
    <s v="theater/plays"/>
    <n v="2.8585714285714273E-2"/>
    <n v="26.667037037037037"/>
    <x v="1"/>
    <x v="6"/>
  </r>
  <r>
    <n v="3296"/>
    <s v="Alix in Wundergarten"/>
    <s v="A dark theatrical comedy about four actors recording a warped radio version of Lewis Carroll's 'Alice's Adventures in Wonderland'."/>
    <n v="1500"/>
    <n v="2161"/>
    <x v="0"/>
    <x v="1"/>
    <s v="GBP"/>
    <n v="1448229600"/>
    <n v="1446401372"/>
    <b v="0"/>
    <x v="5"/>
    <b v="1"/>
    <s v="theater/plays"/>
    <n v="0.44066666666666665"/>
    <n v="45.978723404255319"/>
    <x v="1"/>
    <x v="6"/>
  </r>
  <r>
    <n v="3297"/>
    <s v="MY EYES WENT DARK"/>
    <s v="A father loses his family in a freak plane crash and goes on to murder the air traffic controller he holds responsible."/>
    <n v="5500"/>
    <n v="5504"/>
    <x v="0"/>
    <x v="1"/>
    <s v="GBP"/>
    <n v="1438037940"/>
    <n v="1436380256"/>
    <b v="0"/>
    <x v="34"/>
    <b v="1"/>
    <s v="theater/plays"/>
    <n v="7.2727272727272723E-4"/>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n v="1.7299999999999999E-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n v="0.16200000000000001"/>
    <n v="55.333333333333336"/>
    <x v="1"/>
    <x v="6"/>
  </r>
  <r>
    <n v="3300"/>
    <s v="MAX &amp; ELSA: NO MUSIC. NO CHILDREN."/>
    <s v="A subversive parody about the two people for whom the hills were NOT alive with THE SOUND OF MUSIC."/>
    <n v="3000"/>
    <n v="4085"/>
    <x v="0"/>
    <x v="0"/>
    <s v="USD"/>
    <n v="1430329862"/>
    <n v="1428515462"/>
    <b v="0"/>
    <x v="106"/>
    <b v="1"/>
    <s v="theater/plays"/>
    <n v="0.36166666666666669"/>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n v="0.33466666666666667"/>
    <n v="57.2"/>
    <x v="1"/>
    <x v="6"/>
  </r>
  <r>
    <n v="3302"/>
    <s v="El muro de BorÃ­s KiÃ©n"/>
    <s v="FilosofÃ­a de los anÃ³nimos"/>
    <n v="8400"/>
    <n v="8685"/>
    <x v="0"/>
    <x v="3"/>
    <s v="EUR"/>
    <n v="1481099176"/>
    <n v="1478507176"/>
    <b v="0"/>
    <x v="133"/>
    <b v="1"/>
    <s v="theater/plays"/>
    <n v="3.3928571428571426E-2"/>
    <n v="173.7"/>
    <x v="1"/>
    <x v="6"/>
  </r>
  <r>
    <n v="3303"/>
    <s v="VisiÃ³n Latino Theatre Company"/>
    <s v="VisiÃ³n Latino Theatre Company was founded by three young latino professionals sharing the stories of everyday latinos."/>
    <n v="1800"/>
    <n v="2086"/>
    <x v="0"/>
    <x v="0"/>
    <s v="USD"/>
    <n v="1427553484"/>
    <n v="1424533084"/>
    <b v="0"/>
    <x v="2"/>
    <b v="1"/>
    <s v="theater/plays"/>
    <n v="0.15888888888888889"/>
    <n v="59.6"/>
    <x v="1"/>
    <x v="6"/>
  </r>
  <r>
    <n v="3304"/>
    <s v="I Can Ski Forever 3"/>
    <s v="A musical comedy production celebrating the unique, lovable, insufferable ski culture of the modern day mountain town."/>
    <n v="15000"/>
    <n v="15677.5"/>
    <x v="0"/>
    <x v="0"/>
    <s v="USD"/>
    <n v="1482418752"/>
    <n v="1479826752"/>
    <b v="0"/>
    <x v="489"/>
    <b v="1"/>
    <s v="theater/plays"/>
    <n v="4.5166666666666667E-2"/>
    <n v="89.585714285714289"/>
    <x v="1"/>
    <x v="6"/>
  </r>
  <r>
    <n v="3305"/>
    <s v="The Judgment of Paris"/>
    <s v="The Judgement of Paris is an exciting, inspirational poem set to run Oct. 2, 3 &amp; 4 at Plays &amp; Players, but we need funding and fans."/>
    <n v="4000"/>
    <n v="4081"/>
    <x v="0"/>
    <x v="0"/>
    <s v="USD"/>
    <n v="1438374748"/>
    <n v="1435782748"/>
    <b v="0"/>
    <x v="9"/>
    <b v="1"/>
    <s v="theater/plays"/>
    <n v="2.0250000000000001E-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n v="0.7533333333333333"/>
    <n v="48.703703703703702"/>
    <x v="1"/>
    <x v="6"/>
  </r>
  <r>
    <n v="3307"/>
    <s v="The Respectful Prostitute"/>
    <s v="A group of Stanford students are going to present Jean-Paul Sartre's play, The Respectful Prostitute, at the end of Spring quarter."/>
    <n v="1000"/>
    <n v="1066.8"/>
    <x v="0"/>
    <x v="0"/>
    <s v="USD"/>
    <n v="1463275339"/>
    <n v="1460683339"/>
    <b v="0"/>
    <x v="9"/>
    <b v="1"/>
    <s v="theater/plays"/>
    <n v="6.6799999999999957E-2"/>
    <n v="53.339999999999996"/>
    <x v="1"/>
    <x v="6"/>
  </r>
  <r>
    <n v="3308"/>
    <s v="A Hand of Talons"/>
    <s v="Descend into the dark world of steampunk noir in this thrilling new play, written by Maggie Lee and directed by Amy Poisson!"/>
    <n v="3500"/>
    <n v="4280"/>
    <x v="0"/>
    <x v="0"/>
    <s v="USD"/>
    <n v="1460581365"/>
    <n v="1458766965"/>
    <b v="0"/>
    <x v="7"/>
    <b v="1"/>
    <s v="theater/plays"/>
    <n v="0.22285714285714286"/>
    <n v="75.087719298245617"/>
    <x v="1"/>
    <x v="6"/>
  </r>
  <r>
    <n v="3309"/>
    <s v="Collision Course"/>
    <s v="Two unlikely friends, a garage, tinned beans &amp; the end of the world."/>
    <n v="350"/>
    <n v="558"/>
    <x v="0"/>
    <x v="1"/>
    <s v="GBP"/>
    <n v="1476632178"/>
    <n v="1473953778"/>
    <b v="0"/>
    <x v="162"/>
    <b v="1"/>
    <s v="theater/plays"/>
    <n v="0.59428571428571431"/>
    <n v="18"/>
    <x v="1"/>
    <x v="6"/>
  </r>
  <r>
    <n v="3310"/>
    <s v="The Island Boys: A New Play"/>
    <s v="A new play about coming coming home, recovery, and trying to find God in the process."/>
    <n v="6500"/>
    <n v="6505"/>
    <x v="0"/>
    <x v="0"/>
    <s v="USD"/>
    <n v="1444169825"/>
    <n v="1441577825"/>
    <b v="0"/>
    <x v="162"/>
    <b v="1"/>
    <s v="theater/plays"/>
    <n v="7.6923076923076923E-4"/>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n v="9.8400000000000001E-2"/>
    <n v="61.022222222222226"/>
    <x v="1"/>
    <x v="6"/>
  </r>
  <r>
    <n v="3312"/>
    <s v="Richard III"/>
    <s v="Bare Theatre presents one of Shakespeare's most notorious characters in the final chapter of the War of the Roses saga."/>
    <n v="2500"/>
    <n v="2501"/>
    <x v="0"/>
    <x v="0"/>
    <s v="USD"/>
    <n v="1478901600"/>
    <n v="1477077946"/>
    <b v="0"/>
    <x v="14"/>
    <b v="1"/>
    <s v="theater/plays"/>
    <n v="4.0000000000000002E-4"/>
    <n v="61"/>
    <x v="1"/>
    <x v="6"/>
  </r>
  <r>
    <n v="3313"/>
    <s v="Melbin the Accidental"/>
    <s v="A modern reworking of Shakespeare's histories and tragedies in iambic pentameter to talk of death, love, and race."/>
    <n v="2000"/>
    <n v="2321"/>
    <x v="0"/>
    <x v="0"/>
    <s v="USD"/>
    <n v="1453856400"/>
    <n v="1452664317"/>
    <b v="0"/>
    <x v="60"/>
    <b v="1"/>
    <s v="theater/plays"/>
    <n v="0.1605"/>
    <n v="80.034482758620683"/>
    <x v="1"/>
    <x v="6"/>
  </r>
  <r>
    <n v="3314"/>
    <s v="The White Bike"/>
    <s v="I want to add a new perspective to the cycling safety debate by taking my play THE WHITE BIKE to the Edinburgh Festival of Cycling"/>
    <n v="800"/>
    <n v="1686"/>
    <x v="0"/>
    <x v="1"/>
    <s v="GBP"/>
    <n v="1431115500"/>
    <n v="1428733511"/>
    <b v="0"/>
    <x v="6"/>
    <b v="1"/>
    <s v="theater/plays"/>
    <n v="1.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x v="30"/>
    <b v="1"/>
    <s v="theater/plays"/>
    <n v="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x v="207"/>
    <b v="1"/>
    <s v="theater/plays"/>
    <n v="8.6734259180372246E-4"/>
    <n v="93.977440000000001"/>
    <x v="1"/>
    <x v="6"/>
  </r>
  <r>
    <n v="3317"/>
    <s v="Seven Minutes in Eternity"/>
    <s v="Andy Boyd's epic new satire about heroes and villains, humankind's search for glory, and fascism in America"/>
    <n v="1050"/>
    <n v="1115"/>
    <x v="0"/>
    <x v="0"/>
    <s v="USD"/>
    <n v="1465347424"/>
    <n v="1462755424"/>
    <b v="0"/>
    <x v="59"/>
    <b v="1"/>
    <s v="theater/plays"/>
    <n v="6.1904761904761907E-2"/>
    <n v="61.944444444444443"/>
    <x v="1"/>
    <x v="6"/>
  </r>
  <r>
    <n v="3318"/>
    <s v="ROOMIES - Atlantic Canada Tour 2016-17"/>
    <s v="Help us strengthen and inspire disability arts in Atlantic Canada"/>
    <n v="2000"/>
    <n v="2512"/>
    <x v="0"/>
    <x v="5"/>
    <s v="CAD"/>
    <n v="1460341800"/>
    <n v="1456902893"/>
    <b v="0"/>
    <x v="58"/>
    <b v="1"/>
    <s v="theater/plays"/>
    <n v="0.25600000000000001"/>
    <n v="78.5"/>
    <x v="1"/>
    <x v="6"/>
  </r>
  <r>
    <n v="3319"/>
    <s v="Down the Rabbit Hole"/>
    <s v="Down the Rabbit Hole is an exciting new play by Not Just Theatre Productions. To be performed at Matthew's Yard Theatre in Feb 2015"/>
    <n v="500"/>
    <n v="540"/>
    <x v="0"/>
    <x v="1"/>
    <s v="GBP"/>
    <n v="1422712986"/>
    <n v="1418824986"/>
    <b v="0"/>
    <x v="38"/>
    <b v="1"/>
    <s v="theater/plays"/>
    <n v="0.08"/>
    <n v="33.75"/>
    <x v="1"/>
    <x v="6"/>
  </r>
  <r>
    <n v="3320"/>
    <s v="Mama Threw Me So High &amp; He Who Speaks"/>
    <s v="Imaginary Theater Company presents two modern day tall tales about family, resilience and redemption."/>
    <n v="2500"/>
    <n v="2525"/>
    <x v="0"/>
    <x v="0"/>
    <s v="USD"/>
    <n v="1466557557"/>
    <n v="1463965557"/>
    <b v="0"/>
    <x v="44"/>
    <b v="1"/>
    <s v="theater/plays"/>
    <n v="0.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n v="7.3999999999999996E-2"/>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x v="23"/>
    <b v="1"/>
    <s v="theater/plays"/>
    <n v="1.5151515151515152E-2"/>
    <n v="145.65217391304347"/>
    <x v="1"/>
    <x v="6"/>
  </r>
  <r>
    <n v="3323"/>
    <s v="Migrants' Theatre"/>
    <s v="Young adult theatre makers from London are raising money to cover costs for touring with their current production MigrantsÂ´ Rhapsody."/>
    <n v="1000"/>
    <n v="1259"/>
    <x v="0"/>
    <x v="1"/>
    <s v="GBP"/>
    <n v="1474793208"/>
    <n v="1472201208"/>
    <b v="0"/>
    <x v="72"/>
    <b v="1"/>
    <s v="theater/plays"/>
    <n v="0.25900000000000001"/>
    <n v="25.693877551020407"/>
    <x v="1"/>
    <x v="6"/>
  </r>
  <r>
    <n v="3324"/>
    <s v="At Swim, Two Boys"/>
    <s v="The play tells the story of Jim and Doyler and their friendship on the brink of Irish independence."/>
    <n v="1500"/>
    <n v="1525"/>
    <x v="0"/>
    <x v="17"/>
    <s v="EUR"/>
    <n v="1465135190"/>
    <n v="1463925590"/>
    <b v="0"/>
    <x v="73"/>
    <b v="1"/>
    <s v="theater/plays"/>
    <n v="1.6666666666666666E-2"/>
    <n v="152.5"/>
    <x v="1"/>
    <x v="6"/>
  </r>
  <r>
    <n v="3325"/>
    <s v="Infectious, love at the end of the 21st century!"/>
    <s v="Innovative Theatre Company Needs You To Reach Funding Requirements. We Are So Close We Can Smell It! Thank You In Advance."/>
    <n v="400"/>
    <n v="450"/>
    <x v="0"/>
    <x v="1"/>
    <s v="GBP"/>
    <n v="1428256277"/>
    <n v="1425235877"/>
    <b v="0"/>
    <x v="41"/>
    <b v="1"/>
    <s v="theater/plays"/>
    <n v="0.125"/>
    <n v="30"/>
    <x v="1"/>
    <x v="6"/>
  </r>
  <r>
    <n v="3326"/>
    <s v="Me? A Caregiver?"/>
    <s v="An edgy, hilarious, compassionate and honest show to help caregivers find courage, trust their instincts and above all, to laugh."/>
    <n v="8000"/>
    <n v="8110"/>
    <x v="0"/>
    <x v="0"/>
    <s v="USD"/>
    <n v="1425830905"/>
    <n v="1423242505"/>
    <b v="0"/>
    <x v="7"/>
    <b v="1"/>
    <s v="theater/plays"/>
    <n v="1.375E-2"/>
    <n v="142.28070175438597"/>
    <x v="1"/>
    <x v="6"/>
  </r>
  <r>
    <n v="3327"/>
    <s v="Itch + Scratch at Hackney Showroom"/>
    <s v="After 3 successful nights last year, Itch+Scratch are back. New writing, live music and party fun. Best New Theatre, Great Night Out."/>
    <n v="800"/>
    <n v="810"/>
    <x v="0"/>
    <x v="1"/>
    <s v="GBP"/>
    <n v="1462697966"/>
    <n v="1460105966"/>
    <b v="0"/>
    <x v="51"/>
    <b v="1"/>
    <s v="theater/plays"/>
    <n v="1.2500000000000001E-2"/>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x v="82"/>
    <b v="1"/>
    <s v="theater/plays"/>
    <n v="0.46388888888888891"/>
    <n v="292.77777777777777"/>
    <x v="1"/>
    <x v="6"/>
  </r>
  <r>
    <n v="3329"/>
    <s v="Jestia and Raedon"/>
    <s v="Jestia and Raedon is a brand new romantic comedy play going to the Edinburgh Fringe Festival this summer."/>
    <n v="1000"/>
    <n v="1168"/>
    <x v="0"/>
    <x v="1"/>
    <s v="GBP"/>
    <n v="1406502000"/>
    <n v="1405583108"/>
    <b v="0"/>
    <x v="55"/>
    <b v="1"/>
    <s v="theater/plays"/>
    <n v="0.16800000000000001"/>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x v="50"/>
    <b v="1"/>
    <s v="theater/plays"/>
    <n v="6.2666666666666662E-2"/>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n v="4.5199999999999997E-2"/>
    <n v="80.400000000000006"/>
    <x v="1"/>
    <x v="6"/>
  </r>
  <r>
    <n v="3332"/>
    <s v="Cortez"/>
    <s v="Two marine biologists are at odds during an important expedition. When a stranded shark refuses to die, things get weird."/>
    <n v="6000"/>
    <n v="6000"/>
    <x v="0"/>
    <x v="0"/>
    <s v="USD"/>
    <n v="1405802330"/>
    <n v="1403210330"/>
    <b v="0"/>
    <x v="183"/>
    <b v="1"/>
    <s v="theater/plays"/>
    <n v="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n v="4.5714285714285714E-2"/>
    <n v="32.972972972972975"/>
    <x v="1"/>
    <x v="6"/>
  </r>
  <r>
    <n v="3334"/>
    <s v="The Saltbox Theatre Collective Seed Money Project"/>
    <s v="The Saltbox Theatre Collective is a brand new not-for-profit theatre company in Illinois."/>
    <n v="3871"/>
    <n v="5366"/>
    <x v="0"/>
    <x v="0"/>
    <s v="USD"/>
    <n v="1438259422"/>
    <n v="1435667422"/>
    <b v="0"/>
    <x v="67"/>
    <b v="1"/>
    <s v="theater/plays"/>
    <n v="0.38620511495737536"/>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n v="3.2000000000000002E-3"/>
    <n v="79.61904761904762"/>
    <x v="1"/>
    <x v="6"/>
  </r>
  <r>
    <n v="3336"/>
    <s v="WILDE TALES"/>
    <s v="A theatrical adaptation of Oscar Wilde's short stories, presented by Suitcase Civilians at The Space, April 5-10 2016."/>
    <n v="250"/>
    <n v="250"/>
    <x v="0"/>
    <x v="1"/>
    <s v="GBP"/>
    <n v="1459845246"/>
    <n v="1457429646"/>
    <b v="0"/>
    <x v="82"/>
    <b v="1"/>
    <s v="theater/plays"/>
    <n v="0"/>
    <n v="27.777777777777779"/>
    <x v="1"/>
    <x v="6"/>
  </r>
  <r>
    <n v="3337"/>
    <s v="Das Ding - A Globetrotting Comedy"/>
    <s v="StoneCrabs is thrilled to bring to the UK the first English production of Philipp LÃ¶hleâ€™s play Das Ding (The Thing)."/>
    <n v="2500"/>
    <n v="2755"/>
    <x v="0"/>
    <x v="1"/>
    <s v="GBP"/>
    <n v="1412974800"/>
    <n v="1411109167"/>
    <b v="0"/>
    <x v="69"/>
    <b v="1"/>
    <s v="theater/plays"/>
    <n v="0.10199999999999999"/>
    <n v="81.029411764705884"/>
    <x v="1"/>
    <x v="6"/>
  </r>
  <r>
    <n v="3338"/>
    <s v="The Last Days of Judas Iscariot"/>
    <s v="Join Estelle Parsons in support of Theater That Looks and Sounds Like America"/>
    <n v="15000"/>
    <n v="15327"/>
    <x v="0"/>
    <x v="0"/>
    <s v="USD"/>
    <n v="1487944080"/>
    <n v="1486129680"/>
    <b v="0"/>
    <x v="300"/>
    <b v="1"/>
    <s v="theater/plays"/>
    <n v="2.18E-2"/>
    <n v="136.84821428571428"/>
    <x v="1"/>
    <x v="6"/>
  </r>
  <r>
    <n v="3339"/>
    <s v="FRESH PRODUCE'd LA presents: Friends in Transient Places"/>
    <s v="FPLA presents FRIENDS IN TRANSIENT PLACES by Jonathan Caren: a magical story of modern life."/>
    <n v="8000"/>
    <n v="8348"/>
    <x v="0"/>
    <x v="0"/>
    <s v="USD"/>
    <n v="1469721518"/>
    <n v="1467129518"/>
    <b v="0"/>
    <x v="5"/>
    <b v="1"/>
    <s v="theater/plays"/>
    <n v="4.3499999999999997E-2"/>
    <n v="177.61702127659575"/>
    <x v="1"/>
    <x v="6"/>
  </r>
  <r>
    <n v="3340"/>
    <s v="King Lear"/>
    <s v="The Eno River Players is a community theater in Durham, North Carolina. We are trying to raise money to get our second show on its feet"/>
    <n v="3000"/>
    <n v="4145"/>
    <x v="0"/>
    <x v="0"/>
    <s v="USD"/>
    <n v="1481066554"/>
    <n v="1478906554"/>
    <b v="0"/>
    <x v="44"/>
    <b v="1"/>
    <s v="theater/plays"/>
    <n v="0.38166666666666665"/>
    <n v="109.07894736842105"/>
    <x v="1"/>
    <x v="6"/>
  </r>
  <r>
    <n v="3341"/>
    <s v="Today I Live"/>
    <s v="A London flat, two stories play simultaneously. Irish mapmaker 1821, Iranian artist present day. Each senses the other. Worlds collide."/>
    <n v="3350"/>
    <n v="3350"/>
    <x v="0"/>
    <x v="1"/>
    <s v="GBP"/>
    <n v="1465750800"/>
    <n v="1463771421"/>
    <b v="0"/>
    <x v="33"/>
    <b v="1"/>
    <s v="theater/plays"/>
    <n v="0"/>
    <n v="119.64285714285714"/>
    <x v="1"/>
    <x v="6"/>
  </r>
  <r>
    <n v="3342"/>
    <s v="Uprising Theatre Company's First Production"/>
    <s v="We believe in the power of stories to change the world. Theatre that inspires transformation."/>
    <n v="6000"/>
    <n v="6100"/>
    <x v="0"/>
    <x v="0"/>
    <s v="USD"/>
    <n v="1427864340"/>
    <n v="1425020810"/>
    <b v="0"/>
    <x v="76"/>
    <b v="1"/>
    <s v="theater/plays"/>
    <n v="1.6666666666666666E-2"/>
    <n v="78.205128205128204"/>
    <x v="1"/>
    <x v="6"/>
  </r>
  <r>
    <n v="3343"/>
    <s v="The Girl Who Touched the Stars"/>
    <s v="Two sisters make a set of paper dolls which take them on a journey across lands, creating memories along the way."/>
    <n v="700"/>
    <n v="1200"/>
    <x v="0"/>
    <x v="1"/>
    <s v="GBP"/>
    <n v="1460553480"/>
    <n v="1458770384"/>
    <b v="0"/>
    <x v="23"/>
    <b v="1"/>
    <s v="theater/plays"/>
    <n v="0.7142857142857143"/>
    <n v="52.173913043478258"/>
    <x v="1"/>
    <x v="6"/>
  </r>
  <r>
    <n v="3344"/>
    <s v="The Other Group Theatre"/>
    <s v="We are a company of crafted and trained actors, writers and directors dedicated to the principles set by the legendary Group Theatre."/>
    <n v="4500"/>
    <n v="4565"/>
    <x v="0"/>
    <x v="0"/>
    <s v="USD"/>
    <n v="1409374093"/>
    <n v="1406782093"/>
    <b v="0"/>
    <x v="244"/>
    <b v="1"/>
    <s v="theater/plays"/>
    <n v="1.4444444444444444E-2"/>
    <n v="114.125"/>
    <x v="1"/>
    <x v="6"/>
  </r>
  <r>
    <n v="3345"/>
    <s v="Ultramarine Girl: A Cup Full of Courage"/>
    <s v="Please help us raise funds for the production costs of a world premiere production of a play that will raise awareness for spina bifida"/>
    <n v="500"/>
    <n v="650"/>
    <x v="0"/>
    <x v="0"/>
    <s v="USD"/>
    <n v="1429317420"/>
    <n v="1424226768"/>
    <b v="0"/>
    <x v="62"/>
    <b v="1"/>
    <s v="theater/plays"/>
    <n v="0.3"/>
    <n v="50"/>
    <x v="1"/>
    <x v="6"/>
  </r>
  <r>
    <n v="3346"/>
    <s v="Shakespearean Youth Theatre (SYT) - The Tempest"/>
    <s v="Tempest opens Feb. 25. Please support Shakespeare, the arts and community youth theater! Be a part of something special!"/>
    <n v="1500"/>
    <n v="1650"/>
    <x v="0"/>
    <x v="0"/>
    <s v="USD"/>
    <n v="1424910910"/>
    <n v="1424306110"/>
    <b v="0"/>
    <x v="59"/>
    <b v="1"/>
    <s v="theater/plays"/>
    <n v="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n v="0.19450000000000001"/>
    <n v="108.59090909090909"/>
    <x v="1"/>
    <x v="6"/>
  </r>
  <r>
    <n v="3348"/>
    <s v="Macbeth"/>
    <s v="Old Hat's new production explores the bleak culture of war and the cosmic powers of guilt and imagination in Shakespeare's tragedy."/>
    <n v="5500"/>
    <n v="5516"/>
    <x v="0"/>
    <x v="0"/>
    <s v="USD"/>
    <n v="1461988740"/>
    <n v="1459949080"/>
    <b v="0"/>
    <x v="1"/>
    <b v="1"/>
    <s v="theater/plays"/>
    <n v="2.9090909090909089E-3"/>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n v="0.53400000000000003"/>
    <n v="109.57142857142857"/>
    <x v="1"/>
    <x v="6"/>
  </r>
  <r>
    <n v="3350"/>
    <s v="Visions"/>
    <s v="Nora Wageners TheaterstÃ¼ck lÃ¤dt den Zuschauer ein auf eine teils lustige, teils dÃ¼stere Reise ins Wohnzimmer der jungen, arbeitslosen K"/>
    <n v="3500"/>
    <n v="3655"/>
    <x v="0"/>
    <x v="19"/>
    <s v="EUR"/>
    <n v="1448838000"/>
    <n v="1445791811"/>
    <b v="0"/>
    <x v="13"/>
    <b v="1"/>
    <s v="theater/plays"/>
    <n v="4.4285714285714282E-2"/>
    <n v="71.666666666666671"/>
    <x v="1"/>
    <x v="6"/>
  </r>
  <r>
    <n v="3351"/>
    <s v="Action To The Word's DRACULA"/>
    <s v="A thrilling 'steampunk' reworking of the infamous gothic horror novel by a powerhouse ensemble will leave you begging to be bitten."/>
    <n v="5000"/>
    <n v="5055"/>
    <x v="0"/>
    <x v="1"/>
    <s v="GBP"/>
    <n v="1406113200"/>
    <n v="1402910965"/>
    <b v="0"/>
    <x v="241"/>
    <b v="1"/>
    <s v="theater/plays"/>
    <n v="1.0999999999999999E-2"/>
    <n v="93.611111111111114"/>
    <x v="1"/>
    <x v="6"/>
  </r>
  <r>
    <n v="3352"/>
    <s v="Brief Hiatus: Little Deaths 2016"/>
    <s v="Actors creating more theatre in Brighton. A LOT MORE. Classics, contemporary, new writing, Shakespeare, foreign translations and more."/>
    <n v="5000"/>
    <n v="5376"/>
    <x v="0"/>
    <x v="1"/>
    <s v="GBP"/>
    <n v="1467414000"/>
    <n v="1462492178"/>
    <b v="0"/>
    <x v="16"/>
    <b v="1"/>
    <s v="theater/plays"/>
    <n v="7.5200000000000003E-2"/>
    <n v="76.8"/>
    <x v="1"/>
    <x v="6"/>
  </r>
  <r>
    <n v="3353"/>
    <s v="Nude: A play by Paul Hewitt"/>
    <s v="A new spoken word play, written by Paul Hewitt, in 3 parts about love and fate, inspired by the Ruba'iyat of Omar Khayyam."/>
    <n v="500"/>
    <n v="1575"/>
    <x v="0"/>
    <x v="1"/>
    <s v="GBP"/>
    <n v="1462230000"/>
    <n v="1461061350"/>
    <b v="0"/>
    <x v="34"/>
    <b v="1"/>
    <s v="theater/plays"/>
    <n v="2.15"/>
    <n v="35.795454545454547"/>
    <x v="1"/>
    <x v="6"/>
  </r>
  <r>
    <n v="3354"/>
    <s v="Strangeloop Theatre - A Focus on New Works"/>
    <s v="Help Strangeloop Theatre create and support new work by sponsoring our 2015-2016 season."/>
    <n v="3000"/>
    <n v="3058"/>
    <x v="0"/>
    <x v="0"/>
    <s v="USD"/>
    <n v="1446091260"/>
    <n v="1443029206"/>
    <b v="0"/>
    <x v="165"/>
    <b v="1"/>
    <s v="theater/plays"/>
    <n v="1.9333333333333334E-2"/>
    <n v="55.6"/>
    <x v="1"/>
    <x v="6"/>
  </r>
  <r>
    <n v="3355"/>
    <s v="Jelly Beans at Theatre503"/>
    <s v="Help get Jelly Beans to the Theatre503 stage. An important piece of new writing by Dan Pick, produced by Kuleshov Theatre"/>
    <n v="1750"/>
    <n v="2210"/>
    <x v="0"/>
    <x v="1"/>
    <s v="GBP"/>
    <n v="1462879020"/>
    <n v="1461941527"/>
    <b v="0"/>
    <x v="41"/>
    <b v="1"/>
    <s v="theater/plays"/>
    <n v="0.26285714285714284"/>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x v="74"/>
    <b v="1"/>
    <s v="theater/plays"/>
    <n v="1.4E-2"/>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n v="0.01"/>
    <n v="96.19047619047619"/>
    <x v="1"/>
    <x v="6"/>
  </r>
  <r>
    <n v="3358"/>
    <s v="One-Man Show: &quot;The Book Of oded, Chapter 2&quot;"/>
    <s v="Alef productions, LLC is proud to present a World Premiere Play about Acceptance, Relationships,  Mortality and Love!"/>
    <n v="10000"/>
    <n v="10299"/>
    <x v="0"/>
    <x v="0"/>
    <s v="USD"/>
    <n v="1416385679"/>
    <n v="1413790079"/>
    <b v="0"/>
    <x v="372"/>
    <b v="1"/>
    <s v="theater/plays"/>
    <n v="2.9899999999999999E-2"/>
    <n v="63.574074074074076"/>
    <x v="1"/>
    <x v="6"/>
  </r>
  <r>
    <n v="3359"/>
    <s v="BEIRUT, LADY OF LEBANON"/>
    <s v="A Theatrical Production Celebrating the Lebanese Culture and the Human Spirit in Time of War."/>
    <n v="4000"/>
    <n v="4250"/>
    <x v="0"/>
    <x v="0"/>
    <s v="USD"/>
    <n v="1487985734"/>
    <n v="1484097734"/>
    <b v="0"/>
    <x v="23"/>
    <b v="1"/>
    <s v="theater/plays"/>
    <n v="6.25E-2"/>
    <n v="184.78260869565219"/>
    <x v="1"/>
    <x v="6"/>
  </r>
  <r>
    <n v="3360"/>
    <s v="Pretty Butch"/>
    <s v="World Premiere, an M1 Singapore Fringe Festival 2017 commission."/>
    <n v="9000"/>
    <n v="9124"/>
    <x v="0"/>
    <x v="20"/>
    <s v="SGD"/>
    <n v="1481731140"/>
    <n v="1479866343"/>
    <b v="0"/>
    <x v="250"/>
    <b v="1"/>
    <s v="theater/plays"/>
    <n v="1.3777777777777778E-2"/>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n v="0.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n v="1.18"/>
    <n v="54.5"/>
    <x v="1"/>
    <x v="6"/>
  </r>
  <r>
    <n v="3363"/>
    <s v="Making the Move--Edinburgh Fringe 2014"/>
    <s v="A first play about a first kiss, Making the Move is going to the Edinburgh Fringe festival.  Join the party, fall in love.  Help us!"/>
    <n v="7750"/>
    <n v="7860"/>
    <x v="0"/>
    <x v="0"/>
    <s v="USD"/>
    <n v="1408464000"/>
    <n v="1406831445"/>
    <b v="0"/>
    <x v="55"/>
    <b v="1"/>
    <s v="theater/plays"/>
    <n v="1.4193548387096775E-2"/>
    <n v="302.30769230769232"/>
    <x v="1"/>
    <x v="6"/>
  </r>
  <r>
    <n v="3364"/>
    <s v="Cancel The Sunshine"/>
    <s v="Cancel The SunshineÂ is a new play that explores living with a mental health condition in an honest, witty and articulate way."/>
    <n v="3000"/>
    <n v="3178"/>
    <x v="0"/>
    <x v="1"/>
    <s v="GBP"/>
    <n v="1458075600"/>
    <n v="1456183649"/>
    <b v="0"/>
    <x v="250"/>
    <b v="1"/>
    <s v="theater/plays"/>
    <n v="5.9333333333333335E-2"/>
    <n v="44.138888888888886"/>
    <x v="1"/>
    <x v="6"/>
  </r>
  <r>
    <n v="3365"/>
    <s v="From the Pulpit to the Runway"/>
    <s v="A dazzling dramatic musical drama that takes place inside a Charm City Church! Help us finance a play that is back by popular demand!"/>
    <n v="2500"/>
    <n v="2600"/>
    <x v="0"/>
    <x v="0"/>
    <s v="USD"/>
    <n v="1449973592"/>
    <n v="1447381592"/>
    <b v="0"/>
    <x v="83"/>
    <b v="1"/>
    <s v="theater/plays"/>
    <n v="0.04"/>
    <n v="866.66666666666663"/>
    <x v="1"/>
    <x v="6"/>
  </r>
  <r>
    <n v="3366"/>
    <s v="Montclair Shakespeare Series"/>
    <s v="The Series will consist of free staged readings of Shakespeare's plays, brought to life by professional actors in Montclair, NJ."/>
    <n v="500"/>
    <n v="1105"/>
    <x v="0"/>
    <x v="0"/>
    <s v="USD"/>
    <n v="1431481037"/>
    <n v="1428889037"/>
    <b v="0"/>
    <x v="59"/>
    <b v="1"/>
    <s v="theater/plays"/>
    <n v="1.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x v="209"/>
    <b v="1"/>
    <s v="theater/plays"/>
    <n v="0.18666666666666668"/>
    <n v="29.666666666666668"/>
    <x v="1"/>
    <x v="6"/>
  </r>
  <r>
    <n v="3368"/>
    <s v="Peter Pan by J.M. Barrie @ Open Space Arts"/>
    <s v="Help a non-profit community theatre create an unforgettable production of J.M. Barrie's classic play."/>
    <n v="1000"/>
    <n v="1046"/>
    <x v="0"/>
    <x v="0"/>
    <s v="USD"/>
    <n v="1420088400"/>
    <n v="1416977259"/>
    <b v="0"/>
    <x v="23"/>
    <b v="1"/>
    <s v="theater/plays"/>
    <n v="4.5999999999999999E-2"/>
    <n v="45.478260869565219"/>
    <x v="1"/>
    <x v="6"/>
  </r>
  <r>
    <n v="3369"/>
    <s v="The Collector, a play by Daniel Wade"/>
    <s v="How far would you go for revenge? The Collector is a dark thriller of regret, retribution and broken masculinity."/>
    <n v="5000"/>
    <n v="5195"/>
    <x v="0"/>
    <x v="17"/>
    <s v="EUR"/>
    <n v="1484441980"/>
    <n v="1479257980"/>
    <b v="0"/>
    <x v="241"/>
    <b v="1"/>
    <s v="theater/plays"/>
    <n v="3.9E-2"/>
    <n v="96.203703703703709"/>
    <x v="1"/>
    <x v="6"/>
  </r>
  <r>
    <n v="3370"/>
    <s v="&quot;I'm Alright&quot;...an Enso Theatre Education production."/>
    <s v="I'm Alright. A story of young women, told by young women, for the world."/>
    <n v="1500"/>
    <n v="1766"/>
    <x v="0"/>
    <x v="0"/>
    <s v="USD"/>
    <n v="1481961600"/>
    <n v="1479283285"/>
    <b v="0"/>
    <x v="55"/>
    <b v="1"/>
    <s v="theater/plays"/>
    <n v="0.17733333333333334"/>
    <n v="67.92307692307692"/>
    <x v="1"/>
    <x v="6"/>
  </r>
  <r>
    <n v="3371"/>
    <s v="Red Planet (or One Way Ticket) Staged Reading"/>
    <s v="Help support Red Planet, a new science fiction play based off the Mars One exploration."/>
    <n v="200"/>
    <n v="277"/>
    <x v="0"/>
    <x v="0"/>
    <s v="USD"/>
    <n v="1449089965"/>
    <n v="1446670765"/>
    <b v="0"/>
    <x v="82"/>
    <b v="1"/>
    <s v="theater/plays"/>
    <n v="0.38500000000000001"/>
    <n v="30.777777777777779"/>
    <x v="1"/>
    <x v="6"/>
  </r>
  <r>
    <n v="3372"/>
    <s v="All the Best, Jack"/>
    <s v="This play tells the story of the toxicity of sensationalism shown through one man's struggle with notoriety."/>
    <n v="1000"/>
    <n v="1035"/>
    <x v="0"/>
    <x v="0"/>
    <s v="USD"/>
    <n v="1408942740"/>
    <n v="1407157756"/>
    <b v="0"/>
    <x v="74"/>
    <b v="1"/>
    <s v="theater/plays"/>
    <n v="3.5000000000000003E-2"/>
    <n v="38.333333333333336"/>
    <x v="1"/>
    <x v="6"/>
  </r>
  <r>
    <n v="3373"/>
    <s v="The Rules: Sex, Lies &amp; Serial Killers"/>
    <s v="The Rules is a brand new black-comedy, serial-killer-romance debuting at the Edinburgh Fringe this August and we need your help!"/>
    <n v="2000"/>
    <n v="2005"/>
    <x v="0"/>
    <x v="1"/>
    <s v="GBP"/>
    <n v="1437235200"/>
    <n v="1435177840"/>
    <b v="0"/>
    <x v="209"/>
    <b v="1"/>
    <s v="theater/plays"/>
    <n v="2.5000000000000001E-3"/>
    <n v="66.833333333333329"/>
    <x v="1"/>
    <x v="6"/>
  </r>
  <r>
    <n v="3374"/>
    <s v="HELP BUILD &quot;THE CASTLE&quot;"/>
    <s v="A rare  production of World acclaimed playwright Howard Barker's groundbreaking &amp; provocative 'The Castle'."/>
    <n v="3500"/>
    <n v="3730"/>
    <x v="0"/>
    <x v="5"/>
    <s v="CAD"/>
    <n v="1446053616"/>
    <n v="1443461616"/>
    <b v="0"/>
    <x v="47"/>
    <b v="1"/>
    <s v="theater/plays"/>
    <n v="6.5714285714285711E-2"/>
    <n v="71.730769230769226"/>
    <x v="1"/>
    <x v="6"/>
  </r>
  <r>
    <n v="3375"/>
    <s v="The Frida Kahlo of Penge West"/>
    <s v="Production of wickedly funny new play for two women, written by iconic songwriter and ex-London's Burning man, Chris Larner"/>
    <n v="3000"/>
    <n v="3000"/>
    <x v="0"/>
    <x v="1"/>
    <s v="GBP"/>
    <n v="1400423973"/>
    <n v="1399387173"/>
    <b v="0"/>
    <x v="57"/>
    <b v="1"/>
    <s v="theater/plays"/>
    <n v="0"/>
    <n v="176.47058823529412"/>
    <x v="1"/>
    <x v="6"/>
  </r>
  <r>
    <n v="3376"/>
    <s v="The Tutors"/>
    <s v="3 college grads struggling to fund their social network. 1 bratty blackmailing student. 1 dreamy Asian business man. 1 awesome play."/>
    <n v="8000"/>
    <n v="8001"/>
    <x v="0"/>
    <x v="0"/>
    <s v="USD"/>
    <n v="1429976994"/>
    <n v="1424796594"/>
    <b v="0"/>
    <x v="10"/>
    <b v="1"/>
    <s v="theater/plays"/>
    <n v="1.25E-4"/>
    <n v="421.10526315789474"/>
    <x v="1"/>
    <x v="6"/>
  </r>
  <r>
    <n v="3377"/>
    <s v="To Kill a Machine"/>
    <s v="An empowering play about war time code breaker Alan Turing which tells the real story of a hero vilified for his sexuality and suicide."/>
    <n v="8000"/>
    <n v="8084"/>
    <x v="0"/>
    <x v="1"/>
    <s v="GBP"/>
    <n v="1426870560"/>
    <n v="1424280899"/>
    <b v="0"/>
    <x v="99"/>
    <b v="1"/>
    <s v="theater/plays"/>
    <n v="1.0500000000000001E-2"/>
    <n v="104.98701298701299"/>
    <x v="1"/>
    <x v="6"/>
  </r>
  <r>
    <n v="3378"/>
    <s v="Rose of June"/>
    <s v="'Can you ever find acceptance in death?' _x000a_Rose of June is a piece of theatre exploring the stages of grief. Unity Theatre - September"/>
    <n v="550"/>
    <n v="592"/>
    <x v="0"/>
    <x v="1"/>
    <s v="GBP"/>
    <n v="1409490480"/>
    <n v="1407400306"/>
    <b v="0"/>
    <x v="64"/>
    <b v="1"/>
    <s v="theater/plays"/>
    <n v="7.636363636363637E-2"/>
    <n v="28.19047619047619"/>
    <x v="1"/>
    <x v="6"/>
  </r>
  <r>
    <n v="3379"/>
    <s v="The Promise"/>
    <s v="A play by Alexei Arbuzov about the lives of three teenagers during the Nazi siege of Leningrad, 1942, in a new adaptation by Nick Dear."/>
    <n v="2000"/>
    <n v="2073"/>
    <x v="0"/>
    <x v="1"/>
    <s v="GBP"/>
    <n v="1440630000"/>
    <n v="1439122800"/>
    <b v="0"/>
    <x v="44"/>
    <b v="1"/>
    <s v="theater/plays"/>
    <n v="3.6499999999999998E-2"/>
    <n v="54.55263157894737"/>
    <x v="1"/>
    <x v="6"/>
  </r>
  <r>
    <n v="3380"/>
    <s v="A Hard Rain - New York Debut"/>
    <s v="A Hard Rain is a new play that takes place on the eve of the Stonewall riots in the â€˜hiddenâ€™ gay bars of 1969 Greenwich Village."/>
    <n v="3000"/>
    <n v="3133"/>
    <x v="0"/>
    <x v="0"/>
    <s v="USD"/>
    <n v="1417305178"/>
    <n v="1414277578"/>
    <b v="0"/>
    <x v="33"/>
    <b v="1"/>
    <s v="theater/plays"/>
    <n v="4.4333333333333336E-2"/>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n v="2.2499999999999999E-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n v="7.4285714285714285E-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n v="0.11714285714285715"/>
    <n v="65.166666666666671"/>
    <x v="1"/>
    <x v="6"/>
  </r>
  <r>
    <n v="3384"/>
    <s v="The Hat"/>
    <s v="Six gay men, emotional baggage, and online dating: what could go wrong? A play about looking for love and finding something better."/>
    <n v="6000"/>
    <n v="6000.66"/>
    <x v="0"/>
    <x v="0"/>
    <s v="USD"/>
    <n v="1448074800"/>
    <n v="1444874768"/>
    <b v="0"/>
    <x v="31"/>
    <b v="1"/>
    <s v="theater/plays"/>
    <n v="1.0999999999997574E-4"/>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n v="0"/>
    <n v="133.33333333333334"/>
    <x v="1"/>
    <x v="6"/>
  </r>
  <r>
    <n v="3386"/>
    <s v="Going To Market"/>
    <s v="Stories from the Bronx make for an uncommon play. Help us finish funding this production, supported by the Kevin Spacey Foundation."/>
    <n v="2000"/>
    <n v="2100"/>
    <x v="0"/>
    <x v="0"/>
    <s v="USD"/>
    <n v="1417620506"/>
    <n v="1415028506"/>
    <b v="0"/>
    <x v="14"/>
    <b v="1"/>
    <s v="theater/plays"/>
    <n v="0.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n v="0.16866666666666666"/>
    <n v="100.17142857142858"/>
    <x v="1"/>
    <x v="6"/>
  </r>
  <r>
    <n v="3388"/>
    <s v="ICONS"/>
    <s v="ICONS is a unique new play about the Amazon warrior women from Greek myth and re-imagines them from a contemporary female perspective."/>
    <n v="1500"/>
    <n v="1557"/>
    <x v="0"/>
    <x v="1"/>
    <s v="GBP"/>
    <n v="1434625441"/>
    <n v="1432033441"/>
    <b v="0"/>
    <x v="43"/>
    <b v="1"/>
    <s v="theater/plays"/>
    <n v="3.7999999999999999E-2"/>
    <n v="34.6"/>
    <x v="1"/>
    <x v="6"/>
  </r>
  <r>
    <n v="3389"/>
    <s v="Chimera Ensemble Productions Fund"/>
    <s v="Chimera Ensemble is launching 2 inaugural theater productions, and we need support to do high quality work!"/>
    <n v="10000"/>
    <n v="11450"/>
    <x v="0"/>
    <x v="0"/>
    <s v="USD"/>
    <n v="1464960682"/>
    <n v="1462368682"/>
    <b v="0"/>
    <x v="95"/>
    <b v="1"/>
    <s v="theater/plays"/>
    <n v="0.14499999999999999"/>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x v="19"/>
    <b v="1"/>
    <s v="theater/plays"/>
    <n v="2.4E-2"/>
    <n v="69.818181818181813"/>
    <x v="1"/>
    <x v="6"/>
  </r>
  <r>
    <n v="3391"/>
    <s v="TRAVELING needs a Reading"/>
    <s v="New play about the comfort and the danger of living with memories. Gay themes. Experienced team looking to present first reading"/>
    <n v="500"/>
    <n v="1115"/>
    <x v="0"/>
    <x v="0"/>
    <s v="USD"/>
    <n v="1407536880"/>
    <n v="1404997548"/>
    <b v="0"/>
    <x v="59"/>
    <b v="1"/>
    <s v="theater/plays"/>
    <n v="1.23"/>
    <n v="61.944444444444443"/>
    <x v="1"/>
    <x v="6"/>
  </r>
  <r>
    <n v="3392"/>
    <s v="1 in 3"/>
    <s v="Life is more than the days you have left. 1 in 3 tells of two normal people &amp; their confrontation with mortality and the dice of fate."/>
    <n v="500"/>
    <n v="500"/>
    <x v="0"/>
    <x v="1"/>
    <s v="GBP"/>
    <n v="1462565855"/>
    <n v="1458245855"/>
    <b v="0"/>
    <x v="8"/>
    <b v="1"/>
    <s v="theater/plays"/>
    <n v="0"/>
    <n v="41.666666666666664"/>
    <x v="1"/>
    <x v="6"/>
  </r>
  <r>
    <n v="3393"/>
    <s v="The Maltese Bodkin"/>
    <s v="hiSTORYstage presents a film noir-style comedy mystery with a Shakespearean twist performed as a 1944 radio drama."/>
    <n v="1500"/>
    <n v="1587"/>
    <x v="0"/>
    <x v="0"/>
    <s v="USD"/>
    <n v="1415234760"/>
    <n v="1413065230"/>
    <b v="0"/>
    <x v="34"/>
    <b v="1"/>
    <s v="theater/plays"/>
    <n v="5.8000000000000003E-2"/>
    <n v="36.06818181818182"/>
    <x v="1"/>
    <x v="6"/>
  </r>
  <r>
    <n v="3394"/>
    <s v="Buffer: Edinburgh Fringe 2014"/>
    <s v="Ambitious, Edinburgh-based company, Thrive Theatre, are bringing their brand new comedy BUFFER to the 2014 Edinburgh Fringe!"/>
    <n v="550"/>
    <n v="783"/>
    <x v="0"/>
    <x v="1"/>
    <s v="GBP"/>
    <n v="1406470645"/>
    <n v="1403878645"/>
    <b v="0"/>
    <x v="74"/>
    <b v="1"/>
    <s v="theater/plays"/>
    <n v="0.42363636363636364"/>
    <n v="29"/>
    <x v="1"/>
    <x v="6"/>
  </r>
  <r>
    <n v="3395"/>
    <s v="MIRAMAR"/>
    <s v="Miramar is a a darkly funny play exploring what it is we call â€˜homeâ€™."/>
    <n v="500"/>
    <n v="920"/>
    <x v="0"/>
    <x v="1"/>
    <s v="GBP"/>
    <n v="1433009400"/>
    <n v="1431795944"/>
    <b v="0"/>
    <x v="44"/>
    <b v="1"/>
    <s v="theater/plays"/>
    <n v="0.84"/>
    <n v="24.210526315789473"/>
    <x v="1"/>
    <x v="6"/>
  </r>
  <r>
    <n v="3396"/>
    <s v="Rainbowtown"/>
    <s v="&quot;Rainbowtown&quot; is a new play for kids. Help us bring it to the Main Line during the 2014 Philadelphia Fringe Festival!"/>
    <n v="1500"/>
    <n v="1565"/>
    <x v="0"/>
    <x v="0"/>
    <s v="USD"/>
    <n v="1401595140"/>
    <n v="1399286589"/>
    <b v="0"/>
    <x v="33"/>
    <b v="1"/>
    <s v="theater/plays"/>
    <n v="4.3333333333333335E-2"/>
    <n v="55.892857142857146"/>
    <x v="1"/>
    <x v="6"/>
  </r>
  <r>
    <n v="3397"/>
    <s v="Waiting for Godot - Blue Sky Theatre &amp; Arts"/>
    <s v="Help a group of recovering alcoholics bring Samuel Beckett's classic to a seaside town!"/>
    <n v="250"/>
    <n v="280"/>
    <x v="0"/>
    <x v="1"/>
    <s v="GBP"/>
    <n v="1455832800"/>
    <n v="1452338929"/>
    <b v="0"/>
    <x v="54"/>
    <b v="1"/>
    <s v="theater/plays"/>
    <n v="0.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x v="71"/>
    <b v="1"/>
    <s v="theater/plays"/>
    <n v="0.11075"/>
    <n v="68.353846153846149"/>
    <x v="1"/>
    <x v="6"/>
  </r>
  <r>
    <n v="3399"/>
    <s v="Spinning Wheel Youth Takeover"/>
    <s v="13 young people have taken over Spinning Wheel Theatre to choose, produce and create their own show from scratch."/>
    <n v="1200"/>
    <n v="1245"/>
    <x v="0"/>
    <x v="1"/>
    <s v="GBP"/>
    <n v="1424556325"/>
    <n v="1421964325"/>
    <b v="0"/>
    <x v="67"/>
    <b v="1"/>
    <s v="theater/plays"/>
    <n v="3.7499999999999999E-2"/>
    <n v="27.065217391304348"/>
    <x v="1"/>
    <x v="6"/>
  </r>
  <r>
    <n v="3400"/>
    <s v="You, Me and That Guy"/>
    <s v="A hilarious comedy starring Sarah, a recent grad, who uses the magic of a mystical open mic to solve the problems of her relationships."/>
    <n v="10000"/>
    <n v="10041"/>
    <x v="0"/>
    <x v="0"/>
    <s v="USD"/>
    <n v="1409266414"/>
    <n v="1405378414"/>
    <b v="0"/>
    <x v="268"/>
    <b v="1"/>
    <s v="theater/plays"/>
    <n v="4.1000000000000003E-3"/>
    <n v="118.12941176470588"/>
    <x v="1"/>
    <x v="6"/>
  </r>
  <r>
    <n v="3401"/>
    <s v="This is why we Live ... (Astonishment)"/>
    <s v="Support a daring new theatre creation               _x000a_Supportez une audacieuse compagnie internationale et aidez-les Ã  crÃ©er leur piÃ¨ce"/>
    <n v="2900"/>
    <n v="2954"/>
    <x v="0"/>
    <x v="1"/>
    <s v="GBP"/>
    <n v="1438968146"/>
    <n v="1436376146"/>
    <b v="0"/>
    <x v="36"/>
    <b v="1"/>
    <s v="theater/plays"/>
    <n v="1.8620689655172412E-2"/>
    <n v="44.757575757575758"/>
    <x v="1"/>
    <x v="6"/>
  </r>
  <r>
    <n v="3402"/>
    <s v="Liberty Falls, 54321"/>
    <s v="Itâ€™s a celebration of our heritage. Well, not all of ours. If you live in Liberty Falls, itâ€™s yours. If you donâ€™t, then it's not."/>
    <n v="15000"/>
    <n v="16465"/>
    <x v="0"/>
    <x v="0"/>
    <s v="USD"/>
    <n v="1447295460"/>
    <n v="1444747843"/>
    <b v="0"/>
    <x v="111"/>
    <b v="1"/>
    <s v="theater/plays"/>
    <n v="9.7666666666666666E-2"/>
    <n v="99.787878787878782"/>
    <x v="1"/>
    <x v="6"/>
  </r>
  <r>
    <n v="3403"/>
    <s v="'Fats and Tanya' - a play by Lucy Gallagher"/>
    <s v="Two worlds, one bond - no turning back._x000a_A dark comedy about domestic abuse and the power of an unlikely friendship"/>
    <n v="2000"/>
    <n v="2000"/>
    <x v="0"/>
    <x v="1"/>
    <s v="GBP"/>
    <n v="1435230324"/>
    <n v="1432638324"/>
    <b v="0"/>
    <x v="57"/>
    <b v="1"/>
    <s v="theater/plays"/>
    <n v="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n v="0.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x v="57"/>
    <b v="1"/>
    <s v="theater/plays"/>
    <n v="0.37571428571428572"/>
    <n v="28.323529411764707"/>
    <x v="1"/>
    <x v="6"/>
  </r>
  <r>
    <n v="3406"/>
    <s v="Voices of Swords"/>
    <s v="A funny and moving new play about two families dealing with aging parents in very different ways!"/>
    <n v="10000"/>
    <n v="10031"/>
    <x v="0"/>
    <x v="0"/>
    <s v="USD"/>
    <n v="1405511376"/>
    <n v="1401623376"/>
    <b v="0"/>
    <x v="110"/>
    <b v="1"/>
    <s v="theater/plays"/>
    <n v="3.0999999999999999E-3"/>
    <n v="110.23076923076923"/>
    <x v="1"/>
    <x v="6"/>
  </r>
  <r>
    <n v="3407"/>
    <s v="Chlorine Edinburgh 2014"/>
    <s v="Biddy is 24. Biddy is a hopeless romantic. Biddy always wanted to be a vegan. Find out what happens_x000a_when Biddy gets sectioned."/>
    <n v="2000"/>
    <n v="2142"/>
    <x v="0"/>
    <x v="1"/>
    <s v="GBP"/>
    <n v="1404641289"/>
    <n v="1402049289"/>
    <b v="0"/>
    <x v="85"/>
    <b v="1"/>
    <s v="theater/plays"/>
    <n v="7.0999999999999994E-2"/>
    <n v="31.970149253731343"/>
    <x v="1"/>
    <x v="6"/>
  </r>
  <r>
    <n v="3408"/>
    <s v="&quot;She Has a Name&quot; on tour"/>
    <s v="Help us take &quot;She Has a Name&quot;, the human trafficking story of one victim, on tour to all over Northern and Central California."/>
    <n v="500"/>
    <n v="1055"/>
    <x v="0"/>
    <x v="0"/>
    <s v="USD"/>
    <n v="1405727304"/>
    <n v="1403135304"/>
    <b v="0"/>
    <x v="59"/>
    <b v="1"/>
    <s v="theater/plays"/>
    <n v="1.1100000000000001"/>
    <n v="58.611111111111114"/>
    <x v="1"/>
    <x v="6"/>
  </r>
  <r>
    <n v="3409"/>
    <s v="Who Said Theatre Presents: The Calm"/>
    <s v="Exciting and visceral new-writing that challenges the way we view the fine line between war and terror..."/>
    <n v="500"/>
    <n v="618"/>
    <x v="0"/>
    <x v="1"/>
    <s v="GBP"/>
    <n v="1469998680"/>
    <n v="1466710358"/>
    <b v="0"/>
    <x v="64"/>
    <b v="1"/>
    <s v="theater/plays"/>
    <n v="0.23599999999999999"/>
    <n v="29.428571428571427"/>
    <x v="1"/>
    <x v="6"/>
  </r>
  <r>
    <n v="3410"/>
    <s v="the southland company - LAUNCH LOS ANGELES"/>
    <s v="Join us in a campaign benefitting the southland company and its interdisciplinary artistic efforts in Los Angeles."/>
    <n v="3000"/>
    <n v="3255"/>
    <x v="0"/>
    <x v="0"/>
    <s v="USD"/>
    <n v="1465196400"/>
    <n v="1462841990"/>
    <b v="0"/>
    <x v="244"/>
    <b v="1"/>
    <s v="theater/plays"/>
    <n v="8.5000000000000006E-2"/>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n v="3.5666666666666666E-2"/>
    <n v="199.16666666666666"/>
    <x v="1"/>
    <x v="6"/>
  </r>
  <r>
    <n v="3412"/>
    <s v="Joe Orton's Fred &amp; Madge"/>
    <s v="Rough Haired Pointer present for the first time ever Joe Orton's 'Fred &amp; Madge' at the Hope Theatre, Islington this Sept and Oct"/>
    <n v="3000"/>
    <n v="3000"/>
    <x v="0"/>
    <x v="1"/>
    <s v="GBP"/>
    <n v="1411858862"/>
    <n v="1409266862"/>
    <b v="0"/>
    <x v="55"/>
    <b v="1"/>
    <s v="theater/plays"/>
    <n v="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x v="25"/>
    <b v="1"/>
    <s v="theater/plays"/>
    <n v="0.3"/>
    <n v="46.428571428571431"/>
    <x v="1"/>
    <x v="6"/>
  </r>
  <r>
    <n v="3414"/>
    <s v="PCSF PlayOffs 2016"/>
    <s v="A new twist on our annual festival of fully-produced plays by member playwrights, performed by a talented ensemble cast!"/>
    <n v="3000"/>
    <n v="3105"/>
    <x v="0"/>
    <x v="0"/>
    <s v="USD"/>
    <n v="1480579140"/>
    <n v="1478030325"/>
    <b v="0"/>
    <x v="34"/>
    <b v="1"/>
    <s v="theater/plays"/>
    <n v="3.5000000000000003E-2"/>
    <n v="70.568181818181813"/>
    <x v="1"/>
    <x v="6"/>
  </r>
  <r>
    <n v="3415"/>
    <s v="Balm in Gilead at Columbia"/>
    <s v="We are raising funds to allow for enhanced scenic, costume, and lighting design. Every dollar helps!"/>
    <n v="200"/>
    <n v="200"/>
    <x v="0"/>
    <x v="0"/>
    <s v="USD"/>
    <n v="1460935800"/>
    <n v="1459999656"/>
    <b v="0"/>
    <x v="82"/>
    <b v="1"/>
    <s v="theater/plays"/>
    <n v="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n v="0.19600000000000001"/>
    <n v="159.46666666666667"/>
    <x v="1"/>
    <x v="6"/>
  </r>
  <r>
    <n v="3417"/>
    <s v="Fury Theatre is Producing Oleanna"/>
    <s v="Fury Theatre is bringing Mamet's powerful play, Oleanna, to life!  Help us get ahead of funding so we can keep theater affordable."/>
    <n v="1700"/>
    <n v="1700.01"/>
    <x v="0"/>
    <x v="0"/>
    <s v="USD"/>
    <n v="1414284180"/>
    <n v="1410558948"/>
    <b v="0"/>
    <x v="43"/>
    <b v="1"/>
    <s v="theater/plays"/>
    <n v="5.8823529411711202E-6"/>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n v="8.7500000000000008E-3"/>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x v="67"/>
    <b v="1"/>
    <s v="theater/plays"/>
    <n v="6.545454545454546E-2"/>
    <n v="63.695652173913047"/>
    <x v="1"/>
    <x v="6"/>
  </r>
  <r>
    <n v="3420"/>
    <s v="Rounds. Set design campaign."/>
    <s v="A powerful and urgent tale of the first line of defence for the NHS. Based on true stories from junior doctors."/>
    <n v="700"/>
    <n v="966"/>
    <x v="0"/>
    <x v="1"/>
    <s v="GBP"/>
    <n v="1455408000"/>
    <n v="1454638202"/>
    <b v="0"/>
    <x v="69"/>
    <b v="1"/>
    <s v="theater/plays"/>
    <n v="0.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n v="1.15E-2"/>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n v="9.0999999999999998E-2"/>
    <n v="71.152173913043484"/>
    <x v="1"/>
    <x v="6"/>
  </r>
  <r>
    <n v="3423"/>
    <s v="And That's How The Story Goes"/>
    <s v="Forest Hills Eastern's Student Run Show 2015. Our goal is to present a professional quality show on a budget."/>
    <n v="250"/>
    <n v="350"/>
    <x v="0"/>
    <x v="0"/>
    <s v="USD"/>
    <n v="1429912341"/>
    <n v="1427320341"/>
    <b v="0"/>
    <x v="73"/>
    <b v="1"/>
    <s v="theater/plays"/>
    <n v="0.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n v="3.5833333333333335E-2"/>
    <n v="81.776315789473685"/>
    <x v="1"/>
    <x v="6"/>
  </r>
  <r>
    <n v="3425"/>
    <s v="The Erlkings"/>
    <s v="The Erlkings is a play that uses the writings of the perpetrators of the Columbine Shooting to explore the inner lives of these boys."/>
    <n v="30000"/>
    <n v="30891.1"/>
    <x v="0"/>
    <x v="0"/>
    <s v="USD"/>
    <n v="1412434136"/>
    <n v="1409669336"/>
    <b v="0"/>
    <x v="201"/>
    <b v="1"/>
    <s v="theater/plays"/>
    <n v="2.9703333333333286E-2"/>
    <n v="297.02980769230766"/>
    <x v="1"/>
    <x v="6"/>
  </r>
  <r>
    <n v="3426"/>
    <s v="Holocene"/>
    <s v="Part ghost story, part cautionary tale, Holocene is a play about the end of our world, and the beginning of another."/>
    <n v="3750"/>
    <n v="4055"/>
    <x v="0"/>
    <x v="0"/>
    <s v="USD"/>
    <n v="1411264800"/>
    <n v="1409620903"/>
    <b v="0"/>
    <x v="45"/>
    <b v="1"/>
    <s v="theater/plays"/>
    <n v="8.1333333333333327E-2"/>
    <n v="46.609195402298852"/>
    <x v="1"/>
    <x v="6"/>
  </r>
  <r>
    <n v="3427"/>
    <s v="We Were Kings"/>
    <s v="A new play developed in collaboration with graduating theatre makers, premiering at the Edinburgh Fringe Festival 2014."/>
    <n v="1500"/>
    <n v="1500"/>
    <x v="0"/>
    <x v="1"/>
    <s v="GBP"/>
    <n v="1404314952"/>
    <n v="1401722952"/>
    <b v="0"/>
    <x v="60"/>
    <b v="1"/>
    <s v="theater/plays"/>
    <n v="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x v="13"/>
    <b v="1"/>
    <s v="theater/plays"/>
    <n v="2.75E-2"/>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n v="0.3"/>
    <n v="16.25"/>
    <x v="1"/>
    <x v="6"/>
  </r>
  <r>
    <n v="3430"/>
    <s v="Being Patient"/>
    <s v="We need support for our play so we can promote awareness of kidney diseases and the effect it has on sufferers and their families."/>
    <n v="2000"/>
    <n v="2170.9899999999998"/>
    <x v="0"/>
    <x v="1"/>
    <s v="GBP"/>
    <n v="1406760101"/>
    <n v="1404168101"/>
    <b v="0"/>
    <x v="250"/>
    <b v="1"/>
    <s v="theater/plays"/>
    <n v="8.5494999999999891E-2"/>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x v="64"/>
    <b v="1"/>
    <s v="theater/plays"/>
    <n v="0"/>
    <n v="95.238095238095241"/>
    <x v="1"/>
    <x v="6"/>
  </r>
  <r>
    <n v="3432"/>
    <s v="Love Letters"/>
    <s v="Bare Theatre stages A.R. Gurney's Pulitzer Finalist script about a relationship spanning a lifetime and long distance."/>
    <n v="2000"/>
    <n v="2193"/>
    <x v="0"/>
    <x v="0"/>
    <s v="USD"/>
    <n v="1454709600"/>
    <n v="1452520614"/>
    <b v="0"/>
    <x v="288"/>
    <b v="1"/>
    <s v="theater/plays"/>
    <n v="9.6500000000000002E-2"/>
    <n v="52.214285714285715"/>
    <x v="1"/>
    <x v="6"/>
  </r>
  <r>
    <n v="3433"/>
    <s v="The Dybbuk"/>
    <s v="death&amp;pretzels presents their first Chicago based project:_x000a_The Dybbuk by S. Ansky"/>
    <n v="9500"/>
    <n v="9525"/>
    <x v="0"/>
    <x v="0"/>
    <s v="USD"/>
    <n v="1402974000"/>
    <n v="1400290255"/>
    <b v="0"/>
    <x v="26"/>
    <b v="1"/>
    <s v="theater/plays"/>
    <n v="2.631578947368421E-3"/>
    <n v="134.1549295774648"/>
    <x v="1"/>
    <x v="6"/>
  </r>
  <r>
    <n v="3434"/>
    <s v="The Williams Project"/>
    <s v="Bringing Tennessee Williams, Shakespeare, and 8 world class actors to Longview, Washington to build a play in and for the community."/>
    <n v="10000"/>
    <n v="10555"/>
    <x v="0"/>
    <x v="0"/>
    <s v="USD"/>
    <n v="1404983269"/>
    <n v="1402391269"/>
    <b v="0"/>
    <x v="129"/>
    <b v="1"/>
    <s v="theater/plays"/>
    <n v="5.5500000000000001E-2"/>
    <n v="62.827380952380949"/>
    <x v="1"/>
    <x v="6"/>
  </r>
  <r>
    <n v="3435"/>
    <s v="Tickets for the Tenderloin"/>
    <s v="People Of Interest is providing free tickets to &quot;Campo Maldito&quot; for Tenderloin residents who could not otherwise afford to see it."/>
    <n v="1000"/>
    <n v="1120"/>
    <x v="0"/>
    <x v="0"/>
    <s v="USD"/>
    <n v="1470538800"/>
    <n v="1469112493"/>
    <b v="0"/>
    <x v="10"/>
    <b v="1"/>
    <s v="theater/plays"/>
    <n v="0.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x v="77"/>
    <b v="1"/>
    <s v="theater/plays"/>
    <n v="5.8999999999999997E-2"/>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n v="0.01"/>
    <n v="84.166666666666671"/>
    <x v="1"/>
    <x v="6"/>
  </r>
  <r>
    <n v="3438"/>
    <s v="KLIPPIES"/>
    <s v="Klippies is the debut play from Johannesburg-born writer Jessica SiÃ¢n, premiering at the Southwark Playhouse, London in May 2015."/>
    <n v="2500"/>
    <n v="2605"/>
    <x v="0"/>
    <x v="1"/>
    <s v="GBP"/>
    <n v="1430600400"/>
    <n v="1428358567"/>
    <b v="0"/>
    <x v="25"/>
    <b v="1"/>
    <s v="theater/plays"/>
    <n v="4.2000000000000003E-2"/>
    <n v="186.07142857142858"/>
    <x v="1"/>
    <x v="6"/>
  </r>
  <r>
    <n v="3439"/>
    <s v="Cirque Inspired Alice's Adventures in Wonderland"/>
    <s v="Help a small theater produce an original adaptation of Lewis Carroll's classic story."/>
    <n v="1200"/>
    <n v="1616.14"/>
    <x v="0"/>
    <x v="0"/>
    <s v="USD"/>
    <n v="1453179540"/>
    <n v="1452030730"/>
    <b v="0"/>
    <x v="59"/>
    <b v="1"/>
    <s v="theater/plays"/>
    <n v="0.34678333333333344"/>
    <n v="89.785555555555561"/>
    <x v="1"/>
    <x v="6"/>
  </r>
  <r>
    <n v="3440"/>
    <s v="Gruesome Playground Injuries"/>
    <s v="LA-based team of professional actors and directors taking Rajiv Joseph's harrowing and romantic play to the Boulder community."/>
    <n v="5000"/>
    <n v="5260.92"/>
    <x v="0"/>
    <x v="0"/>
    <s v="USD"/>
    <n v="1405095300"/>
    <n v="1403146628"/>
    <b v="0"/>
    <x v="141"/>
    <b v="1"/>
    <s v="theater/plays"/>
    <n v="5.2184000000000015E-2"/>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x v="68"/>
    <b v="1"/>
    <s v="theater/plays"/>
    <n v="2.5999999999999999E-2"/>
    <n v="59.651162790697676"/>
    <x v="1"/>
    <x v="6"/>
  </r>
  <r>
    <n v="3442"/>
    <s v="An Evening of Radio"/>
    <s v="An Evening of Radio aims to showcase original work written by undergraduate playwriting students in the style of live staged readings."/>
    <n v="250"/>
    <n v="250"/>
    <x v="0"/>
    <x v="0"/>
    <s v="USD"/>
    <n v="1433016672"/>
    <n v="1430424672"/>
    <b v="0"/>
    <x v="22"/>
    <b v="1"/>
    <s v="theater/plays"/>
    <n v="0"/>
    <n v="31.25"/>
    <x v="1"/>
    <x v="6"/>
  </r>
  <r>
    <n v="3443"/>
    <s v="Reading of a New Play by Garrett Zuercher"/>
    <s v="A new play about dual-faced identities in the gay community, particularly among those who are deaf and those living with HIV."/>
    <n v="1000"/>
    <n v="1855"/>
    <x v="0"/>
    <x v="0"/>
    <s v="USD"/>
    <n v="1410266146"/>
    <n v="1407674146"/>
    <b v="0"/>
    <x v="43"/>
    <b v="1"/>
    <s v="theater/plays"/>
    <n v="0.85499999999999998"/>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x v="9"/>
    <b v="1"/>
    <s v="theater/plays"/>
    <n v="1.89"/>
    <n v="43.35"/>
    <x v="1"/>
    <x v="6"/>
  </r>
  <r>
    <n v="3445"/>
    <s v="Axon Theatre - First Project (Phase 1)"/>
    <s v="Rehearsal &amp; development of our first project as Axon Theatre: &quot;The Star-Spangled Girl&quot; in South Wales."/>
    <n v="2000"/>
    <n v="2000"/>
    <x v="0"/>
    <x v="1"/>
    <s v="GBP"/>
    <n v="1445604236"/>
    <n v="1443185036"/>
    <b v="0"/>
    <x v="162"/>
    <b v="1"/>
    <s v="theater/plays"/>
    <n v="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x v="20"/>
    <b v="1"/>
    <s v="theater/plays"/>
    <n v="8.2000000000000003E-2"/>
    <n v="43.28"/>
    <x v="1"/>
    <x v="6"/>
  </r>
  <r>
    <n v="3447"/>
    <s v="The Vagabond Halfback"/>
    <s v="&quot;He was a poet, a vagrant, a philosopher, a lady's man and a hard drinker&quot;"/>
    <n v="1000"/>
    <n v="1078"/>
    <x v="0"/>
    <x v="0"/>
    <s v="USD"/>
    <n v="1458332412"/>
    <n v="1454448012"/>
    <b v="0"/>
    <x v="25"/>
    <b v="1"/>
    <s v="theater/plays"/>
    <n v="7.8E-2"/>
    <n v="77"/>
    <x v="1"/>
    <x v="6"/>
  </r>
  <r>
    <n v="3448"/>
    <s v="The Mount, new play about Edith Wharton"/>
    <s v="The Mount-- a new play based off the life of Edith Wharton-- is having its premiere reading AT the real Mount in Lenox, MA!"/>
    <n v="2100"/>
    <n v="2305"/>
    <x v="0"/>
    <x v="0"/>
    <s v="USD"/>
    <n v="1418784689"/>
    <n v="1416192689"/>
    <b v="0"/>
    <x v="43"/>
    <b v="1"/>
    <s v="theater/plays"/>
    <n v="9.7619047619047619E-2"/>
    <n v="51.222222222222221"/>
    <x v="1"/>
    <x v="6"/>
  </r>
  <r>
    <n v="3449"/>
    <s v="Love Letters To My Children, directed by Charles J. Ouda"/>
    <s v="Help us produce this original play! The play will be presented at the LSTFI July 12-14. Follow us on Facebook."/>
    <n v="800"/>
    <n v="1365"/>
    <x v="0"/>
    <x v="0"/>
    <s v="USD"/>
    <n v="1468036800"/>
    <n v="1465607738"/>
    <b v="0"/>
    <x v="9"/>
    <b v="1"/>
    <s v="theater/plays"/>
    <n v="0.70625000000000004"/>
    <n v="68.25"/>
    <x v="1"/>
    <x v="6"/>
  </r>
  <r>
    <n v="3450"/>
    <s v="The Beautiful House"/>
    <s v="The Beautiful House' is a story of modern mummification and the present day post-humanist crisis in our relationship with death."/>
    <n v="500"/>
    <n v="760"/>
    <x v="0"/>
    <x v="1"/>
    <s v="GBP"/>
    <n v="1427990071"/>
    <n v="1422809671"/>
    <b v="0"/>
    <x v="70"/>
    <b v="1"/>
    <s v="theater/plays"/>
    <n v="0.52"/>
    <n v="19.487179487179485"/>
    <x v="1"/>
    <x v="6"/>
  </r>
  <r>
    <n v="3451"/>
    <s v="The Twilight Zone Play"/>
    <s v="I'm a high school student in New Jersey planning on producing and directing a Twilight Zone Play for a &quot;One Act&quot; competition."/>
    <n v="650"/>
    <n v="658"/>
    <x v="0"/>
    <x v="0"/>
    <s v="USD"/>
    <n v="1429636927"/>
    <n v="1427304127"/>
    <b v="0"/>
    <x v="38"/>
    <b v="1"/>
    <s v="theater/plays"/>
    <n v="1.2307692307692308E-2"/>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n v="0.53200000000000003"/>
    <n v="41.405405405405403"/>
    <x v="1"/>
    <x v="6"/>
  </r>
  <r>
    <n v="3453"/>
    <s v="'Patagonia' - by Robert George"/>
    <s v="A full length comedy, Patagonia follows Grason and Jerry on their journey through a magical, South-American rainforest."/>
    <n v="300"/>
    <n v="385"/>
    <x v="0"/>
    <x v="1"/>
    <s v="GBP"/>
    <n v="1471130956"/>
    <n v="1465946956"/>
    <b v="0"/>
    <x v="25"/>
    <b v="1"/>
    <s v="theater/plays"/>
    <n v="0.28333333333333333"/>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n v="7.1428571428571426E-3"/>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n v="6.4999999999999997E-3"/>
    <n v="145.86956521739131"/>
    <x v="1"/>
    <x v="6"/>
  </r>
  <r>
    <n v="3456"/>
    <s v="THIEF"/>
    <s v="&quot;Thief,&quot; a one man touring show, a theatrical experience portraying a supernatural story about the 3 days Jesus spent in the grave."/>
    <n v="3000"/>
    <n v="5739"/>
    <x v="0"/>
    <x v="0"/>
    <s v="USD"/>
    <n v="1406876340"/>
    <n v="1404190567"/>
    <b v="0"/>
    <x v="38"/>
    <b v="1"/>
    <s v="theater/plays"/>
    <n v="0.91300000000000003"/>
    <n v="358.6875"/>
    <x v="1"/>
    <x v="6"/>
  </r>
  <r>
    <n v="3457"/>
    <s v="The Impossible Adventures Of Supernova Jones"/>
    <s v="Robots, Space Battles, Mystery, and Intrigue. Nothing is Impossible..."/>
    <n v="2000"/>
    <n v="2804"/>
    <x v="0"/>
    <x v="0"/>
    <s v="USD"/>
    <n v="1423720740"/>
    <n v="1421081857"/>
    <b v="0"/>
    <x v="165"/>
    <b v="1"/>
    <s v="theater/plays"/>
    <n v="0.40200000000000002"/>
    <n v="50.981818181818184"/>
    <x v="1"/>
    <x v="6"/>
  </r>
  <r>
    <n v="3458"/>
    <s v="J. Lee Vocque's BASED ON ACTUAL EVENTS"/>
    <s v="I promised my mother on her deathbed that I would tell the world MY story, so here it goes...crossing fingers, 2015 SF FRINGE"/>
    <n v="978"/>
    <n v="1216"/>
    <x v="0"/>
    <x v="0"/>
    <s v="USD"/>
    <n v="1422937620"/>
    <n v="1420606303"/>
    <b v="0"/>
    <x v="74"/>
    <b v="1"/>
    <s v="theater/plays"/>
    <n v="0.2433537832310838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n v="0.26200000000000001"/>
    <n v="17.527777777777779"/>
    <x v="1"/>
    <x v="6"/>
  </r>
  <r>
    <n v="3460"/>
    <s v="Pushers"/>
    <s v="'Pushers' is an exciting new play and the first project for brand new theatre company, Ain't Got No Home Productions."/>
    <n v="500"/>
    <n v="950"/>
    <x v="0"/>
    <x v="1"/>
    <s v="GBP"/>
    <n v="1408106352"/>
    <n v="1406896752"/>
    <b v="0"/>
    <x v="10"/>
    <b v="1"/>
    <s v="theater/plays"/>
    <n v="0.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n v="0.39"/>
    <n v="57.916666666666664"/>
    <x v="1"/>
    <x v="6"/>
  </r>
  <r>
    <n v="3462"/>
    <s v="Upstart Crows of Santa Fe Stage Weapons"/>
    <s v="Help the Upstart Crows of Santa Fe bring Shakespeare's Julius Caesar to life with quality wooden stage swords!"/>
    <n v="250"/>
    <n v="505"/>
    <x v="0"/>
    <x v="0"/>
    <s v="USD"/>
    <n v="1436551200"/>
    <n v="1435181628"/>
    <b v="0"/>
    <x v="57"/>
    <b v="1"/>
    <s v="theater/plays"/>
    <n v="1.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n v="3.3799999999999997E-2"/>
    <n v="90.684210526315795"/>
    <x v="1"/>
    <x v="6"/>
  </r>
  <r>
    <n v="3464"/>
    <s v="SHE! Is History!"/>
    <s v="Why Do We Know More About Kim Kardashian Than Abigail Adams?  Let's produce and publish a play about women who MAKE and MADE history!"/>
    <n v="5000"/>
    <n v="5116.18"/>
    <x v="0"/>
    <x v="0"/>
    <s v="USD"/>
    <n v="1471921637"/>
    <n v="1469329637"/>
    <b v="0"/>
    <x v="251"/>
    <b v="1"/>
    <s v="theater/plays"/>
    <n v="2.3236000000000059E-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x v="17"/>
    <b v="1"/>
    <s v="theater/plays"/>
    <n v="0.03"/>
    <n v="57.222222222222221"/>
    <x v="1"/>
    <x v="6"/>
  </r>
  <r>
    <n v="3466"/>
    <s v="Spotlight Youth Theater Production of Wizard"/>
    <s v="The Spotlight Youth Theater is a program where every participant has a moment in the spotlight."/>
    <n v="3500"/>
    <n v="4450"/>
    <x v="0"/>
    <x v="0"/>
    <s v="USD"/>
    <n v="1461108450"/>
    <n v="1455928050"/>
    <b v="0"/>
    <x v="42"/>
    <b v="1"/>
    <s v="theater/plays"/>
    <n v="0.27142857142857141"/>
    <n v="72.950819672131146"/>
    <x v="1"/>
    <x v="6"/>
  </r>
  <r>
    <n v="3467"/>
    <s v="Venus in Fur, Los Angeles."/>
    <s v="Venus in Fur, By David Ives."/>
    <n v="3000"/>
    <n v="3030"/>
    <x v="0"/>
    <x v="0"/>
    <s v="USD"/>
    <n v="1426864032"/>
    <n v="1424275632"/>
    <b v="0"/>
    <x v="5"/>
    <b v="1"/>
    <s v="theater/plays"/>
    <n v="0.01"/>
    <n v="64.468085106382972"/>
    <x v="1"/>
    <x v="6"/>
  </r>
  <r>
    <n v="3468"/>
    <s v="Publicity for &quot;When Yellow Were the Stars on Earth&quot;"/>
    <s v="Amidst the atrocities of WWII, two women transcend enemy lines to make the ultimate heroic sacrifice."/>
    <n v="10000"/>
    <n v="12178"/>
    <x v="0"/>
    <x v="0"/>
    <s v="USD"/>
    <n v="1474426800"/>
    <n v="1471976529"/>
    <b v="0"/>
    <x v="57"/>
    <b v="1"/>
    <s v="theater/plays"/>
    <n v="0.21779999999999999"/>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x v="287"/>
    <b v="1"/>
    <s v="theater/plays"/>
    <n v="0.13392857142857142"/>
    <n v="50.396825396825399"/>
    <x v="1"/>
    <x v="6"/>
  </r>
  <r>
    <n v="3470"/>
    <s v="She Kills Monsters"/>
    <s v="The New Artist's Circle is a theatre company dedicated to bringing the arts to young people."/>
    <n v="250"/>
    <n v="375"/>
    <x v="0"/>
    <x v="0"/>
    <s v="USD"/>
    <n v="1468618680"/>
    <n v="1465345902"/>
    <b v="0"/>
    <x v="82"/>
    <b v="1"/>
    <s v="theater/plays"/>
    <n v="0.5"/>
    <n v="41.666666666666664"/>
    <x v="1"/>
    <x v="6"/>
  </r>
  <r>
    <n v="3471"/>
    <s v="Different is Dangerous"/>
    <s v="Fast paced, two hander which uses headphone verbatim technique to give an insight into the everyday lives of Leeds city locals."/>
    <n v="500"/>
    <n v="1073"/>
    <x v="0"/>
    <x v="1"/>
    <s v="GBP"/>
    <n v="1409515200"/>
    <n v="1405971690"/>
    <b v="0"/>
    <x v="209"/>
    <b v="1"/>
    <s v="theater/plays"/>
    <n v="1.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n v="2.0500000000000001E-2"/>
    <n v="88.739130434782609"/>
    <x v="1"/>
    <x v="6"/>
  </r>
  <r>
    <n v="3473"/>
    <s v="King Sisyphus"/>
    <s v="A modern telling of the Greek myth. Sisyphus defies the Gods and attempts to change the world order... but can he overcome his fate?"/>
    <n v="4900"/>
    <n v="4900"/>
    <x v="0"/>
    <x v="0"/>
    <s v="USD"/>
    <n v="1426883220"/>
    <n v="1425067296"/>
    <b v="0"/>
    <x v="51"/>
    <b v="1"/>
    <s v="theater/plays"/>
    <n v="0"/>
    <n v="148.4848484848485"/>
    <x v="1"/>
    <x v="6"/>
  </r>
  <r>
    <n v="3474"/>
    <s v="Be Prepared"/>
    <s v="Help us get actor-writer Ian Bonar's debut play - a hilarious, heartbreaking story of grief and loss - to the 2016 Edinburgh Fringe."/>
    <n v="2000"/>
    <n v="2020"/>
    <x v="0"/>
    <x v="1"/>
    <s v="GBP"/>
    <n v="1469016131"/>
    <n v="1466424131"/>
    <b v="0"/>
    <x v="70"/>
    <b v="1"/>
    <s v="theater/plays"/>
    <n v="0.01"/>
    <n v="51.794871794871796"/>
    <x v="1"/>
    <x v="6"/>
  </r>
  <r>
    <n v="3475"/>
    <s v="Score"/>
    <s v="Score is a musical play inspired by true stories of parents who have recovered from addiction and regained their children."/>
    <n v="300"/>
    <n v="340"/>
    <x v="0"/>
    <x v="1"/>
    <s v="GBP"/>
    <n v="1414972800"/>
    <n v="1412629704"/>
    <b v="0"/>
    <x v="57"/>
    <b v="1"/>
    <s v="theater/plays"/>
    <n v="0.13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n v="0.04"/>
    <n v="52"/>
    <x v="1"/>
    <x v="6"/>
  </r>
  <r>
    <n v="3477"/>
    <s v="PCSF's Biannual 24-Hour Play Festival"/>
    <s v="8 ten-minute plays, written, directed, rehearsed, and fully produced in only 24 hours! Are we crazy? You bet we are!"/>
    <n v="1800"/>
    <n v="2076"/>
    <x v="0"/>
    <x v="0"/>
    <s v="USD"/>
    <n v="1431831600"/>
    <n v="1430761243"/>
    <b v="0"/>
    <x v="70"/>
    <b v="1"/>
    <s v="theater/plays"/>
    <n v="0.15333333333333332"/>
    <n v="53.230769230769234"/>
    <x v="1"/>
    <x v="6"/>
  </r>
  <r>
    <n v="3478"/>
    <s v="Measure for Measure"/>
    <s v="Bare Theatre takes on Shakespeare's most notorious &quot;problem play,&quot; which asks how far we are willing to go to do what is right."/>
    <n v="2000"/>
    <n v="2257"/>
    <x v="0"/>
    <x v="0"/>
    <s v="USD"/>
    <n v="1426539600"/>
    <n v="1424296822"/>
    <b v="0"/>
    <x v="7"/>
    <b v="1"/>
    <s v="theater/plays"/>
    <n v="0.1285"/>
    <n v="39.596491228070178"/>
    <x v="1"/>
    <x v="6"/>
  </r>
  <r>
    <n v="3479"/>
    <s v="Civil Rogues"/>
    <s v="A new comedy about what happened to a band of foolhardy actors when the Puritans closed the theatres in the 1640s."/>
    <n v="1500"/>
    <n v="1918"/>
    <x v="0"/>
    <x v="1"/>
    <s v="GBP"/>
    <n v="1403382680"/>
    <n v="1400790680"/>
    <b v="0"/>
    <x v="66"/>
    <b v="1"/>
    <s v="theater/plays"/>
    <n v="0.27866666666666667"/>
    <n v="34.25"/>
    <x v="1"/>
    <x v="6"/>
  </r>
  <r>
    <n v="3480"/>
    <s v="Georgia - the full cast production"/>
    <s v="Georgia is a play that looks at the taboo topic of rape in a relationship.  It's a play about perspectives and various viewpoints."/>
    <n v="1500"/>
    <n v="2140"/>
    <x v="0"/>
    <x v="0"/>
    <s v="USD"/>
    <n v="1436562000"/>
    <n v="1434440227"/>
    <b v="0"/>
    <x v="62"/>
    <b v="1"/>
    <s v="theater/plays"/>
    <n v="0.42666666666666669"/>
    <n v="164.61538461538461"/>
    <x v="1"/>
    <x v="6"/>
  </r>
  <r>
    <n v="3481"/>
    <s v="FIX THE FITZ"/>
    <s v="One of Australia's greatest theatres needs your help. Please help us refurnish, fit out and restore this legendary storytelling venue."/>
    <n v="10000"/>
    <n v="11880"/>
    <x v="0"/>
    <x v="2"/>
    <s v="AUD"/>
    <n v="1420178188"/>
    <n v="1418709388"/>
    <b v="0"/>
    <x v="195"/>
    <b v="1"/>
    <s v="theater/plays"/>
    <n v="0.188"/>
    <n v="125.05263157894737"/>
    <x v="1"/>
    <x v="6"/>
  </r>
  <r>
    <n v="3482"/>
    <s v="Old Trunk - Edinburgh 2014"/>
    <s v="Critically-acclaimed new-writing company Old Trunk make their Edinburgh debut alternating their two darkly comic plays."/>
    <n v="3000"/>
    <n v="4150"/>
    <x v="0"/>
    <x v="1"/>
    <s v="GBP"/>
    <n v="1404671466"/>
    <n v="1402079466"/>
    <b v="0"/>
    <x v="144"/>
    <b v="1"/>
    <s v="theater/plays"/>
    <n v="0.38333333333333336"/>
    <n v="51.875"/>
    <x v="1"/>
    <x v="6"/>
  </r>
  <r>
    <n v="3483"/>
    <s v="The Faculty Lounge"/>
    <s v="Join 5 high school teachers in the lounge of every high school in America.  Hear what they never say in the classroom."/>
    <n v="3350"/>
    <n v="5358"/>
    <x v="0"/>
    <x v="0"/>
    <s v="USD"/>
    <n v="1404403381"/>
    <n v="1401811381"/>
    <b v="0"/>
    <x v="182"/>
    <b v="1"/>
    <s v="theater/plays"/>
    <n v="0.59940298507462686"/>
    <n v="40.285714285714285"/>
    <x v="1"/>
    <x v="6"/>
  </r>
  <r>
    <n v="3484"/>
    <s v="Macbeth in the Basement"/>
    <s v="MACBETH IN THE BASEMENT will premiere at the Capital Fringe Festival in July 2016. A teenage kingâ€™s rise and fall in a vicious game."/>
    <n v="2500"/>
    <n v="2856"/>
    <x v="0"/>
    <x v="0"/>
    <s v="USD"/>
    <n v="1466014499"/>
    <n v="1463422499"/>
    <b v="0"/>
    <x v="34"/>
    <b v="1"/>
    <s v="theater/plays"/>
    <n v="0.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x v="209"/>
    <b v="1"/>
    <s v="theater/plays"/>
    <n v="6.0606060606060606E-3"/>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n v="0.55200000000000005"/>
    <n v="83.142857142857139"/>
    <x v="1"/>
    <x v="6"/>
  </r>
  <r>
    <n v="3487"/>
    <s v="Jericho Creek"/>
    <s v="Jericho Creek is an original production by Fledgling Theatre Company which will be performed at The Cockpit Theatre in July 2015"/>
    <n v="2000"/>
    <n v="2555"/>
    <x v="0"/>
    <x v="1"/>
    <s v="GBP"/>
    <n v="1435185252"/>
    <n v="1432593252"/>
    <b v="0"/>
    <x v="36"/>
    <b v="1"/>
    <s v="theater/plays"/>
    <n v="0.27750000000000002"/>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x v="60"/>
    <b v="1"/>
    <s v="theater/plays"/>
    <n v="0.21199999999999999"/>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n v="0.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n v="0.27500000000000002"/>
    <n v="47.222222222222221"/>
    <x v="1"/>
    <x v="6"/>
  </r>
  <r>
    <n v="3491"/>
    <s v="William Shakespeare's The Tempest"/>
    <s v="Shakespeare Company at UCLA presents The Tempest under the stars in the Fowler Museum Amphitheater. Bring your blankets and enjoy!"/>
    <n v="500"/>
    <n v="791"/>
    <x v="0"/>
    <x v="0"/>
    <s v="USD"/>
    <n v="1431928784"/>
    <n v="1430114384"/>
    <b v="0"/>
    <x v="73"/>
    <b v="1"/>
    <s v="theater/plays"/>
    <n v="0.58199999999999996"/>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n v="5.2689473684210474E-2"/>
    <n v="114.29199999999999"/>
    <x v="1"/>
    <x v="6"/>
  </r>
  <r>
    <n v="3493"/>
    <s v="Not Your Garden Variety Theater"/>
    <s v="We need your help purchasing a stage for our production of the Wizard of Oz! This program is helping children with autism. Thank you!"/>
    <n v="1500"/>
    <n v="1500"/>
    <x v="0"/>
    <x v="0"/>
    <s v="USD"/>
    <n v="1408252260"/>
    <n v="1406580436"/>
    <b v="0"/>
    <x v="60"/>
    <b v="1"/>
    <s v="theater/plays"/>
    <n v="0"/>
    <n v="51.724137931034484"/>
    <x v="1"/>
    <x v="6"/>
  </r>
  <r>
    <n v="3494"/>
    <s v="Special in a Bad Way"/>
    <s v="&quot;Special in a Bad Way&quot; is a comedy that questions American Public Schools in their treatment of the so called, 'learning disabled.'"/>
    <n v="400"/>
    <n v="400"/>
    <x v="0"/>
    <x v="0"/>
    <s v="USD"/>
    <n v="1480140000"/>
    <n v="1479186575"/>
    <b v="0"/>
    <x v="62"/>
    <b v="1"/>
    <s v="theater/plays"/>
    <n v="0"/>
    <n v="30.76923076923077"/>
    <x v="1"/>
    <x v="6"/>
  </r>
  <r>
    <n v="3495"/>
    <s v="The Village - one woman show"/>
    <s v="A one-woman show by Canadian artist Tina Milo. it is a multimedia show about an actress auditioning for a role of a depressed woman."/>
    <n v="5000"/>
    <n v="5343"/>
    <x v="0"/>
    <x v="5"/>
    <s v="CAD"/>
    <n v="1414862280"/>
    <n v="1412360309"/>
    <b v="0"/>
    <x v="250"/>
    <b v="1"/>
    <s v="theater/plays"/>
    <n v="6.8599999999999994E-2"/>
    <n v="74.208333333333329"/>
    <x v="1"/>
    <x v="6"/>
  </r>
  <r>
    <n v="3496"/>
    <s v="Resurrecting LIZZIE BORDEN LIVE"/>
    <s v="A one-woman play based on Lizzie Borden who was accused of the brutal hatchet murders of her father and step-mother.  Workshop Oct NYC."/>
    <n v="3000"/>
    <n v="3732"/>
    <x v="0"/>
    <x v="0"/>
    <s v="USD"/>
    <n v="1473625166"/>
    <n v="1470169166"/>
    <b v="0"/>
    <x v="76"/>
    <b v="1"/>
    <s v="theater/plays"/>
    <n v="0.24399999999999999"/>
    <n v="47.846153846153847"/>
    <x v="1"/>
    <x v="6"/>
  </r>
  <r>
    <n v="3497"/>
    <s v="Send SACKERSON to SD Fringe"/>
    <s v="We've been invited to the San Diego International Fringe Festival. Can you help us get there? Special performances in SLC and OREM."/>
    <n v="1551"/>
    <n v="1686"/>
    <x v="0"/>
    <x v="0"/>
    <s v="USD"/>
    <n v="1464904800"/>
    <n v="1463852904"/>
    <b v="0"/>
    <x v="72"/>
    <b v="1"/>
    <s v="theater/plays"/>
    <n v="8.7040618955512572E-2"/>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x v="288"/>
    <b v="1"/>
    <s v="theater/plays"/>
    <n v="2.4242424242424242E-2"/>
    <n v="40.238095238095241"/>
    <x v="1"/>
    <x v="6"/>
  </r>
  <r>
    <n v="3499"/>
    <s v="Fefu and Her Friends"/>
    <s v="Figure 8 Troupe's debut performance! A stunning piece of theatre written by premier female playwright Maria Irene Fornes."/>
    <n v="2000"/>
    <n v="2110"/>
    <x v="0"/>
    <x v="0"/>
    <s v="USD"/>
    <n v="1435733940"/>
    <n v="1431046325"/>
    <b v="0"/>
    <x v="2"/>
    <b v="1"/>
    <s v="theater/plays"/>
    <n v="5.5E-2"/>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n v="6.3E-2"/>
    <n v="25.30952380952381"/>
    <x v="1"/>
    <x v="6"/>
  </r>
  <r>
    <n v="3501"/>
    <s v="Pig by Alex Oates (London Run)"/>
    <s v="'Pig' by Alex Oates is an urgent and dark comedy with live music that discusses the vital issue of the state of our police force."/>
    <n v="1500"/>
    <n v="1510"/>
    <x v="0"/>
    <x v="1"/>
    <s v="GBP"/>
    <n v="1441995595"/>
    <n v="1439835595"/>
    <b v="0"/>
    <x v="288"/>
    <b v="1"/>
    <s v="theater/plays"/>
    <n v="6.6666666666666671E-3"/>
    <n v="35.952380952380949"/>
    <x v="1"/>
    <x v="6"/>
  </r>
  <r>
    <n v="3502"/>
    <s v="Dickhead"/>
    <s v="Dickhead is a play about one man's struggle with the dicks in his head. If you want to know more stop being a twat and put out...please"/>
    <n v="4000"/>
    <n v="4216"/>
    <x v="0"/>
    <x v="0"/>
    <s v="USD"/>
    <n v="1458100740"/>
    <n v="1456862924"/>
    <b v="0"/>
    <x v="162"/>
    <b v="1"/>
    <s v="theater/plays"/>
    <n v="5.3999999999999999E-2"/>
    <n v="136"/>
    <x v="1"/>
    <x v="6"/>
  </r>
  <r>
    <n v="3503"/>
    <s v="Tarantella"/>
    <s v="A group of Sicilian immigrants in New York struggle to deal with conflict from both within the family and from without."/>
    <n v="2500"/>
    <n v="2689"/>
    <x v="0"/>
    <x v="1"/>
    <s v="GBP"/>
    <n v="1469359728"/>
    <n v="1466767728"/>
    <b v="0"/>
    <x v="44"/>
    <b v="1"/>
    <s v="theater/plays"/>
    <n v="7.5600000000000001E-2"/>
    <n v="70.763157894736835"/>
    <x v="1"/>
    <x v="6"/>
  </r>
  <r>
    <n v="3504"/>
    <s v="Sterling Lion Theater Company"/>
    <s v="The Sterling Lion Theater Company is a non-profit theater group established for the benefit of the Connecticut lower Naugatuck Valley."/>
    <n v="1000"/>
    <n v="1000"/>
    <x v="0"/>
    <x v="0"/>
    <s v="USD"/>
    <n v="1447959491"/>
    <n v="1445363891"/>
    <b v="0"/>
    <x v="22"/>
    <b v="1"/>
    <s v="theater/plays"/>
    <n v="0"/>
    <n v="125"/>
    <x v="1"/>
    <x v="6"/>
  </r>
  <r>
    <n v="3505"/>
    <s v="Second Act: The Four Disgracers"/>
    <s v="Four myths._x000a_Four writers._x000a_Four new takes._x000a__x000a_The Four Disgracers comes to the stage to launch a new theatre group, Ixion."/>
    <n v="2500"/>
    <n v="2594"/>
    <x v="0"/>
    <x v="0"/>
    <s v="USD"/>
    <n v="1399953600"/>
    <n v="1398983245"/>
    <b v="0"/>
    <x v="70"/>
    <b v="1"/>
    <s v="theater/plays"/>
    <n v="3.7600000000000001E-2"/>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n v="1.4999999999999999E-2"/>
    <n v="105"/>
    <x v="1"/>
    <x v="6"/>
  </r>
  <r>
    <n v="3507"/>
    <s v="The Chameleon Fools Theatre Troupe Project"/>
    <s v="Please help our troupe bring our first project from planning to reality! Join us on one exciting ride!"/>
    <n v="10000"/>
    <n v="10440"/>
    <x v="0"/>
    <x v="0"/>
    <s v="USD"/>
    <n v="1464732537"/>
    <n v="1462140537"/>
    <b v="0"/>
    <x v="250"/>
    <b v="1"/>
    <s v="theater/plays"/>
    <n v="4.3999999999999997E-2"/>
    <n v="145"/>
    <x v="1"/>
    <x v="6"/>
  </r>
  <r>
    <n v="3508"/>
    <s v="Roll The Dice Theatre Company"/>
    <s v="Roll The Dice Theatre Company revolves around taking risks in the game of life vicariously through beloved childhood games."/>
    <n v="100"/>
    <n v="180"/>
    <x v="0"/>
    <x v="1"/>
    <s v="GBP"/>
    <n v="1462914000"/>
    <n v="1460914253"/>
    <b v="0"/>
    <x v="41"/>
    <b v="1"/>
    <s v="theater/plays"/>
    <n v="0.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n v="6.3333333333333339E-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n v="5.5555555555555558E-3"/>
    <n v="60.333333333333336"/>
    <x v="1"/>
    <x v="6"/>
  </r>
  <r>
    <n v="3511"/>
    <s v="Silent Planet"/>
    <s v="The world premiere of the first full-length play by Eve Leigh, at the intimate Finborough Theatre in London."/>
    <n v="1500"/>
    <n v="1518"/>
    <x v="0"/>
    <x v="1"/>
    <s v="GBP"/>
    <n v="1415385000"/>
    <n v="1413406695"/>
    <b v="0"/>
    <x v="10"/>
    <b v="1"/>
    <s v="theater/plays"/>
    <n v="1.2E-2"/>
    <n v="79.89473684210526"/>
    <x v="1"/>
    <x v="6"/>
  </r>
  <r>
    <n v="3512"/>
    <s v="With My Eyes Wide Open"/>
    <s v="We're making a hard hitting, innovative play which will open your eyes to what mental illness is like in the mind of the sufferer."/>
    <n v="1000"/>
    <n v="1000"/>
    <x v="0"/>
    <x v="1"/>
    <s v="GBP"/>
    <n v="1429789992"/>
    <n v="1424609592"/>
    <b v="0"/>
    <x v="57"/>
    <b v="1"/>
    <s v="theater/plays"/>
    <n v="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n v="0.1839285714285714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n v="0.1"/>
    <n v="55"/>
    <x v="1"/>
    <x v="6"/>
  </r>
  <r>
    <n v="3515"/>
    <s v="Twelfth Night by William Shakespeare"/>
    <s v="We are casting an all-inclusive production of Shakespeare's Twelfth Night in a non-traditional performance space."/>
    <n v="3000"/>
    <n v="3080"/>
    <x v="0"/>
    <x v="0"/>
    <s v="USD"/>
    <n v="1433097171"/>
    <n v="1430505171"/>
    <b v="0"/>
    <x v="67"/>
    <b v="1"/>
    <s v="theater/plays"/>
    <n v="2.6666666666666668E-2"/>
    <n v="66.956521739130437"/>
    <x v="1"/>
    <x v="6"/>
  </r>
  <r>
    <n v="3516"/>
    <s v="The March of the Bonus Army"/>
    <s v="A new play about a lesser known yet pivotal event in American history, about a group of WWI Veterans fighting for their rights."/>
    <n v="2500"/>
    <n v="2500"/>
    <x v="0"/>
    <x v="0"/>
    <s v="USD"/>
    <n v="1410145200"/>
    <n v="1407197670"/>
    <b v="0"/>
    <x v="202"/>
    <b v="1"/>
    <s v="theater/plays"/>
    <n v="0"/>
    <n v="227.27272727272728"/>
    <x v="1"/>
    <x v="6"/>
  </r>
  <r>
    <n v="3517"/>
    <s v="A Bright Room Called Day by Tony Kushner"/>
    <s v="Support an outstanding cast of actors to take on a professional production of a masterpiece of modern theatre"/>
    <n v="4000"/>
    <n v="4000"/>
    <x v="0"/>
    <x v="1"/>
    <s v="GBP"/>
    <n v="1404471600"/>
    <n v="1401910634"/>
    <b v="0"/>
    <x v="62"/>
    <b v="1"/>
    <s v="theater/plays"/>
    <n v="0"/>
    <n v="307.69230769230768"/>
    <x v="1"/>
    <x v="6"/>
  </r>
  <r>
    <n v="3518"/>
    <s v="BEASTS OF BAVERLY GROVE"/>
    <s v="One play.  Two theaters.  See the story from both sides and then decide for yourself - who are the BEASTS OF BAVERLY GROVE?"/>
    <n v="1500"/>
    <n v="1650.69"/>
    <x v="0"/>
    <x v="0"/>
    <s v="USD"/>
    <n v="1412259660"/>
    <n v="1410461299"/>
    <b v="0"/>
    <x v="51"/>
    <b v="1"/>
    <s v="theater/plays"/>
    <n v="0.10046000000000004"/>
    <n v="50.020909090909093"/>
    <x v="1"/>
    <x v="6"/>
  </r>
  <r>
    <n v="3519"/>
    <s v="Bookstory"/>
    <s v="Bookstory is a tiny puppet musical with some very big ideas that tells the story of the story in the digital age"/>
    <n v="2000"/>
    <n v="2027"/>
    <x v="0"/>
    <x v="1"/>
    <s v="GBP"/>
    <n v="1425478950"/>
    <n v="1422886950"/>
    <b v="0"/>
    <x v="33"/>
    <b v="1"/>
    <s v="theater/plays"/>
    <n v="1.35E-2"/>
    <n v="72.392857142857139"/>
    <x v="1"/>
    <x v="6"/>
  </r>
  <r>
    <n v="3520"/>
    <s v="Protocols"/>
    <s v="Help us to bring &quot;Protocols&quot; at the 2015 Camden Fringe. The most controversial play of the year."/>
    <n v="2000"/>
    <n v="2015"/>
    <x v="0"/>
    <x v="1"/>
    <s v="GBP"/>
    <n v="1441547220"/>
    <n v="1439322412"/>
    <b v="0"/>
    <x v="64"/>
    <b v="1"/>
    <s v="theater/plays"/>
    <n v="7.4999999999999997E-3"/>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x v="62"/>
    <b v="1"/>
    <s v="theater/plays"/>
    <n v="0.69428571428571428"/>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n v="0"/>
    <n v="41.029411764705884"/>
    <x v="1"/>
    <x v="6"/>
  </r>
  <r>
    <n v="3523"/>
    <s v="Magnificence"/>
    <s v="An old play about our world. Set in 1970s England, Magnificence is a gut-wrenching story of radicalisation, idealism and pity."/>
    <n v="4000"/>
    <n v="4546"/>
    <x v="0"/>
    <x v="1"/>
    <s v="GBP"/>
    <n v="1474844400"/>
    <n v="1469871148"/>
    <b v="0"/>
    <x v="144"/>
    <b v="1"/>
    <s v="theater/plays"/>
    <n v="0.13650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x v="142"/>
    <b v="1"/>
    <s v="theater/plays"/>
    <n v="1.5599999999999999E-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x v="63"/>
    <b v="1"/>
    <s v="theater/plays"/>
    <n v="0.06"/>
    <n v="75.714285714285708"/>
    <x v="1"/>
    <x v="6"/>
  </r>
  <r>
    <n v="3526"/>
    <s v="Human, Kind Theater Project"/>
    <s v="By day we perform Acts of Kindness, by night we perform free theater, all sustained by the love of our neighbors, not ticket prices."/>
    <n v="3300"/>
    <n v="3366"/>
    <x v="0"/>
    <x v="0"/>
    <s v="USD"/>
    <n v="1461823140"/>
    <n v="1459411371"/>
    <b v="0"/>
    <x v="69"/>
    <b v="1"/>
    <s v="theater/plays"/>
    <n v="0.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n v="0.16916666666666666"/>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n v="1.1515151515151515E-2"/>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n v="0.32"/>
    <n v="36.666666666666664"/>
    <x v="1"/>
    <x v="6"/>
  </r>
  <r>
    <n v="3530"/>
    <s v="Far From Fiction"/>
    <s v="â€œFar From Fictionâ€ is a powerful play, written by Sally Willis, offering insights into a new understanding of  female psychology."/>
    <n v="2750"/>
    <n v="2750"/>
    <x v="0"/>
    <x v="1"/>
    <s v="GBP"/>
    <n v="1460318400"/>
    <n v="1457881057"/>
    <b v="0"/>
    <x v="19"/>
    <b v="1"/>
    <s v="theater/plays"/>
    <n v="0"/>
    <n v="125"/>
    <x v="1"/>
    <x v="6"/>
  </r>
  <r>
    <n v="3531"/>
    <s v="The Reinvention of Lily Johnson"/>
    <s v="A political comedy for a crazy election year"/>
    <n v="1000"/>
    <n v="1280"/>
    <x v="0"/>
    <x v="0"/>
    <s v="USD"/>
    <n v="1467301334"/>
    <n v="1464709334"/>
    <b v="0"/>
    <x v="55"/>
    <b v="1"/>
    <s v="theater/plays"/>
    <n v="0.28000000000000003"/>
    <n v="49.230769230769234"/>
    <x v="1"/>
    <x v="6"/>
  </r>
  <r>
    <n v="3532"/>
    <s v="&quot;I Will Speak For Myself&quot;"/>
    <s v="Our goal: To produce a stirring one-woman show historically based on African-American womenâ€™s experiences, struggles, and journeys."/>
    <n v="960"/>
    <n v="1142"/>
    <x v="0"/>
    <x v="0"/>
    <s v="USD"/>
    <n v="1411012740"/>
    <n v="1409667827"/>
    <b v="0"/>
    <x v="74"/>
    <b v="1"/>
    <s v="theater/plays"/>
    <n v="0.189583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n v="0.26200000000000001"/>
    <n v="78.875"/>
    <x v="1"/>
    <x v="6"/>
  </r>
  <r>
    <n v="3534"/>
    <s v="Night of Ashes"/>
    <s v="A Theatrical Prequel to Hell's Rebels, the current Pathfinder Adventure Path from Paizo Publishing"/>
    <n v="5000"/>
    <n v="7810"/>
    <x v="0"/>
    <x v="0"/>
    <s v="USD"/>
    <n v="1443711623"/>
    <n v="1440687623"/>
    <b v="0"/>
    <x v="386"/>
    <b v="1"/>
    <s v="theater/plays"/>
    <n v="0.56200000000000006"/>
    <n v="38.284313725490193"/>
    <x v="1"/>
    <x v="6"/>
  </r>
  <r>
    <n v="3535"/>
    <s v="Twelve Angry Women"/>
    <s v="On the 60th anniversary of Twelve Angry Men, 12 female writers create 12 short pieces about what makes them angry."/>
    <n v="2000"/>
    <n v="2063"/>
    <x v="0"/>
    <x v="1"/>
    <s v="GBP"/>
    <n v="1443808800"/>
    <n v="1441120910"/>
    <b v="0"/>
    <x v="67"/>
    <b v="1"/>
    <s v="theater/plays"/>
    <n v="3.15E-2"/>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n v="0.5333333333333333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x v="33"/>
    <b v="1"/>
    <s v="theater/plays"/>
    <n v="0.80444444444444441"/>
    <n v="43.5"/>
    <x v="1"/>
    <x v="6"/>
  </r>
  <r>
    <n v="3538"/>
    <s v="'Mooring' - Vocal Point Theatre Project"/>
    <s v="A play about riverside homelessness, inspired by true events. Shows at Brunel Museum, 240 Project and similar community organisations."/>
    <n v="2000"/>
    <n v="2569"/>
    <x v="0"/>
    <x v="1"/>
    <s v="GBP"/>
    <n v="1471428340"/>
    <n v="1469009140"/>
    <b v="0"/>
    <x v="183"/>
    <b v="1"/>
    <s v="theater/plays"/>
    <n v="0.28449999999999998"/>
    <n v="30.951807228915662"/>
    <x v="1"/>
    <x v="6"/>
  </r>
  <r>
    <n v="3539"/>
    <s v="Chokehold"/>
    <s v="A searing new play that takes  an unflinching look at the terrible costs of police shootings in the African American community."/>
    <n v="600"/>
    <n v="718"/>
    <x v="0"/>
    <x v="0"/>
    <s v="USD"/>
    <n v="1473358122"/>
    <n v="1471543722"/>
    <b v="0"/>
    <x v="62"/>
    <b v="1"/>
    <s v="theater/plays"/>
    <n v="0.19666666666666666"/>
    <n v="55.230769230769234"/>
    <x v="1"/>
    <x v="6"/>
  </r>
  <r>
    <n v="3540"/>
    <s v="The Silence at the Song's End"/>
    <s v="A brand new stage adaptation of the Libby Purves/Nicholas Heiney book. A new work involving music, poetry and fajitas. #timetochange"/>
    <n v="300"/>
    <n v="369"/>
    <x v="0"/>
    <x v="1"/>
    <s v="GBP"/>
    <n v="1466899491"/>
    <n v="1464307491"/>
    <b v="0"/>
    <x v="22"/>
    <b v="1"/>
    <s v="theater/plays"/>
    <n v="0.23"/>
    <n v="46.125"/>
    <x v="1"/>
    <x v="6"/>
  </r>
  <r>
    <n v="3541"/>
    <s v="Twelfth Night or What You Will"/>
    <s v="Yellowbelly Theatre needs your help to bring this incredible play of love, lust and mistaken identity to life in our debut performance!"/>
    <n v="1200"/>
    <n v="1260"/>
    <x v="0"/>
    <x v="1"/>
    <s v="GBP"/>
    <n v="1441042275"/>
    <n v="1438882275"/>
    <b v="0"/>
    <x v="58"/>
    <b v="1"/>
    <s v="theater/plays"/>
    <n v="0.05"/>
    <n v="39.375"/>
    <x v="1"/>
    <x v="6"/>
  </r>
  <r>
    <n v="3542"/>
    <s v="Gifts of War"/>
    <s v="Ancient Greece. Giddy, champagne soaked debauchery celebrating the Trojan War's end leads to a shocking and deadly surprise."/>
    <n v="5500"/>
    <n v="5623"/>
    <x v="0"/>
    <x v="0"/>
    <s v="USD"/>
    <n v="1410099822"/>
    <n v="1404915822"/>
    <b v="0"/>
    <x v="268"/>
    <b v="1"/>
    <s v="theater/plays"/>
    <n v="2.2363636363636363E-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x v="60"/>
    <b v="1"/>
    <s v="theater/plays"/>
    <n v="4.6666666666666669E-2"/>
    <n v="54.137931034482762"/>
    <x v="1"/>
    <x v="6"/>
  </r>
  <r>
    <n v="3544"/>
    <s v="Gruoch, or Lady Macbeth"/>
    <s v="Death &amp; Pretzels presents the world premiere of Paul Pasulka's Gruoch, or Lady Macbeth"/>
    <n v="2500"/>
    <n v="2500"/>
    <x v="0"/>
    <x v="0"/>
    <s v="USD"/>
    <n v="1425758257"/>
    <n v="1423166257"/>
    <b v="0"/>
    <x v="54"/>
    <b v="1"/>
    <s v="theater/plays"/>
    <n v="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n v="4.0000000000000001E-3"/>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n v="2.2727272727272728E-2"/>
    <n v="59.210526315789473"/>
    <x v="1"/>
    <x v="6"/>
  </r>
  <r>
    <n v="3547"/>
    <s v="Tommy and Me by Ray Didinger - Theatre Exile"/>
    <s v="Help to bring this heart warming story of Ray Didinger's relationship with his boyhood hero Tommy McDonald to life."/>
    <n v="35000"/>
    <n v="40043.25"/>
    <x v="0"/>
    <x v="0"/>
    <s v="USD"/>
    <n v="1463198340"/>
    <n v="1461117201"/>
    <b v="0"/>
    <x v="226"/>
    <b v="1"/>
    <s v="theater/plays"/>
    <n v="0.14409285714285713"/>
    <n v="119.17633928571429"/>
    <x v="1"/>
    <x v="6"/>
  </r>
  <r>
    <n v="3548"/>
    <s v="THE UNDERSTUDY @ WORKING STAGE"/>
    <s v="We're putting together a production of THE UNDERSTUDY by Theresa Rebeck and hope you'll help us share this story."/>
    <n v="2100"/>
    <n v="2140"/>
    <x v="0"/>
    <x v="0"/>
    <s v="USD"/>
    <n v="1457139600"/>
    <n v="1455230214"/>
    <b v="0"/>
    <x v="62"/>
    <b v="1"/>
    <s v="theater/plays"/>
    <n v="1.9047619047619049E-2"/>
    <n v="164.61538461538461"/>
    <x v="1"/>
    <x v="6"/>
  </r>
  <r>
    <n v="3549"/>
    <s v="The Munitionettes"/>
    <s v="Help us bring to life tales of hardship, danger and community of extraordinary women working in WW1 munitions factories."/>
    <n v="1000"/>
    <n v="1020"/>
    <x v="0"/>
    <x v="1"/>
    <s v="GBP"/>
    <n v="1441358873"/>
    <n v="1438939673"/>
    <b v="0"/>
    <x v="288"/>
    <b v="1"/>
    <s v="theater/plays"/>
    <n v="0.02"/>
    <n v="24.285714285714285"/>
    <x v="1"/>
    <x v="6"/>
  </r>
  <r>
    <n v="3550"/>
    <s v="MOONFACE"/>
    <s v="MOONFACE explores the formative f***k-ups of adolescence. Fresh, incisive new writing. Monologue, movement and striking naturalism."/>
    <n v="2500"/>
    <n v="2620"/>
    <x v="0"/>
    <x v="1"/>
    <s v="GBP"/>
    <n v="1462224398"/>
    <n v="1459632398"/>
    <b v="0"/>
    <x v="31"/>
    <b v="1"/>
    <s v="theater/plays"/>
    <n v="4.8000000000000001E-2"/>
    <n v="40.9375"/>
    <x v="1"/>
    <x v="6"/>
  </r>
  <r>
    <n v="3551"/>
    <s v="2014 UASPA Theatre Showcase"/>
    <s v="UASPA is a performing arts high school producing its 2014 Theatre Showcase featuring our strongest performances and original work."/>
    <n v="1500"/>
    <n v="1527.5"/>
    <x v="0"/>
    <x v="0"/>
    <s v="USD"/>
    <n v="1400796420"/>
    <n v="1398342170"/>
    <b v="0"/>
    <x v="20"/>
    <b v="1"/>
    <s v="theater/plays"/>
    <n v="1.8333333333333333E-2"/>
    <n v="61.1"/>
    <x v="1"/>
    <x v="6"/>
  </r>
  <r>
    <n v="3552"/>
    <s v="Lock&amp;Key Theatre present 'Timon of Athens'"/>
    <s v="Support Lock&amp;Key Theatre's 'Timon of Athens' by donating to our printing! Every penny goes to posters, programmes, flyers and scripts."/>
    <n v="773"/>
    <n v="773"/>
    <x v="0"/>
    <x v="1"/>
    <s v="GBP"/>
    <n v="1403964324"/>
    <n v="1401372324"/>
    <b v="0"/>
    <x v="9"/>
    <b v="1"/>
    <s v="theater/plays"/>
    <n v="0"/>
    <n v="38.65"/>
    <x v="1"/>
    <x v="6"/>
  </r>
  <r>
    <n v="3553"/>
    <s v="Coming Home"/>
    <s v="Professional actors bring to life the true stories of 5 African-Americans struggling with mental health and their search for healing."/>
    <n v="5500"/>
    <n v="5845"/>
    <x v="0"/>
    <x v="0"/>
    <s v="USD"/>
    <n v="1439337600"/>
    <n v="1436575280"/>
    <b v="0"/>
    <x v="201"/>
    <b v="1"/>
    <s v="theater/plays"/>
    <n v="6.2727272727272729E-2"/>
    <n v="56.20192307692308"/>
    <x v="1"/>
    <x v="6"/>
  </r>
  <r>
    <n v="3554"/>
    <s v="MASKS: Off-Broadway Debut"/>
    <s v="MASKS is a dramedy dealing with what it means to be alive, the reliability of identity, and what it means to suffer."/>
    <n v="5000"/>
    <n v="5671.11"/>
    <x v="0"/>
    <x v="0"/>
    <s v="USD"/>
    <n v="1423674000"/>
    <n v="1421025159"/>
    <b v="0"/>
    <x v="28"/>
    <b v="1"/>
    <s v="theater/plays"/>
    <n v="0.1342219999999999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n v="0"/>
    <n v="171.42857142857142"/>
    <x v="1"/>
    <x v="6"/>
  </r>
  <r>
    <n v="3556"/>
    <s v="Immortal"/>
    <s v="'Immortal', a play about five English Air Bombers in WW2, is an exciting first project for the brand new Production Company, GreanTea."/>
    <n v="2200"/>
    <n v="2210"/>
    <x v="0"/>
    <x v="1"/>
    <s v="GBP"/>
    <n v="1408289724"/>
    <n v="1403105724"/>
    <b v="0"/>
    <x v="9"/>
    <b v="1"/>
    <s v="theater/plays"/>
    <n v="4.5454545454545452E-3"/>
    <n v="110.5"/>
    <x v="1"/>
    <x v="6"/>
  </r>
  <r>
    <n v="3557"/>
    <s v="Good Bread Alley"/>
    <s v="A play by April Yvette Thompson. A Gullah Healer Woman and an Afro-Cuban Priest forge a new world of magic &amp; dreams in Jim Crow Miami."/>
    <n v="100000"/>
    <n v="100036"/>
    <x v="0"/>
    <x v="0"/>
    <s v="USD"/>
    <n v="1399271911"/>
    <n v="1396334311"/>
    <b v="0"/>
    <x v="501"/>
    <b v="1"/>
    <s v="theater/plays"/>
    <n v="3.6000000000000002E-4"/>
    <n v="179.27598566308242"/>
    <x v="1"/>
    <x v="6"/>
  </r>
  <r>
    <n v="3558"/>
    <s v="SPILL - A verbatim show about sex"/>
    <s v="We're making a show about sex. Because it's important, everyone wants to talk about it and it's at the start of everything."/>
    <n v="350"/>
    <n v="504"/>
    <x v="0"/>
    <x v="1"/>
    <s v="GBP"/>
    <n v="1435352400"/>
    <n v="1431718575"/>
    <b v="0"/>
    <x v="19"/>
    <b v="1"/>
    <s v="theater/plays"/>
    <n v="0.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x v="54"/>
    <b v="1"/>
    <s v="theater/plays"/>
    <n v="3.5000000000000003E-2"/>
    <n v="43.125"/>
    <x v="1"/>
    <x v="6"/>
  </r>
  <r>
    <n v="3560"/>
    <s v="Book Club: A Comedy"/>
    <s v="The world premiere of an endearing play about love, friendship, men's styling putty, Dungeons &amp; Dragons &amp; our capacity for forbearance."/>
    <n v="3200"/>
    <n v="3470"/>
    <x v="0"/>
    <x v="5"/>
    <s v="CAD"/>
    <n v="1432694700"/>
    <n v="1429651266"/>
    <b v="0"/>
    <x v="142"/>
    <b v="1"/>
    <s v="theater/plays"/>
    <n v="8.4375000000000006E-2"/>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n v="2.4E-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n v="0.48888888888888887"/>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n v="5.4900000000000088E-2"/>
    <n v="21.098000000000003"/>
    <x v="1"/>
    <x v="6"/>
  </r>
  <r>
    <n v="3564"/>
    <s v="The Pillowman Aberdeen"/>
    <s v="Multi Award-Winng play THE PILLOWMAN coming to the Arts Centre Theatre, Aberdeen"/>
    <n v="1000"/>
    <n v="1005"/>
    <x v="0"/>
    <x v="1"/>
    <s v="GBP"/>
    <n v="1444060800"/>
    <n v="1440082649"/>
    <b v="0"/>
    <x v="57"/>
    <b v="1"/>
    <s v="theater/plays"/>
    <n v="5.0000000000000001E-3"/>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n v="0.30555555555555558"/>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x v="44"/>
    <b v="1"/>
    <s v="theater/plays"/>
    <n v="4.7500000000000001E-2"/>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x v="14"/>
    <b v="1"/>
    <s v="theater/plays"/>
    <n v="8.7999999999999995E-2"/>
    <n v="26.536585365853657"/>
    <x v="1"/>
    <x v="6"/>
  </r>
  <r>
    <n v="3568"/>
    <s v="The Fairy Tale: A Little Daylight"/>
    <s v="GK. Jr (for student actors 12 and under) will bring George Macdonald's story to life. 10+ speaking parts &amp; many non-speaking parts!"/>
    <n v="1000"/>
    <n v="1110"/>
    <x v="0"/>
    <x v="0"/>
    <s v="USD"/>
    <n v="1410975994"/>
    <n v="1408383994"/>
    <b v="0"/>
    <x v="10"/>
    <b v="1"/>
    <s v="theater/plays"/>
    <n v="0.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n v="4.7999999999999996E-3"/>
    <n v="122.53658536585365"/>
    <x v="1"/>
    <x v="6"/>
  </r>
  <r>
    <n v="3570"/>
    <s v="The Lower Depths"/>
    <s v="Theatre Machine presents an all-new adaptation of Maxim Gorky's classic of Russian theatre, The Lower Depths."/>
    <n v="2000"/>
    <n v="2287"/>
    <x v="0"/>
    <x v="0"/>
    <s v="USD"/>
    <n v="1420009200"/>
    <n v="1417593483"/>
    <b v="0"/>
    <x v="55"/>
    <b v="1"/>
    <s v="theater/plays"/>
    <n v="0.14349999999999999"/>
    <n v="87.961538461538467"/>
    <x v="1"/>
    <x v="6"/>
  </r>
  <r>
    <n v="3571"/>
    <s v="Cans at Theatre503"/>
    <s v="Support Kuleshovâ€™s first full length production; help to build the set and bring a fierce and important new play to life"/>
    <n v="1500"/>
    <n v="1831"/>
    <x v="0"/>
    <x v="1"/>
    <s v="GBP"/>
    <n v="1414701413"/>
    <n v="1412109413"/>
    <b v="0"/>
    <x v="20"/>
    <b v="1"/>
    <s v="theater/plays"/>
    <n v="0.22066666666666668"/>
    <n v="73.239999999999995"/>
    <x v="1"/>
    <x v="6"/>
  </r>
  <r>
    <n v="3572"/>
    <s v="Monster"/>
    <s v="A darkly comic one woman show by Abram Rooney as part of The Camden Fringe 2015."/>
    <n v="500"/>
    <n v="500"/>
    <x v="0"/>
    <x v="1"/>
    <s v="GBP"/>
    <n v="1434894082"/>
    <n v="1432302082"/>
    <b v="0"/>
    <x v="82"/>
    <b v="1"/>
    <s v="theater/plays"/>
    <n v="0"/>
    <n v="55.555555555555557"/>
    <x v="1"/>
    <x v="6"/>
  </r>
  <r>
    <n v="3573"/>
    <s v="Licensed To Ill"/>
    <s v="London based theatre makers collaborating to create a new show about the history of HipHop."/>
    <n v="3000"/>
    <n v="3084"/>
    <x v="0"/>
    <x v="1"/>
    <s v="GBP"/>
    <n v="1415440846"/>
    <n v="1412845246"/>
    <b v="0"/>
    <x v="76"/>
    <b v="1"/>
    <s v="theater/plays"/>
    <n v="2.8000000000000001E-2"/>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x v="43"/>
    <b v="1"/>
    <s v="theater/plays"/>
    <n v="6.1206896551724135E-2"/>
    <n v="136.77777777777777"/>
    <x v="1"/>
    <x v="6"/>
  </r>
  <r>
    <n v="3575"/>
    <s v="AnaiÌˆs Nin Goes to Hell"/>
    <s v="An island in hell. Cleopatra, Joan of Arc, &amp; Queen Victoria wait, trapped in the memory of who they were... until AnaiÌˆs Nin shows up."/>
    <n v="10000"/>
    <n v="10133"/>
    <x v="0"/>
    <x v="0"/>
    <s v="USD"/>
    <n v="1470887940"/>
    <n v="1468176527"/>
    <b v="0"/>
    <x v="332"/>
    <b v="1"/>
    <s v="theater/plays"/>
    <n v="1.3299999999999999E-2"/>
    <n v="99.343137254901961"/>
    <x v="1"/>
    <x v="6"/>
  </r>
  <r>
    <n v="3576"/>
    <s v="Vote for Next Season's Shows!"/>
    <s v="Vote here for whatever show you want to see next year! No gimmick, no stretch goals, just a simple vote and a free ticket."/>
    <n v="100"/>
    <n v="100"/>
    <x v="0"/>
    <x v="0"/>
    <s v="USD"/>
    <n v="1480947054"/>
    <n v="1475759454"/>
    <b v="0"/>
    <x v="81"/>
    <b v="1"/>
    <s v="theater/plays"/>
    <n v="0"/>
    <n v="20"/>
    <x v="1"/>
    <x v="6"/>
  </r>
  <r>
    <n v="3577"/>
    <s v="The Laramie Project in Utah County"/>
    <s v="Our goal is to bring this story of one town's processing of tragedy and their own community identity to Utah County."/>
    <n v="600"/>
    <n v="780"/>
    <x v="0"/>
    <x v="0"/>
    <s v="USD"/>
    <n v="1430029680"/>
    <n v="1427741583"/>
    <b v="0"/>
    <x v="74"/>
    <b v="1"/>
    <s v="theater/plays"/>
    <n v="0.3"/>
    <n v="28.888888888888889"/>
    <x v="1"/>
    <x v="6"/>
  </r>
  <r>
    <n v="3578"/>
    <s v="Home"/>
    <s v="An unsparing, slightly surreal look at the effects of the private rented sector on two young women. Based on real events."/>
    <n v="1500"/>
    <n v="1500.2"/>
    <x v="0"/>
    <x v="1"/>
    <s v="GBP"/>
    <n v="1462037777"/>
    <n v="1459445777"/>
    <b v="0"/>
    <x v="77"/>
    <b v="1"/>
    <s v="theater/plays"/>
    <n v="1.3333333333336364E-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n v="0"/>
    <n v="35.714285714285715"/>
    <x v="1"/>
    <x v="6"/>
  </r>
  <r>
    <n v="3580"/>
    <s v="Annabel Lost"/>
    <s v="Annabel Lost combines visual art and performance poetry to tell the story of two orphaned refugees, Quetzal and Rhime."/>
    <n v="900"/>
    <n v="1025"/>
    <x v="0"/>
    <x v="0"/>
    <s v="USD"/>
    <n v="1425185940"/>
    <n v="1421900022"/>
    <b v="0"/>
    <x v="74"/>
    <b v="1"/>
    <s v="theater/plays"/>
    <n v="0.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x v="43"/>
    <b v="1"/>
    <s v="theater/plays"/>
    <n v="0"/>
    <n v="33.333333333333336"/>
    <x v="1"/>
    <x v="6"/>
  </r>
  <r>
    <n v="3582"/>
    <s v="REALLY REALLY"/>
    <s v="A contemporary American play touching on the scorching realities of growing up in the Millennial generation."/>
    <n v="1000"/>
    <n v="2870"/>
    <x v="0"/>
    <x v="0"/>
    <s v="USD"/>
    <n v="1459822682"/>
    <n v="1458613082"/>
    <b v="0"/>
    <x v="72"/>
    <b v="1"/>
    <s v="theater/plays"/>
    <n v="1.87"/>
    <n v="58.571428571428569"/>
    <x v="1"/>
    <x v="6"/>
  </r>
  <r>
    <n v="3583"/>
    <s v="The Tragedy of Mario and Juliet"/>
    <s v="Bumbling architect Romeo and handsome contractor Mario meet their match while building a balcony for Verona, NJ siren, Juliet."/>
    <n v="3000"/>
    <n v="3255"/>
    <x v="0"/>
    <x v="0"/>
    <s v="USD"/>
    <n v="1460970805"/>
    <n v="1455790405"/>
    <b v="0"/>
    <x v="54"/>
    <b v="1"/>
    <s v="theater/plays"/>
    <n v="8.5000000000000006E-2"/>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n v="0.155"/>
    <n v="30.9375"/>
    <x v="1"/>
    <x v="6"/>
  </r>
  <r>
    <n v="3585"/>
    <s v="The Lost Boy (a play)"/>
    <s v="The world premiere of a play, a true story about love, loss, and a man reaching back in time as the only way to move forward."/>
    <n v="3400"/>
    <n v="4050"/>
    <x v="0"/>
    <x v="0"/>
    <s v="USD"/>
    <n v="1419181890"/>
    <n v="1416589890"/>
    <b v="0"/>
    <x v="23"/>
    <b v="1"/>
    <s v="theater/plays"/>
    <n v="0.19117647058823528"/>
    <n v="176.08695652173913"/>
    <x v="1"/>
    <x v="6"/>
  </r>
  <r>
    <n v="3586"/>
    <s v="Actors &amp; Musicians who are Blind or Autistic"/>
    <s v="See Theatre In A New Light"/>
    <n v="7500"/>
    <n v="8207"/>
    <x v="0"/>
    <x v="0"/>
    <s v="USD"/>
    <n v="1474649070"/>
    <n v="1469465070"/>
    <b v="0"/>
    <x v="241"/>
    <b v="1"/>
    <s v="theater/plays"/>
    <n v="9.4266666666666665E-2"/>
    <n v="151.9814814814815"/>
    <x v="1"/>
    <x v="6"/>
  </r>
  <r>
    <n v="3587"/>
    <s v="Blue Stockings @ The Cockpit Theatre"/>
    <s v="The GSA BA (Hons) Acting class of 2016 are taking a transfer of their GSA Production to The Cockpit Theatre in London"/>
    <n v="500"/>
    <n v="633"/>
    <x v="0"/>
    <x v="1"/>
    <s v="GBP"/>
    <n v="1467054000"/>
    <n v="1463144254"/>
    <b v="0"/>
    <x v="33"/>
    <b v="1"/>
    <s v="theater/plays"/>
    <n v="0.26600000000000001"/>
    <n v="22.607142857142858"/>
    <x v="1"/>
    <x v="6"/>
  </r>
  <r>
    <n v="3588"/>
    <s v="MENTAL Play short-tour 2015!"/>
    <s v="Touring the fast-paced, playful and poignant story of three twenty-somethings in a mental-health support group."/>
    <n v="200"/>
    <n v="201"/>
    <x v="0"/>
    <x v="1"/>
    <s v="GBP"/>
    <n v="1430348400"/>
    <n v="1428436410"/>
    <b v="0"/>
    <x v="202"/>
    <b v="1"/>
    <s v="theater/plays"/>
    <n v="5.0000000000000001E-3"/>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n v="0.27500000000000002"/>
    <n v="82.258064516129039"/>
    <x v="1"/>
    <x v="6"/>
  </r>
  <r>
    <n v="3590"/>
    <s v="The Glasshouse"/>
    <s v="Two men on trial for desertion, confined within a Glasshouse. How long can friendship last? How much can a man stand before he breaks?"/>
    <n v="5000"/>
    <n v="5003"/>
    <x v="0"/>
    <x v="1"/>
    <s v="GBP"/>
    <n v="1413792034"/>
    <n v="1411200034"/>
    <b v="0"/>
    <x v="196"/>
    <b v="1"/>
    <s v="theater/plays"/>
    <n v="5.9999999999999995E-4"/>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n v="0.75"/>
    <n v="68.055555555555557"/>
    <x v="1"/>
    <x v="6"/>
  </r>
  <r>
    <n v="3592"/>
    <s v="boom- a play by Peter Sinn Nachtrieb"/>
    <s v="Sex. Fish. A COMET THAT DESTROYS THE WORLD. boom a play by Peter Sinn Nachtrieb- Feb 19-21 at The Bridge in NYC."/>
    <n v="2000"/>
    <n v="2545"/>
    <x v="0"/>
    <x v="0"/>
    <s v="USD"/>
    <n v="1423630740"/>
    <n v="1418673307"/>
    <b v="0"/>
    <x v="2"/>
    <b v="1"/>
    <s v="theater/plays"/>
    <n v="0.27250000000000002"/>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n v="0.10633333333333334"/>
    <n v="77.186046511627907"/>
    <x v="1"/>
    <x v="6"/>
  </r>
  <r>
    <n v="3594"/>
    <s v="HEDDA"/>
    <s v="An adaptation that realizes the internal struggle of Ibsenâ€™s most renowned protagonist as she traverses a claustrophobic social world"/>
    <n v="1600"/>
    <n v="2015"/>
    <x v="0"/>
    <x v="0"/>
    <s v="USD"/>
    <n v="1472952982"/>
    <n v="1470792982"/>
    <b v="0"/>
    <x v="17"/>
    <b v="1"/>
    <s v="theater/plays"/>
    <n v="0.25937500000000002"/>
    <n v="55.972222222222221"/>
    <x v="1"/>
    <x v="6"/>
  </r>
  <r>
    <n v="3595"/>
    <s v="The Flu Season"/>
    <s v="A new theatre company staging Will Eno's The Flu Season in Seattle"/>
    <n v="2600"/>
    <n v="3081"/>
    <x v="0"/>
    <x v="0"/>
    <s v="USD"/>
    <n v="1426229940"/>
    <n v="1423959123"/>
    <b v="0"/>
    <x v="95"/>
    <b v="1"/>
    <s v="theater/plays"/>
    <n v="0.185"/>
    <n v="49.693548387096776"/>
    <x v="1"/>
    <x v="6"/>
  </r>
  <r>
    <n v="3596"/>
    <s v="SHADFLY - NEW PLAY AT THE ARTS PROJECT"/>
    <s v="A play about the last eight years of the life of Egon Schiele, one of the most influential Austrian Expressionist artists."/>
    <n v="1100"/>
    <n v="1185"/>
    <x v="0"/>
    <x v="5"/>
    <s v="CAD"/>
    <n v="1409072982"/>
    <n v="1407258582"/>
    <b v="0"/>
    <x v="41"/>
    <b v="1"/>
    <s v="theater/plays"/>
    <n v="7.7272727272727271E-2"/>
    <n v="79"/>
    <x v="1"/>
    <x v="6"/>
  </r>
  <r>
    <n v="3597"/>
    <s v="Akvavit Theatre presents NOTHING OF ME by Arne Lygre"/>
    <s v="&quot;I think that I have my own will. I can stop this, I tell myself. But it's not true.&quot;"/>
    <n v="2500"/>
    <n v="2565"/>
    <x v="0"/>
    <x v="0"/>
    <s v="USD"/>
    <n v="1456984740"/>
    <n v="1455717790"/>
    <b v="0"/>
    <x v="51"/>
    <b v="1"/>
    <s v="theater/plays"/>
    <n v="2.5999999999999999E-2"/>
    <n v="77.727272727272734"/>
    <x v="1"/>
    <x v="6"/>
  </r>
  <r>
    <n v="3598"/>
    <s v="Cinderella"/>
    <s v="River City Theatre Company needs your support as we embark on our thirteenth production, CINDERELLA!"/>
    <n v="1000"/>
    <n v="1101"/>
    <x v="0"/>
    <x v="0"/>
    <s v="USD"/>
    <n v="1409720340"/>
    <n v="1408129822"/>
    <b v="0"/>
    <x v="74"/>
    <b v="1"/>
    <s v="theater/plays"/>
    <n v="0.10100000000000001"/>
    <n v="40.777777777777779"/>
    <x v="1"/>
    <x v="6"/>
  </r>
  <r>
    <n v="3599"/>
    <s v="Promised Land"/>
    <s v="Help Chrysalis get this production off the ground!  An original play, we only need $500 to get this production on its feet!"/>
    <n v="500"/>
    <n v="1010"/>
    <x v="0"/>
    <x v="0"/>
    <s v="USD"/>
    <n v="1440892800"/>
    <n v="1438715077"/>
    <b v="0"/>
    <x v="57"/>
    <b v="1"/>
    <s v="theater/plays"/>
    <n v="1.02"/>
    <n v="59.411764705882355"/>
    <x v="1"/>
    <x v="6"/>
  </r>
  <r>
    <n v="3600"/>
    <s v="Pariah"/>
    <s v="The First Play From The Man Who Brought You The Black James Bond!"/>
    <n v="10"/>
    <n v="13"/>
    <x v="0"/>
    <x v="0"/>
    <s v="USD"/>
    <n v="1476390164"/>
    <n v="1473970964"/>
    <b v="0"/>
    <x v="80"/>
    <b v="1"/>
    <s v="theater/plays"/>
    <n v="0.3"/>
    <n v="3.25"/>
    <x v="1"/>
    <x v="6"/>
  </r>
  <r>
    <n v="3601"/>
    <s v="Pink Confetti at The Courtyard Theatre, Hoxton"/>
    <s v="New play 'Pink Confetti' by Paul Roberts at The Courtyard Theatre produced by Etch and directed by Oliver Dawe."/>
    <n v="2000"/>
    <n v="2087"/>
    <x v="0"/>
    <x v="1"/>
    <s v="GBP"/>
    <n v="1421452682"/>
    <n v="1418860682"/>
    <b v="0"/>
    <x v="28"/>
    <b v="1"/>
    <s v="theater/plays"/>
    <n v="4.3499999999999997E-2"/>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n v="5.0000000000000001E-4"/>
    <n v="81.673469387755105"/>
    <x v="1"/>
    <x v="6"/>
  </r>
  <r>
    <n v="3603"/>
    <s v="Thank You For Waiting"/>
    <s v="Help produce &quot;Thank You For Waiting,&quot; a new play that explores friendship, loss, and mental illness, at the 2016 Frigid Festival!"/>
    <n v="1500"/>
    <n v="2560"/>
    <x v="0"/>
    <x v="0"/>
    <s v="USD"/>
    <n v="1446759880"/>
    <n v="1444164280"/>
    <b v="0"/>
    <x v="7"/>
    <b v="1"/>
    <s v="theater/plays"/>
    <n v="0.70666666666666667"/>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x v="50"/>
    <b v="1"/>
    <s v="theater/plays"/>
    <n v="0.1283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n v="0.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x v="31"/>
    <b v="1"/>
    <s v="theater/plays"/>
    <n v="0.30266666666666664"/>
    <n v="61.0625"/>
    <x v="1"/>
    <x v="6"/>
  </r>
  <r>
    <n v="3607"/>
    <s v="E15 at The Pleasance and CPT"/>
    <s v="'E15' is a verbatim project that looks at the story of the Focus E15 Campaign"/>
    <n v="550"/>
    <n v="580"/>
    <x v="0"/>
    <x v="1"/>
    <s v="GBP"/>
    <n v="1450137600"/>
    <n v="1448924882"/>
    <b v="0"/>
    <x v="9"/>
    <b v="1"/>
    <s v="theater/plays"/>
    <n v="5.4545454545454543E-2"/>
    <n v="29"/>
    <x v="1"/>
    <x v="6"/>
  </r>
  <r>
    <n v="3608"/>
    <s v="Petrification"/>
    <s v="Help us get the show on the road! Petrification is a new play about home, memory and identity and we need your help to tour."/>
    <n v="800"/>
    <n v="800"/>
    <x v="0"/>
    <x v="1"/>
    <s v="GBP"/>
    <n v="1466172000"/>
    <n v="1463418090"/>
    <b v="0"/>
    <x v="74"/>
    <b v="1"/>
    <s v="theater/plays"/>
    <n v="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n v="0.53316326530612246"/>
    <n v="143.0952380952381"/>
    <x v="1"/>
    <x v="6"/>
  </r>
  <r>
    <n v="3610"/>
    <s v="The Florence Company presents 'America'"/>
    <s v="The Florence Company premieres its first stage play at the Chelsea Theatre in London with an original piece of writing"/>
    <n v="1000"/>
    <n v="1623"/>
    <x v="0"/>
    <x v="1"/>
    <s v="GBP"/>
    <n v="1439806936"/>
    <n v="1437214936"/>
    <b v="0"/>
    <x v="162"/>
    <b v="1"/>
    <s v="theater/plays"/>
    <n v="0.623"/>
    <n v="52.354838709677416"/>
    <x v="1"/>
    <x v="6"/>
  </r>
  <r>
    <n v="3611"/>
    <s v="Xavier Project: Leftovers"/>
    <s v="How do you retain a sense identity after losing your home, your family and your country? Leftovers is a play about refugees in Nairobi."/>
    <n v="2500"/>
    <n v="3400"/>
    <x v="0"/>
    <x v="1"/>
    <s v="GBP"/>
    <n v="1428483201"/>
    <n v="1425891201"/>
    <b v="0"/>
    <x v="13"/>
    <b v="1"/>
    <s v="theater/plays"/>
    <n v="0.36"/>
    <n v="66.666666666666671"/>
    <x v="1"/>
    <x v="6"/>
  </r>
  <r>
    <n v="3612"/>
    <s v="Welcome Back To Harlem: A Hellfighter's Story"/>
    <s v="A Harlem Hellfighter struggles to re-integrate into his community after heroically fighting for his country in WW1."/>
    <n v="5000"/>
    <n v="7220"/>
    <x v="0"/>
    <x v="5"/>
    <s v="CAD"/>
    <n v="1402334811"/>
    <n v="1401470811"/>
    <b v="0"/>
    <x v="7"/>
    <b v="1"/>
    <s v="theater/plays"/>
    <n v="0.44400000000000001"/>
    <n v="126.66666666666667"/>
    <x v="1"/>
    <x v="6"/>
  </r>
  <r>
    <n v="3613"/>
    <s v="HIS NAME IS ARTHUR HOLMBERG"/>
    <s v="a woman walks into a bar except she looks like a man and no one's serving drinks. one night only"/>
    <n v="1250"/>
    <n v="1250"/>
    <x v="0"/>
    <x v="0"/>
    <s v="USD"/>
    <n v="1403964574"/>
    <n v="1401372574"/>
    <b v="0"/>
    <x v="9"/>
    <b v="1"/>
    <s v="theater/plays"/>
    <n v="0"/>
    <n v="62.5"/>
    <x v="1"/>
    <x v="6"/>
  </r>
  <r>
    <n v="3614"/>
    <s v="Gruesome Playground Injuries"/>
    <s v="A production of &quot;Gruesome Playground Injuries&quot; by Rajiv Joseph July 24th-August 9th at The Bakery in Denver, CO."/>
    <n v="2500"/>
    <n v="2520"/>
    <x v="0"/>
    <x v="0"/>
    <s v="USD"/>
    <n v="1434675616"/>
    <n v="1432083616"/>
    <b v="0"/>
    <x v="26"/>
    <b v="1"/>
    <s v="theater/plays"/>
    <n v="8.0000000000000002E-3"/>
    <n v="35.492957746478872"/>
    <x v="1"/>
    <x v="6"/>
  </r>
  <r>
    <n v="3615"/>
    <s v="See Bob Run by Daniel MacIvor"/>
    <s v="Bob is on the road. Bob is on the run. But from what? Will she make it to her destination and what will she find whens she gets there?"/>
    <n v="2500"/>
    <n v="2670"/>
    <x v="0"/>
    <x v="1"/>
    <s v="GBP"/>
    <n v="1449756896"/>
    <n v="1447164896"/>
    <b v="0"/>
    <x v="250"/>
    <b v="1"/>
    <s v="theater/plays"/>
    <n v="6.8000000000000005E-2"/>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x v="43"/>
    <b v="1"/>
    <s v="theater/plays"/>
    <n v="0.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x v="13"/>
    <b v="1"/>
    <s v="theater/plays"/>
    <n v="0.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x v="66"/>
    <b v="1"/>
    <s v="theater/plays"/>
    <n v="0.01"/>
    <n v="36.071428571428569"/>
    <x v="1"/>
    <x v="6"/>
  </r>
  <r>
    <n v="3619"/>
    <s v="VST presents Sincerity Forever"/>
    <s v="We are a fledgling theatre company based in Atlanta looking to fund our first show, Sincerity Forever by playwright Mac Wellman."/>
    <n v="1000"/>
    <n v="1130"/>
    <x v="0"/>
    <x v="0"/>
    <s v="USD"/>
    <n v="1479592800"/>
    <n v="1476760226"/>
    <b v="0"/>
    <x v="57"/>
    <b v="1"/>
    <s v="theater/plays"/>
    <n v="0.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n v="5.1904761904761905E-2"/>
    <n v="56.065989847715734"/>
    <x v="1"/>
    <x v="6"/>
  </r>
  <r>
    <n v="3621"/>
    <s v="EverScape"/>
    <s v="Bare Theatre and Sonorous Road collaborate on the NC debut of  Allan Maule's gamer fantasy play that was extended in New York."/>
    <n v="3000"/>
    <n v="3292"/>
    <x v="0"/>
    <x v="0"/>
    <s v="USD"/>
    <n v="1475269200"/>
    <n v="1473200844"/>
    <b v="0"/>
    <x v="16"/>
    <b v="1"/>
    <s v="theater/plays"/>
    <n v="9.7333333333333327E-2"/>
    <n v="47.028571428571432"/>
    <x v="1"/>
    <x v="6"/>
  </r>
  <r>
    <n v="3622"/>
    <s v="Shakespeare's Pericles, Prince of Tyre"/>
    <s v="5 actors. 39 characters. 1 epic adventure. Presented by the Cradle Theatre Company."/>
    <n v="1000"/>
    <n v="1000.99"/>
    <x v="0"/>
    <x v="0"/>
    <s v="USD"/>
    <n v="1411874580"/>
    <n v="1409030371"/>
    <b v="0"/>
    <x v="64"/>
    <b v="1"/>
    <s v="theater/plays"/>
    <n v="9.900000000000091E-4"/>
    <n v="47.666190476190479"/>
    <x v="1"/>
    <x v="6"/>
  </r>
  <r>
    <n v="3623"/>
    <s v="Since I've Been Here"/>
    <s v="An original play exploring the complications of romantic relationships in all forms."/>
    <n v="2500"/>
    <n v="3000"/>
    <x v="0"/>
    <x v="0"/>
    <s v="USD"/>
    <n v="1406358000"/>
    <n v="1404841270"/>
    <b v="0"/>
    <x v="69"/>
    <b v="1"/>
    <s v="theater/plays"/>
    <n v="0.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x v="70"/>
    <b v="1"/>
    <s v="theater/plays"/>
    <n v="4.9333333333333333E-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x v="76"/>
    <b v="1"/>
    <s v="theater/plays"/>
    <n v="2.6666666666666668E-2"/>
    <n v="39.487179487179489"/>
    <x v="1"/>
    <x v="6"/>
  </r>
  <r>
    <n v="3626"/>
    <s v="These are your lives."/>
    <s v="The first four-week performance run for our dance-theatre company, Geste Records, to be performed at The Yard Theatre in September."/>
    <n v="4000"/>
    <n v="4073"/>
    <x v="0"/>
    <x v="1"/>
    <s v="GBP"/>
    <n v="1408204857"/>
    <n v="1406390457"/>
    <b v="0"/>
    <x v="53"/>
    <b v="1"/>
    <s v="theater/plays"/>
    <n v="1.8249999999999999E-2"/>
    <n v="84.854166666666671"/>
    <x v="1"/>
    <x v="6"/>
  </r>
  <r>
    <n v="3627"/>
    <s v="One Shot Theatre Company"/>
    <s v="One Shot Theatre Company is an organization that promotes youth theatre for social change, putting on shows that open a social dialogue"/>
    <n v="2000"/>
    <n v="2000"/>
    <x v="0"/>
    <x v="0"/>
    <s v="USD"/>
    <n v="1463803140"/>
    <n v="1459446487"/>
    <b v="0"/>
    <x v="60"/>
    <b v="1"/>
    <s v="theater/plays"/>
    <n v="0"/>
    <n v="68.965517241379317"/>
    <x v="1"/>
    <x v="6"/>
  </r>
  <r>
    <n v="3628"/>
    <s v="Blast From the Past"/>
    <s v="I am asking for public funding to help put together a musical tribute titled &quot;Blast From The Past&quot; reenacting famous HipHop, RnB acts."/>
    <n v="100000"/>
    <n v="0"/>
    <x v="2"/>
    <x v="0"/>
    <s v="USD"/>
    <n v="1450040396"/>
    <n v="1444852796"/>
    <b v="0"/>
    <x v="78"/>
    <b v="0"/>
    <s v="theater/musical"/>
    <n v="-1"/>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n v="-0.99999800000000005"/>
    <n v="1"/>
    <x v="1"/>
    <x v="40"/>
  </r>
  <r>
    <n v="3630"/>
    <s v="Jeremy Kyle- The Opera"/>
    <s v="The Jeremy Kyle Show offers so much subject matter to create an opera with.  Along with his brilliant put downs it could be excellent!"/>
    <n v="3000"/>
    <n v="1"/>
    <x v="2"/>
    <x v="1"/>
    <s v="GBP"/>
    <n v="1417295990"/>
    <n v="1414700390"/>
    <b v="0"/>
    <x v="29"/>
    <b v="0"/>
    <s v="theater/musical"/>
    <n v="-0.9996666666666667"/>
    <n v="1"/>
    <x v="1"/>
    <x v="40"/>
  </r>
  <r>
    <n v="3631"/>
    <s v="Evo: An Original Rock Opera"/>
    <s v="A revival of Shadowbox Live's Off-Broadway Rock Opera to uncompromisingly explore the darker urges of humankind. But we need your help!"/>
    <n v="17100"/>
    <n v="8725"/>
    <x v="2"/>
    <x v="0"/>
    <s v="USD"/>
    <n v="1411444740"/>
    <n v="1409335497"/>
    <b v="0"/>
    <x v="211"/>
    <b v="0"/>
    <s v="theater/musical"/>
    <n v="-0.48976608187134502"/>
    <n v="147.88135593220338"/>
    <x v="1"/>
    <x v="40"/>
  </r>
  <r>
    <n v="3632"/>
    <s v="Some Enchanted Evening UK TOUR"/>
    <s v="A professional musical revue. First performed in 2013 as a short tour, to be embarking on a full length tour across the UK in 2015!"/>
    <n v="500"/>
    <n v="100"/>
    <x v="2"/>
    <x v="1"/>
    <s v="GBP"/>
    <n v="1416781749"/>
    <n v="1415053749"/>
    <b v="0"/>
    <x v="29"/>
    <b v="0"/>
    <s v="theater/musical"/>
    <n v="-0.8"/>
    <n v="100"/>
    <x v="1"/>
    <x v="40"/>
  </r>
  <r>
    <n v="3633"/>
    <s v="SMOKEY AND THE BANDIT: THE MUSICAL"/>
    <s v="SMOKEY AND THE BANDIT: THE MUSICAL_x000a_The classic film, characters and music you love, on stage, LIVE!"/>
    <n v="5000"/>
    <n v="1762"/>
    <x v="2"/>
    <x v="0"/>
    <s v="USD"/>
    <n v="1479517200"/>
    <n v="1475765867"/>
    <b v="0"/>
    <x v="162"/>
    <b v="0"/>
    <s v="theater/musical"/>
    <n v="-0.64759999999999995"/>
    <n v="56.838709677419352"/>
    <x v="1"/>
    <x v="40"/>
  </r>
  <r>
    <n v="3634"/>
    <s v="Alice - A New Musical"/>
    <s v="Alice is an original musical for all ages with a unique new story based on Alice's Adventures in Wonderland, premiering in summer 2017."/>
    <n v="75000"/>
    <n v="3185"/>
    <x v="2"/>
    <x v="5"/>
    <s v="CAD"/>
    <n v="1484366340"/>
    <n v="1480219174"/>
    <b v="0"/>
    <x v="59"/>
    <b v="0"/>
    <s v="theater/musical"/>
    <n v="-0.95753333333333335"/>
    <n v="176.94444444444446"/>
    <x v="1"/>
    <x v="40"/>
  </r>
  <r>
    <n v="3635"/>
    <s v="Mary's Son"/>
    <s v="Mary's Son is a pop opera about Jesus and the hope he brings to all people."/>
    <n v="3500"/>
    <n v="1276"/>
    <x v="2"/>
    <x v="0"/>
    <s v="USD"/>
    <n v="1461186676"/>
    <n v="1458594676"/>
    <b v="0"/>
    <x v="73"/>
    <b v="0"/>
    <s v="theater/musical"/>
    <n v="-0.63542857142857145"/>
    <n v="127.6"/>
    <x v="1"/>
    <x v="40"/>
  </r>
  <r>
    <n v="3636"/>
    <s v="The Brother's of B-Block"/>
    <s v="The Brotherâ€™s of B-block is a musical play. A new take on &quot;OZ&quot; _x000a_The Wizard of OZ meets HBO's OZ."/>
    <n v="150000"/>
    <n v="0"/>
    <x v="2"/>
    <x v="0"/>
    <s v="USD"/>
    <n v="1442248829"/>
    <n v="1439224829"/>
    <b v="0"/>
    <x v="78"/>
    <b v="0"/>
    <s v="theater/musical"/>
    <n v="-1"/>
    <e v="#DIV/0!"/>
    <x v="1"/>
    <x v="40"/>
  </r>
  <r>
    <n v="3637"/>
    <s v="The Ballad of Downtown Jake"/>
    <s v="THE BALLAD OF DOWNTOWN JAKE is a newly created contemporary music drama that is schedule to premiere in Phoenix, AZ in March 2015."/>
    <n v="3000"/>
    <n v="926"/>
    <x v="2"/>
    <x v="0"/>
    <s v="USD"/>
    <n v="1420130935"/>
    <n v="1417538935"/>
    <b v="0"/>
    <x v="25"/>
    <b v="0"/>
    <s v="theater/musical"/>
    <n v="-0.69133333333333336"/>
    <n v="66.142857142857139"/>
    <x v="1"/>
    <x v="40"/>
  </r>
  <r>
    <n v="3638"/>
    <s v="Project Hedwig and the Angry Inch"/>
    <s v="A rock and roll journey that explores love, loss, redemption, duality and ascension."/>
    <n v="3300"/>
    <n v="216"/>
    <x v="2"/>
    <x v="5"/>
    <s v="CAD"/>
    <n v="1429456132"/>
    <n v="1424275732"/>
    <b v="0"/>
    <x v="84"/>
    <b v="0"/>
    <s v="theater/musical"/>
    <n v="-0.93454545454545457"/>
    <n v="108"/>
    <x v="1"/>
    <x v="40"/>
  </r>
  <r>
    <n v="3639"/>
    <s v="POE!"/>
    <s v="POE is a tragicomic musical about the life and works of Edgar Poe, with Death as his therapist helping him find peace in the beyond."/>
    <n v="25000"/>
    <n v="1"/>
    <x v="2"/>
    <x v="0"/>
    <s v="USD"/>
    <n v="1475853060"/>
    <n v="1470672906"/>
    <b v="0"/>
    <x v="29"/>
    <b v="0"/>
    <s v="theater/musical"/>
    <n v="-0.99995999999999996"/>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n v="-0.9449999999999999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x v="78"/>
    <b v="0"/>
    <s v="theater/musical"/>
    <n v="-1"/>
    <e v="#DIV/0!"/>
    <x v="1"/>
    <x v="40"/>
  </r>
  <r>
    <n v="3642"/>
    <s v="My own musical"/>
    <s v="All the world's a stage..._x000a_It is my biggest dream to perform my own, selfcreated musical with lots of kids as big as I am able to."/>
    <n v="700"/>
    <n v="15"/>
    <x v="2"/>
    <x v="12"/>
    <s v="EUR"/>
    <n v="1448902800"/>
    <n v="1445369727"/>
    <b v="0"/>
    <x v="84"/>
    <b v="0"/>
    <s v="theater/musical"/>
    <n v="-0.97857142857142854"/>
    <n v="7.5"/>
    <x v="1"/>
    <x v="40"/>
  </r>
  <r>
    <n v="3643"/>
    <s v="Puberty: The Musical"/>
    <s v="It feels like the first time. Like the very first time everyone's coming-of-age comes to the stage. Think 'Wicked', with bad acne."/>
    <n v="25000"/>
    <n v="0"/>
    <x v="2"/>
    <x v="0"/>
    <s v="USD"/>
    <n v="1447734439"/>
    <n v="1444274839"/>
    <b v="0"/>
    <x v="78"/>
    <b v="0"/>
    <s v="theater/musical"/>
    <n v="-1"/>
    <e v="#DIV/0!"/>
    <x v="1"/>
    <x v="40"/>
  </r>
  <r>
    <n v="3644"/>
    <s v="SHS presents Rodgers and Hammerstein's Cinderella"/>
    <s v="We are the Saugerties High School drama club. Please help us create our musical to keep theater alive!"/>
    <n v="5000"/>
    <n v="821"/>
    <x v="2"/>
    <x v="0"/>
    <s v="USD"/>
    <n v="1457413140"/>
    <n v="1454996887"/>
    <b v="0"/>
    <x v="8"/>
    <b v="0"/>
    <s v="theater/musical"/>
    <n v="-0.83579999999999999"/>
    <n v="68.416666666666671"/>
    <x v="1"/>
    <x v="40"/>
  </r>
  <r>
    <n v="3645"/>
    <s v="If the Shoe Fits"/>
    <s v="This new musical comedy empowers women and girls of all ages to be themselves in their shoes, whatever shoes they choose."/>
    <n v="1000"/>
    <n v="1"/>
    <x v="2"/>
    <x v="5"/>
    <s v="CAD"/>
    <n v="1479773838"/>
    <n v="1477178238"/>
    <b v="0"/>
    <x v="29"/>
    <b v="0"/>
    <s v="theater/musical"/>
    <n v="-0.999"/>
    <n v="1"/>
    <x v="1"/>
    <x v="40"/>
  </r>
  <r>
    <n v="3646"/>
    <s v="Our Sacred Honor"/>
    <s v="Develop demo materials for new, true story of teen Revolutionary War heroes - for hybrid film/live stage musical"/>
    <n v="10000"/>
    <n v="481"/>
    <x v="2"/>
    <x v="0"/>
    <s v="USD"/>
    <n v="1434497400"/>
    <n v="1431770802"/>
    <b v="0"/>
    <x v="22"/>
    <b v="0"/>
    <s v="theater/musical"/>
    <n v="-0.95189999999999997"/>
    <n v="60.125"/>
    <x v="1"/>
    <x v="40"/>
  </r>
  <r>
    <n v="3647"/>
    <s v="Zachariah Sheldon: A musical to chill your blood"/>
    <s v="Zachariah Sheldon is a brilliant, darkly twisted brand new musical with music from Mark Newton and script by Anthony Wilkes"/>
    <n v="500"/>
    <n v="30"/>
    <x v="2"/>
    <x v="1"/>
    <s v="GBP"/>
    <n v="1475258327"/>
    <n v="1471370327"/>
    <b v="0"/>
    <x v="84"/>
    <b v="0"/>
    <s v="theater/musical"/>
    <n v="-0.94"/>
    <n v="15"/>
    <x v="1"/>
    <x v="40"/>
  </r>
  <r>
    <n v="3648"/>
    <s v="Moth Theater Lives"/>
    <s v="Help Moth Live! Support Moth and its artist collective to achieve its 2014/15 season."/>
    <n v="40000"/>
    <n v="40153"/>
    <x v="0"/>
    <x v="0"/>
    <s v="USD"/>
    <n v="1412492445"/>
    <n v="1409900445"/>
    <b v="0"/>
    <x v="196"/>
    <b v="1"/>
    <s v="theater/plays"/>
    <n v="3.8249999999999998E-3"/>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x v="22"/>
    <b v="1"/>
    <s v="theater/plays"/>
    <n v="0.04"/>
    <n v="97.5"/>
    <x v="1"/>
    <x v="6"/>
  </r>
  <r>
    <n v="3650"/>
    <s v="Weald at The Finborough Theatre"/>
    <s v="A terse and delicate dissection of male emotions from a rural perspective: fathers and sons, legacy and heritage, molasses and mud."/>
    <n v="500"/>
    <n v="500"/>
    <x v="0"/>
    <x v="1"/>
    <s v="GBP"/>
    <n v="1454412584"/>
    <n v="1452598184"/>
    <b v="0"/>
    <x v="57"/>
    <b v="1"/>
    <s v="theater/plays"/>
    <n v="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x v="82"/>
    <b v="1"/>
    <s v="theater/plays"/>
    <n v="0.04"/>
    <n v="57.777777777777779"/>
    <x v="1"/>
    <x v="6"/>
  </r>
  <r>
    <n v="3652"/>
    <s v="A Midsummer Night's Dream"/>
    <s v="A new take on a classic. Under the direction of Rosanna Saracino, We are exploring the darker elements of A Midsummer Night's Dream."/>
    <n v="300"/>
    <n v="752"/>
    <x v="0"/>
    <x v="5"/>
    <s v="CAD"/>
    <n v="1472097540"/>
    <n v="1471188502"/>
    <b v="0"/>
    <x v="57"/>
    <b v="1"/>
    <s v="theater/plays"/>
    <n v="1.5066666666666666"/>
    <n v="44.235294117647058"/>
    <x v="1"/>
    <x v="6"/>
  </r>
  <r>
    <n v="3653"/>
    <s v="ALLIE"/>
    <s v="ALLIE is a new dark comedy play which will premiere at the Edinburgh Festival Fringe 2015. Written and produced by Ruaraidh Murray."/>
    <n v="2000"/>
    <n v="2010"/>
    <x v="0"/>
    <x v="1"/>
    <s v="GBP"/>
    <n v="1438764207"/>
    <n v="1436172207"/>
    <b v="0"/>
    <x v="51"/>
    <b v="1"/>
    <s v="theater/plays"/>
    <n v="5.0000000000000001E-3"/>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n v="0.74399999999999999"/>
    <n v="68.84210526315789"/>
    <x v="1"/>
    <x v="6"/>
  </r>
  <r>
    <n v="3655"/>
    <s v="The Tumbleweed Zephyr"/>
    <s v="All aboard for the world premiere of a new steampunk-inspired train adventure play, written by Maggie Lee and directed by Amy Poisson!"/>
    <n v="5000"/>
    <n v="5813"/>
    <x v="0"/>
    <x v="0"/>
    <s v="USD"/>
    <n v="1437202740"/>
    <n v="1434654998"/>
    <b v="0"/>
    <x v="1"/>
    <b v="1"/>
    <s v="theater/plays"/>
    <n v="0.16259999999999999"/>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x v="67"/>
    <b v="1"/>
    <s v="theater/plays"/>
    <n v="5.8200000000000002E-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x v="9"/>
    <b v="1"/>
    <s v="theater/plays"/>
    <n v="0.1075"/>
    <n v="110.75"/>
    <x v="1"/>
    <x v="6"/>
  </r>
  <r>
    <n v="3658"/>
    <s v="Mr. Marmalade"/>
    <s v="Life is hard when your own imaginary friend can't make time for you."/>
    <n v="1500"/>
    <n v="1510"/>
    <x v="0"/>
    <x v="0"/>
    <s v="USD"/>
    <n v="1404273540"/>
    <n v="1400272580"/>
    <b v="0"/>
    <x v="9"/>
    <b v="1"/>
    <s v="theater/plays"/>
    <n v="6.6666666666666671E-3"/>
    <n v="75.5"/>
    <x v="1"/>
    <x v="6"/>
  </r>
  <r>
    <n v="3659"/>
    <s v="Reality of Love Remix (Love in Disguise)"/>
    <s v="We want you to analyze while we dramatize if people who romanticize can recognize true love in a disguise."/>
    <n v="3000"/>
    <n v="3061"/>
    <x v="0"/>
    <x v="0"/>
    <s v="USD"/>
    <n v="1426775940"/>
    <n v="1424414350"/>
    <b v="0"/>
    <x v="62"/>
    <b v="1"/>
    <s v="theater/plays"/>
    <n v="2.0333333333333332E-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x v="19"/>
    <b v="1"/>
    <s v="theater/plays"/>
    <n v="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n v="0.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n v="1.4250000000000001E-2"/>
    <n v="202.85"/>
    <x v="1"/>
    <x v="6"/>
  </r>
  <r>
    <n v="3663"/>
    <s v="IHDC's 2017 Pantomime - Jack and the Beanstalk"/>
    <s v="Each year our community comes together to put on a fun and funny family show. We need your help to keep our annual event going."/>
    <n v="225"/>
    <n v="234"/>
    <x v="0"/>
    <x v="1"/>
    <s v="GBP"/>
    <n v="1482321030"/>
    <n v="1477133430"/>
    <b v="0"/>
    <x v="82"/>
    <b v="1"/>
    <s v="theater/plays"/>
    <n v="0.04"/>
    <n v="26"/>
    <x v="1"/>
    <x v="6"/>
  </r>
  <r>
    <n v="3664"/>
    <s v="Cubs: an Original Work"/>
    <s v="An Original Short Play: two young women search for answers about sexuality, the history they are taught, and their animal instincts."/>
    <n v="800"/>
    <n v="875"/>
    <x v="0"/>
    <x v="0"/>
    <s v="USD"/>
    <n v="1466056689"/>
    <n v="1464847089"/>
    <b v="0"/>
    <x v="10"/>
    <b v="1"/>
    <s v="theater/plays"/>
    <n v="9.375E-2"/>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x v="25"/>
    <b v="1"/>
    <s v="theater/plays"/>
    <n v="0.15161290322580645"/>
    <n v="51"/>
    <x v="1"/>
    <x v="6"/>
  </r>
  <r>
    <n v="3666"/>
    <s v="Israel LÃ³pez @ Ojai Playwrights Conference"/>
    <s v="Artistic Internship @ Ojai Playwrights Conference"/>
    <n v="1200"/>
    <n v="1200"/>
    <x v="0"/>
    <x v="0"/>
    <s v="USD"/>
    <n v="1406185200"/>
    <n v="1404337382"/>
    <b v="0"/>
    <x v="44"/>
    <b v="1"/>
    <s v="theater/plays"/>
    <n v="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x v="6"/>
    <b v="1"/>
    <s v="theater/plays"/>
    <n v="3.1703333333333375E-2"/>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x v="33"/>
    <b v="1"/>
    <s v="theater/plays"/>
    <n v="3.5000000000000003E-2"/>
    <n v="36.964285714285715"/>
    <x v="1"/>
    <x v="6"/>
  </r>
  <r>
    <n v="3669"/>
    <s v="Prowl Theatre Company"/>
    <s v="Prowl Theatre Company is brand new. We are putting on our first play 'Sexual perversity in Chicago', from the 10th to the 16th August"/>
    <n v="1000"/>
    <n v="1382"/>
    <x v="0"/>
    <x v="1"/>
    <s v="GBP"/>
    <n v="1434039137"/>
    <n v="1431447137"/>
    <b v="0"/>
    <x v="57"/>
    <b v="1"/>
    <s v="theater/plays"/>
    <n v="0.38200000000000001"/>
    <n v="81.294117647058826"/>
    <x v="1"/>
    <x v="6"/>
  </r>
  <r>
    <n v="3670"/>
    <s v="Royal Holloway's Drama Society Presents 'Posh'"/>
    <s v="Debauchery, laughter, violence and politics. Why wouldn't you want help Drama Soc's production of 'Posh' be the best it can be?"/>
    <n v="220"/>
    <n v="241"/>
    <x v="0"/>
    <x v="1"/>
    <s v="GBP"/>
    <n v="1433113200"/>
    <n v="1431951611"/>
    <b v="0"/>
    <x v="8"/>
    <b v="1"/>
    <s v="theater/plays"/>
    <n v="9.5454545454545459E-2"/>
    <n v="20.083333333333332"/>
    <x v="1"/>
    <x v="6"/>
  </r>
  <r>
    <n v="3671"/>
    <s v="Kylie for President"/>
    <s v="Bring a touring character education play about making wise choices to elementary students in Kentuckiana. Vote Kylie for President!"/>
    <n v="3500"/>
    <n v="3530"/>
    <x v="0"/>
    <x v="0"/>
    <s v="USD"/>
    <n v="1405915140"/>
    <n v="1404140667"/>
    <b v="0"/>
    <x v="244"/>
    <b v="1"/>
    <s v="theater/plays"/>
    <n v="8.5714285714285719E-3"/>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n v="1.5333333333333332E-2"/>
    <n v="53.438596491228068"/>
    <x v="1"/>
    <x v="6"/>
  </r>
  <r>
    <n v="3673"/>
    <s v="CHILD Z"/>
    <s v="Zoe is a teenage girl growing up in a deeply disturbing society. If those paid to protect her aren't listening, then who is?"/>
    <n v="4000"/>
    <n v="4545"/>
    <x v="0"/>
    <x v="1"/>
    <s v="GBP"/>
    <n v="1415191920"/>
    <n v="1412233497"/>
    <b v="0"/>
    <x v="229"/>
    <b v="1"/>
    <s v="theater/plays"/>
    <n v="0.13625000000000001"/>
    <n v="39.868421052631582"/>
    <x v="1"/>
    <x v="6"/>
  </r>
  <r>
    <n v="3674"/>
    <s v="FAUST.hier und jetzt"/>
    <s v="Theaterprojekt 12. Kl. Waldorfschule Essen. 2 junge Regisseure bringen volles Engagement &amp; Zeit ein. FÃ¼r ihre Finanzierung sammeln wir."/>
    <n v="4500"/>
    <n v="4500"/>
    <x v="0"/>
    <x v="12"/>
    <s v="EUR"/>
    <n v="1472936229"/>
    <n v="1467752229"/>
    <b v="0"/>
    <x v="162"/>
    <b v="1"/>
    <s v="theater/plays"/>
    <n v="0"/>
    <n v="145.16129032258064"/>
    <x v="1"/>
    <x v="6"/>
  </r>
  <r>
    <n v="3675"/>
    <s v="Memoir of a Forgotten Past"/>
    <s v="3 decades, 3 generations, 3 friends, one house. Real Eyes Theatre explore how our lives are influenced by the decades we grow up in."/>
    <n v="50"/>
    <n v="70"/>
    <x v="0"/>
    <x v="1"/>
    <s v="GBP"/>
    <n v="1463353200"/>
    <n v="1462285182"/>
    <b v="0"/>
    <x v="83"/>
    <b v="1"/>
    <s v="theater/plays"/>
    <n v="0.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x v="38"/>
    <b v="1"/>
    <s v="theater/plays"/>
    <n v="0.28749999999999998"/>
    <n v="64.375"/>
    <x v="1"/>
    <x v="6"/>
  </r>
  <r>
    <n v="3677"/>
    <s v="Goldfish Memory Productions"/>
    <s v="Goldfish Memory Productions seeks at least $12,000 to begin their first 3 professional projects."/>
    <n v="12000"/>
    <n v="12348.5"/>
    <x v="0"/>
    <x v="0"/>
    <s v="USD"/>
    <n v="1404359940"/>
    <n v="1402580818"/>
    <b v="0"/>
    <x v="473"/>
    <b v="1"/>
    <s v="theater/plays"/>
    <n v="2.9041666666666667E-2"/>
    <n v="62.052763819095475"/>
    <x v="1"/>
    <x v="6"/>
  </r>
  <r>
    <n v="3678"/>
    <s v="Some big Some bang"/>
    <s v="The Ugly Collective takes Some big Some bang to the Underbelly Venues at the Edinburgh Fringe!"/>
    <n v="2000"/>
    <n v="2050"/>
    <x v="0"/>
    <x v="1"/>
    <s v="GBP"/>
    <n v="1433076298"/>
    <n v="1430052298"/>
    <b v="0"/>
    <x v="162"/>
    <b v="1"/>
    <s v="theater/plays"/>
    <n v="2.5000000000000001E-2"/>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n v="0.10100000000000001"/>
    <n v="73.400000000000006"/>
    <x v="1"/>
    <x v="6"/>
  </r>
  <r>
    <n v="3680"/>
    <s v="Loading Dock Theatre Presents: The Dudleys! A Family Game"/>
    <s v="In The Dudleys! family memories are brought to life as a malfunctioning 8-bit video game. Press Start."/>
    <n v="3000"/>
    <n v="3383"/>
    <x v="0"/>
    <x v="0"/>
    <s v="USD"/>
    <n v="1475664834"/>
    <n v="1473850434"/>
    <b v="0"/>
    <x v="69"/>
    <b v="1"/>
    <s v="theater/plays"/>
    <n v="0.12766666666666668"/>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n v="0.1189999999999999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x v="85"/>
    <b v="1"/>
    <s v="theater/plays"/>
    <n v="0.39200000000000002"/>
    <n v="62.328358208955223"/>
    <x v="1"/>
    <x v="6"/>
  </r>
  <r>
    <n v="3683"/>
    <s v="A Krumpus Story - World Premiere"/>
    <s v="A Krumpus Story is a dark holiday comedy for anyone who wants a little more spice in their holiday fare."/>
    <n v="3500"/>
    <n v="3880"/>
    <x v="0"/>
    <x v="0"/>
    <s v="USD"/>
    <n v="1476931696"/>
    <n v="1474339696"/>
    <b v="0"/>
    <x v="36"/>
    <b v="1"/>
    <s v="theater/plays"/>
    <n v="0.10857142857142857"/>
    <n v="58.787878787878789"/>
    <x v="1"/>
    <x v="6"/>
  </r>
  <r>
    <n v="3684"/>
    <s v="Cassiopeia"/>
    <s v="Thespis Theater Festival presents Cassiopeia: A romantic tale of a bride finding her way to her unknown groom before it is too late."/>
    <n v="750"/>
    <n v="1043"/>
    <x v="0"/>
    <x v="0"/>
    <s v="USD"/>
    <n v="1441167586"/>
    <n v="1438575586"/>
    <b v="0"/>
    <x v="23"/>
    <b v="1"/>
    <s v="theater/plays"/>
    <n v="0.3906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x v="149"/>
    <b v="1"/>
    <s v="theater/plays"/>
    <n v="5.7000000000000002E-2"/>
    <n v="41.944444444444443"/>
    <x v="1"/>
    <x v="6"/>
  </r>
  <r>
    <n v="3686"/>
    <s v="Dog sees God by Bert V. Royal @ FSU"/>
    <s v="This October, in association with Rogue Productions at FSU, I will be directing a production of Dog sees God."/>
    <n v="350"/>
    <n v="355"/>
    <x v="0"/>
    <x v="0"/>
    <s v="USD"/>
    <n v="1440820740"/>
    <n v="1439567660"/>
    <b v="0"/>
    <x v="79"/>
    <b v="1"/>
    <s v="theater/plays"/>
    <n v="1.4285714285714285E-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x v="20"/>
    <b v="1"/>
    <s v="theater/plays"/>
    <n v="2.4499999999999999E-3"/>
    <n v="200.49"/>
    <x v="1"/>
    <x v="6"/>
  </r>
  <r>
    <n v="3688"/>
    <s v="The Tulip Tree 2014"/>
    <s v="The Tulip Tree is a project I have been passionate about for 5 years. It is an unforgettable story that has never been told."/>
    <n v="3000"/>
    <n v="3275"/>
    <x v="0"/>
    <x v="1"/>
    <s v="GBP"/>
    <n v="1407524004"/>
    <n v="1404932004"/>
    <b v="0"/>
    <x v="70"/>
    <b v="1"/>
    <s v="theater/plays"/>
    <n v="9.166666666666666E-2"/>
    <n v="83.974358974358978"/>
    <x v="1"/>
    <x v="6"/>
  </r>
  <r>
    <n v="3689"/>
    <s v="Random Us"/>
    <s v="A humorous, touching play about the joys and challenges of a married couple's tender, yet intense relationship &quot;Love is never random&quot;"/>
    <n v="3000"/>
    <n v="3550"/>
    <x v="0"/>
    <x v="0"/>
    <s v="USD"/>
    <n v="1434925500"/>
    <n v="1432410639"/>
    <b v="0"/>
    <x v="95"/>
    <b v="1"/>
    <s v="theater/plays"/>
    <n v="0.18333333333333332"/>
    <n v="57.258064516129032"/>
    <x v="1"/>
    <x v="6"/>
  </r>
  <r>
    <n v="3690"/>
    <s v="We Rise"/>
    <s v="A play honoring the lives and legacies of the activists and those remembered at the 1992 ACT UP Ashes Action at The White House"/>
    <n v="1500"/>
    <n v="1800"/>
    <x v="0"/>
    <x v="0"/>
    <s v="USD"/>
    <n v="1417101683"/>
    <n v="1414506083"/>
    <b v="0"/>
    <x v="162"/>
    <b v="1"/>
    <s v="theater/plays"/>
    <n v="0.2"/>
    <n v="58.064516129032256"/>
    <x v="1"/>
    <x v="6"/>
  </r>
  <r>
    <n v="3691"/>
    <s v="Most Dangerous Man in America (WEB DuBois) by Amiri  Baraka"/>
    <s v="World Premiere of last play written by Amiri Baraka"/>
    <n v="40000"/>
    <n v="51184"/>
    <x v="0"/>
    <x v="0"/>
    <s v="USD"/>
    <n v="1425272340"/>
    <n v="1421426929"/>
    <b v="0"/>
    <x v="220"/>
    <b v="1"/>
    <s v="theater/plays"/>
    <n v="0.27960000000000002"/>
    <n v="186.80291970802921"/>
    <x v="1"/>
    <x v="6"/>
  </r>
  <r>
    <n v="3692"/>
    <s v="An Evening With Durang"/>
    <s v="Help us independently produce two great comedies by Christopher Durang."/>
    <n v="1000"/>
    <n v="1260"/>
    <x v="0"/>
    <x v="0"/>
    <s v="USD"/>
    <n v="1411084800"/>
    <n v="1410304179"/>
    <b v="0"/>
    <x v="57"/>
    <b v="1"/>
    <s v="theater/plays"/>
    <n v="0.26"/>
    <n v="74.117647058823536"/>
    <x v="1"/>
    <x v="6"/>
  </r>
  <r>
    <n v="3693"/>
    <s v="Jason (Georgia on My Mind)"/>
    <s v="Jason (Georgia on My Mind), a solo play about a modern quest to the Republic of Georgia in the ancient steps of Jason &amp; the Argonauts"/>
    <n v="333"/>
    <n v="430"/>
    <x v="0"/>
    <x v="1"/>
    <s v="GBP"/>
    <n v="1448922600"/>
    <n v="1446352529"/>
    <b v="0"/>
    <x v="25"/>
    <b v="1"/>
    <s v="theater/plays"/>
    <n v="0.29129129129129128"/>
    <n v="30.714285714285715"/>
    <x v="1"/>
    <x v="6"/>
  </r>
  <r>
    <n v="3694"/>
    <s v="Three Christs - Presented at Dixon Place"/>
    <s v="A new play exploring themes of reverence, belief, and certainty. _x000a_&quot;Because what is is, and what is cannot not be...&quot;"/>
    <n v="3500"/>
    <n v="3760"/>
    <x v="0"/>
    <x v="0"/>
    <s v="USD"/>
    <n v="1465178400"/>
    <n v="1461985967"/>
    <b v="0"/>
    <x v="65"/>
    <b v="1"/>
    <s v="theater/plays"/>
    <n v="7.4285714285714288E-2"/>
    <n v="62.666666666666664"/>
    <x v="1"/>
    <x v="6"/>
  </r>
  <r>
    <n v="3695"/>
    <s v="The History Boys at USC"/>
    <s v="Tony-Award Winning Play, The History Boys brought to you by the Independent Student Production Company Narrative Series: Page to Stage!"/>
    <n v="4000"/>
    <n v="4005"/>
    <x v="0"/>
    <x v="0"/>
    <s v="USD"/>
    <n v="1421009610"/>
    <n v="1419281610"/>
    <b v="0"/>
    <x v="51"/>
    <b v="1"/>
    <s v="theater/plays"/>
    <n v="1.25E-3"/>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x v="76"/>
    <b v="1"/>
    <s v="theater/plays"/>
    <n v="0.55000000000000004"/>
    <n v="39.743589743589745"/>
    <x v="1"/>
    <x v="6"/>
  </r>
  <r>
    <n v="3697"/>
    <s v="Sid the tour 2016"/>
    <s v="With your support this one-man show will tour various theatres in the UK - it's a story of hero worship and love beyond the grave."/>
    <n v="2000"/>
    <n v="2160"/>
    <x v="0"/>
    <x v="1"/>
    <s v="GBP"/>
    <n v="1462878648"/>
    <n v="1461064248"/>
    <b v="0"/>
    <x v="209"/>
    <b v="1"/>
    <s v="theater/plays"/>
    <n v="0.08"/>
    <n v="72"/>
    <x v="1"/>
    <x v="6"/>
  </r>
  <r>
    <n v="3698"/>
    <s v="CORIOLANUS | THE NORMAL HEART @ The Lab Theater"/>
    <s v="Two great political plays, separated in authorship by four hundred years but united in their urgency."/>
    <n v="5000"/>
    <n v="5526"/>
    <x v="0"/>
    <x v="0"/>
    <s v="USD"/>
    <n v="1456946487"/>
    <n v="1454354487"/>
    <b v="0"/>
    <x v="327"/>
    <b v="1"/>
    <s v="theater/plays"/>
    <n v="0.1052"/>
    <n v="40.632352941176471"/>
    <x v="1"/>
    <x v="6"/>
  </r>
  <r>
    <n v="3699"/>
    <s v="Tell Me That You Love Me"/>
    <s v="Tell Me That You Love Me, a new play about the love affair between Actress and Writer, with the novel Arch of Triumph as the backdrop"/>
    <n v="2500"/>
    <n v="2520"/>
    <x v="0"/>
    <x v="0"/>
    <s v="USD"/>
    <n v="1413383216"/>
    <n v="1410791216"/>
    <b v="0"/>
    <x v="244"/>
    <b v="1"/>
    <s v="theater/plays"/>
    <n v="8.0000000000000002E-3"/>
    <n v="63"/>
    <x v="1"/>
    <x v="6"/>
  </r>
  <r>
    <n v="3700"/>
    <s v="Generations (Senior Project)"/>
    <s v="Help me produce the play I have written for my senior project!"/>
    <n v="500"/>
    <n v="606"/>
    <x v="0"/>
    <x v="0"/>
    <s v="USD"/>
    <n v="1412092800"/>
    <n v="1409493800"/>
    <b v="0"/>
    <x v="59"/>
    <b v="1"/>
    <s v="theater/plays"/>
    <n v="0.21199999999999999"/>
    <n v="33.666666666666664"/>
    <x v="1"/>
    <x v="6"/>
  </r>
  <r>
    <n v="3701"/>
    <s v="Dog Show"/>
    <s v="Part-silent film, part-thriller, Dog Show sees four actors play a community of dogs and their owners. One autumn, a killer strikes."/>
    <n v="1500"/>
    <n v="1505"/>
    <x v="0"/>
    <x v="1"/>
    <s v="GBP"/>
    <n v="1433422793"/>
    <n v="1430830793"/>
    <b v="0"/>
    <x v="70"/>
    <b v="1"/>
    <s v="theater/plays"/>
    <n v="3.3333333333333335E-3"/>
    <n v="38.589743589743591"/>
    <x v="1"/>
    <x v="6"/>
  </r>
  <r>
    <n v="3702"/>
    <s v="SANKARA"/>
    <s v="Shakespeare's &quot;Julius Caesar&quot; inspires the unforgettable story of the &quot;African Che Guevara&quot; Thomas Sankara, President of Burkina Faso."/>
    <n v="3000"/>
    <n v="3275"/>
    <x v="0"/>
    <x v="1"/>
    <s v="GBP"/>
    <n v="1468191540"/>
    <n v="1464958484"/>
    <b v="0"/>
    <x v="64"/>
    <b v="1"/>
    <s v="theater/plays"/>
    <n v="9.166666666666666E-2"/>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n v="0.23428571428571429"/>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n v="0.36336666666666662"/>
    <n v="15.148518518518518"/>
    <x v="1"/>
    <x v="6"/>
  </r>
  <r>
    <n v="3705"/>
    <s v="Pennywinkle: A New Chicago Comedy"/>
    <s v="The play satirizes the Chicago improvisation scene exposing the rules of the craft and the eccentricities of its participants"/>
    <n v="2827"/>
    <n v="2925"/>
    <x v="0"/>
    <x v="0"/>
    <s v="USD"/>
    <n v="1403546400"/>
    <n v="1401714114"/>
    <b v="0"/>
    <x v="2"/>
    <b v="1"/>
    <s v="theater/plays"/>
    <n v="3.4665723381676686E-2"/>
    <n v="83.571428571428569"/>
    <x v="1"/>
    <x v="6"/>
  </r>
  <r>
    <n v="3706"/>
    <s v="The Drama Factory presents : The Magic Flute"/>
    <s v="Our original dramatic adaption of this Mozart opera is staged to create visually stunning fun with live music."/>
    <n v="1500"/>
    <n v="1820"/>
    <x v="0"/>
    <x v="0"/>
    <s v="USD"/>
    <n v="1410558949"/>
    <n v="1409262949"/>
    <b v="0"/>
    <x v="62"/>
    <b v="1"/>
    <s v="theater/plays"/>
    <n v="0.21333333333333335"/>
    <n v="140"/>
    <x v="1"/>
    <x v="6"/>
  </r>
  <r>
    <n v="3707"/>
    <s v="A KC Fringe World Premiere: DESPERATE ACTS"/>
    <s v="Support this collection of new plays by Kansas City writers and the artists who are bringing it to life!"/>
    <n v="1000"/>
    <n v="1860"/>
    <x v="0"/>
    <x v="0"/>
    <s v="USD"/>
    <n v="1469165160"/>
    <n v="1467335378"/>
    <b v="0"/>
    <x v="23"/>
    <b v="1"/>
    <s v="theater/plays"/>
    <n v="0.86"/>
    <n v="80.869565217391298"/>
    <x v="1"/>
    <x v="6"/>
  </r>
  <r>
    <n v="3708"/>
    <s v="Much Ado About Nothing"/>
    <s v="Dear Stone Theater Company brings its inaugural production of Much Ado About Nothing to Logan Square, Chicago. Thanks for watching!"/>
    <n v="700"/>
    <n v="2100"/>
    <x v="0"/>
    <x v="0"/>
    <s v="USD"/>
    <n v="1404444286"/>
    <n v="1403234686"/>
    <b v="0"/>
    <x v="70"/>
    <b v="1"/>
    <s v="theater/plays"/>
    <n v="2"/>
    <n v="53.846153846153847"/>
    <x v="1"/>
    <x v="6"/>
  </r>
  <r>
    <n v="3709"/>
    <s v="The Ruby Darlings Show"/>
    <s v="The filthily talented Ruby and Darling, take you on a raunch-tastic musical discovery of life with a vagina. #sayno"/>
    <n v="1000"/>
    <n v="1082.5"/>
    <x v="0"/>
    <x v="1"/>
    <s v="GBP"/>
    <n v="1403715546"/>
    <n v="1401123546"/>
    <b v="0"/>
    <x v="2"/>
    <b v="1"/>
    <s v="theater/plays"/>
    <n v="8.2500000000000004E-2"/>
    <n v="30.928571428571427"/>
    <x v="1"/>
    <x v="6"/>
  </r>
  <r>
    <n v="3710"/>
    <s v="&quot;Loving Alanis&quot; Rocky Mountain Regional Premier"/>
    <s v="A comedy about, life, death, men, women, and the power of a good Kegel."/>
    <n v="1300"/>
    <n v="1835"/>
    <x v="0"/>
    <x v="0"/>
    <s v="USD"/>
    <n v="1428068988"/>
    <n v="1425908988"/>
    <b v="0"/>
    <x v="74"/>
    <b v="1"/>
    <s v="theater/plays"/>
    <n v="0.41153846153846152"/>
    <n v="67.962962962962962"/>
    <x v="1"/>
    <x v="6"/>
  </r>
  <r>
    <n v="3711"/>
    <s v="The Youth Shakespeare Project 2014"/>
    <s v="Two teachers and twenty kids bring one of Shakespeare's plays to life!"/>
    <n v="500"/>
    <n v="570"/>
    <x v="0"/>
    <x v="0"/>
    <s v="USD"/>
    <n v="1402848000"/>
    <n v="1400606573"/>
    <b v="0"/>
    <x v="64"/>
    <b v="1"/>
    <s v="theater/plays"/>
    <n v="0.14000000000000001"/>
    <n v="27.142857142857142"/>
    <x v="1"/>
    <x v="6"/>
  </r>
  <r>
    <n v="3712"/>
    <s v="IT'S JUST MY LIFE"/>
    <s v="Married, Single, Divorced, Straight, Gay, Transgendered, Birth Mother, Adoptive Mother.... Everyone has a story.  These are ours."/>
    <n v="7500"/>
    <n v="11530"/>
    <x v="0"/>
    <x v="0"/>
    <s v="USD"/>
    <n v="1433055540"/>
    <n v="1431230867"/>
    <b v="0"/>
    <x v="201"/>
    <b v="1"/>
    <s v="theater/plays"/>
    <n v="0.53733333333333333"/>
    <n v="110.86538461538461"/>
    <x v="1"/>
    <x v="6"/>
  </r>
  <r>
    <n v="3713"/>
    <s v="Bring Matt Fotis's Nights on the Couch to NYC!"/>
    <s v="Matt Fotis's play, Nights on the Couch, was accepted to the 28th Annual Strawberry One Act Festival! Show your support!"/>
    <n v="2000"/>
    <n v="2030"/>
    <x v="0"/>
    <x v="0"/>
    <s v="USD"/>
    <n v="1465062166"/>
    <n v="1463334166"/>
    <b v="0"/>
    <x v="10"/>
    <b v="1"/>
    <s v="theater/plays"/>
    <n v="1.4999999999999999E-2"/>
    <n v="106.84210526315789"/>
    <x v="1"/>
    <x v="6"/>
  </r>
  <r>
    <n v="3714"/>
    <s v="Expedition (to NYC)"/>
    <s v="This summer, help some of the top high school theater students from across the country come to NYC to create a world premiere play."/>
    <n v="10000"/>
    <n v="10235"/>
    <x v="0"/>
    <x v="0"/>
    <s v="USD"/>
    <n v="1432612740"/>
    <n v="1429881667"/>
    <b v="0"/>
    <x v="174"/>
    <b v="1"/>
    <s v="theater/plays"/>
    <n v="2.35E-2"/>
    <n v="105.51546391752578"/>
    <x v="1"/>
    <x v="6"/>
  </r>
  <r>
    <n v="3715"/>
    <s v="The Inspectors Call"/>
    <s v="Vibrant contemporary political theatre, exploring the professional and human impact of the growing corporate culture in education."/>
    <n v="3500"/>
    <n v="3590"/>
    <x v="0"/>
    <x v="1"/>
    <s v="GBP"/>
    <n v="1427806320"/>
    <n v="1422834819"/>
    <b v="0"/>
    <x v="74"/>
    <b v="1"/>
    <s v="theater/plays"/>
    <n v="2.5714285714285714E-2"/>
    <n v="132.96296296296296"/>
    <x v="1"/>
    <x v="6"/>
  </r>
  <r>
    <n v="3716"/>
    <s v="Sylvia (a benefit show)"/>
    <s v="I am raising money to pay for the rights to produce Sylvia by A.R. Gurney. The show will be a fundraiser for Wayside Waifs."/>
    <n v="800"/>
    <n v="1246"/>
    <x v="0"/>
    <x v="0"/>
    <s v="USD"/>
    <n v="1453411109"/>
    <n v="1450819109"/>
    <b v="0"/>
    <x v="54"/>
    <b v="1"/>
    <s v="theater/plays"/>
    <n v="0.5575"/>
    <n v="51.916666666666664"/>
    <x v="1"/>
    <x v="6"/>
  </r>
  <r>
    <n v="3717"/>
    <s v="Told Look Younger at Jermyn Street Theatre"/>
    <s v="A heart-warming comedy by award-winning writer about Love, Sex, Friendship of three old gay men in their 60s'!"/>
    <n v="4000"/>
    <n v="4030"/>
    <x v="0"/>
    <x v="1"/>
    <s v="GBP"/>
    <n v="1431204449"/>
    <n v="1428526049"/>
    <b v="0"/>
    <x v="62"/>
    <b v="1"/>
    <s v="theater/plays"/>
    <n v="7.4999999999999997E-3"/>
    <n v="310"/>
    <x v="1"/>
    <x v="6"/>
  </r>
  <r>
    <n v="3718"/>
    <s v="PUNK ROCK"/>
    <s v="William Carlisle has the world at his feet but its weight on his shoulders. He is intelligent, articulate and fucked."/>
    <n v="500"/>
    <n v="1197"/>
    <x v="0"/>
    <x v="1"/>
    <s v="GBP"/>
    <n v="1425057075"/>
    <n v="1422465075"/>
    <b v="0"/>
    <x v="67"/>
    <b v="1"/>
    <s v="theater/plays"/>
    <n v="1.3939999999999999"/>
    <n v="26.021739130434781"/>
    <x v="1"/>
    <x v="6"/>
  </r>
  <r>
    <n v="3719"/>
    <s v="Corium"/>
    <s v="A new piece of physical theatre about love, regret and longing."/>
    <n v="200"/>
    <n v="420"/>
    <x v="0"/>
    <x v="1"/>
    <s v="GBP"/>
    <n v="1434994266"/>
    <n v="1432402266"/>
    <b v="0"/>
    <x v="80"/>
    <b v="1"/>
    <s v="theater/plays"/>
    <n v="1.1000000000000001"/>
    <n v="105"/>
    <x v="1"/>
    <x v="6"/>
  </r>
  <r>
    <n v="3720"/>
    <s v="Lakotas and the American Theatre"/>
    <s v="Breaking the American Indian stereotype in the American Theatre."/>
    <n v="3300"/>
    <n v="3449"/>
    <x v="0"/>
    <x v="0"/>
    <s v="USD"/>
    <n v="1435881006"/>
    <n v="1433980206"/>
    <b v="0"/>
    <x v="244"/>
    <b v="1"/>
    <s v="theater/plays"/>
    <n v="4.5151515151515151E-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n v="8.0000000000000002E-3"/>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n v="0.112"/>
    <n v="47.657142857142858"/>
    <x v="1"/>
    <x v="6"/>
  </r>
  <r>
    <n v="3723"/>
    <s v="Beauty and the Beast"/>
    <s v="Saltmine Theatre Company present Beauty and the Beast:"/>
    <n v="4500"/>
    <n v="4592"/>
    <x v="0"/>
    <x v="1"/>
    <s v="GBP"/>
    <n v="1417374262"/>
    <n v="1414778662"/>
    <b v="0"/>
    <x v="287"/>
    <b v="1"/>
    <s v="theater/plays"/>
    <n v="2.0444444444444446E-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n v="2.5476744186046552E-2"/>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n v="0.27"/>
    <n v="25.4"/>
    <x v="1"/>
    <x v="6"/>
  </r>
  <r>
    <n v="3726"/>
    <s v="Howard's End 3.0"/>
    <s v="A week of rehearsal culminating in a staged reading of our three-actor adaptation of &quot;Howards End,&quot; for potential producers."/>
    <n v="850"/>
    <n v="2879"/>
    <x v="0"/>
    <x v="0"/>
    <s v="USD"/>
    <n v="1461963600"/>
    <n v="1459567371"/>
    <b v="0"/>
    <x v="67"/>
    <b v="1"/>
    <s v="theater/plays"/>
    <n v="2.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x v="51"/>
    <b v="1"/>
    <s v="theater/plays"/>
    <n v="7.4999999999999997E-3"/>
    <n v="61.060606060606062"/>
    <x v="1"/>
    <x v="6"/>
  </r>
  <r>
    <n v="3728"/>
    <s v="Bare Bones Shakespeare 2015-16 Season"/>
    <s v="Bare Bones Shakespeare's first season will start with a DFW school touring show: Romeo and Juliet."/>
    <n v="20000"/>
    <n v="1862"/>
    <x v="2"/>
    <x v="0"/>
    <s v="USD"/>
    <n v="1439957176"/>
    <n v="1437365176"/>
    <b v="0"/>
    <x v="162"/>
    <b v="0"/>
    <s v="theater/plays"/>
    <n v="-0.90690000000000004"/>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n v="-0.92759999999999998"/>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x v="29"/>
    <b v="0"/>
    <s v="theater/plays"/>
    <n v="-0.9"/>
    <n v="100"/>
    <x v="1"/>
    <x v="6"/>
  </r>
  <r>
    <n v="3731"/>
    <s v="The Rabbit on the Moon"/>
    <s v="A long distance wrong number leads to love, but with Emily flying in to finally meet, Nick somehow forgot to mention he's blind."/>
    <n v="5500"/>
    <n v="620"/>
    <x v="2"/>
    <x v="0"/>
    <s v="USD"/>
    <n v="1420860180"/>
    <n v="1418234646"/>
    <b v="0"/>
    <x v="8"/>
    <b v="0"/>
    <s v="theater/plays"/>
    <n v="-0.88727272727272732"/>
    <n v="51.666666666666664"/>
    <x v="1"/>
    <x v="6"/>
  </r>
  <r>
    <n v="3732"/>
    <s v="Elektra Bekent - Afstudeervoorstelling"/>
    <s v="Mijn solo voorstelling gaat over Elektra (Sophokles) en hoe zij als jongere alles beleeft en meemaakt!"/>
    <n v="850"/>
    <n v="131"/>
    <x v="2"/>
    <x v="9"/>
    <s v="EUR"/>
    <n v="1422100800"/>
    <n v="1416932133"/>
    <b v="0"/>
    <x v="80"/>
    <b v="0"/>
    <s v="theater/plays"/>
    <n v="-0.84588235294117642"/>
    <n v="32.75"/>
    <x v="1"/>
    <x v="6"/>
  </r>
  <r>
    <n v="3733"/>
    <s v="laughter in the hood"/>
    <s v="want to donate tickets to residents who live in the community that cant afford the 35.00 price of ticket"/>
    <n v="1500"/>
    <n v="0"/>
    <x v="2"/>
    <x v="0"/>
    <s v="USD"/>
    <n v="1429396200"/>
    <n v="1428539708"/>
    <b v="0"/>
    <x v="78"/>
    <b v="0"/>
    <s v="theater/plays"/>
    <n v="-1"/>
    <e v="#DIV/0!"/>
    <x v="1"/>
    <x v="6"/>
  </r>
  <r>
    <n v="3734"/>
    <s v="Shakespeare in Sarajevo"/>
    <s v="Shakespeare's plays have an important message for the world. Bosnia needs to hear. Bring Shakespeare to Sarajevo! Fund performances!"/>
    <n v="1500"/>
    <n v="427"/>
    <x v="2"/>
    <x v="0"/>
    <s v="USD"/>
    <n v="1432589896"/>
    <n v="1427405896"/>
    <b v="0"/>
    <x v="63"/>
    <b v="0"/>
    <s v="theater/plays"/>
    <n v="-0.71533333333333338"/>
    <n v="61"/>
    <x v="1"/>
    <x v="6"/>
  </r>
  <r>
    <n v="3735"/>
    <s v="Women Beware Women"/>
    <s v="Young Actor's taking on a Jacobean tragedy. Family, betrayal, love, lust, sex and death."/>
    <n v="150"/>
    <n v="20"/>
    <x v="2"/>
    <x v="1"/>
    <s v="GBP"/>
    <n v="1432831089"/>
    <n v="1430239089"/>
    <b v="0"/>
    <x v="84"/>
    <b v="0"/>
    <s v="theater/plays"/>
    <n v="-0.8666666666666667"/>
    <n v="10"/>
    <x v="1"/>
    <x v="6"/>
  </r>
  <r>
    <n v="3736"/>
    <s v="Hot Dogs a new play by Suhayla El-Bushra"/>
    <s v="Hot Dogs is a new play that tackles sexism in schools and addresses issues that current sex/relationship education fails to."/>
    <n v="1500"/>
    <n v="10"/>
    <x v="2"/>
    <x v="1"/>
    <s v="GBP"/>
    <n v="1427133600"/>
    <n v="1423847093"/>
    <b v="0"/>
    <x v="29"/>
    <b v="0"/>
    <s v="theater/plays"/>
    <n v="-0.99333333333333329"/>
    <n v="10"/>
    <x v="1"/>
    <x v="6"/>
  </r>
  <r>
    <n v="3737"/>
    <s v="Measure For Measure"/>
    <s v="The ASU Theatre and Shakespeare Club presents Measure For Measure directed by Jordyn Ochser."/>
    <n v="700"/>
    <n v="150"/>
    <x v="2"/>
    <x v="0"/>
    <s v="USD"/>
    <n v="1447311540"/>
    <n v="1445358903"/>
    <b v="0"/>
    <x v="80"/>
    <b v="0"/>
    <s v="theater/plays"/>
    <n v="-0.7857142857142857"/>
    <n v="37.5"/>
    <x v="1"/>
    <x v="6"/>
  </r>
  <r>
    <n v="3738"/>
    <s v="'GULF' - a new play by PIVOT THEATRE"/>
    <s v="A filmic, fast-paced exploration of trust, making its debut at Camden People's Theatre this July."/>
    <n v="1500"/>
    <n v="270"/>
    <x v="2"/>
    <x v="1"/>
    <s v="GBP"/>
    <n v="1405461600"/>
    <n v="1403562705"/>
    <b v="0"/>
    <x v="79"/>
    <b v="0"/>
    <s v="theater/plays"/>
    <n v="-0.82"/>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n v="-0.79874999999999996"/>
    <n v="100.625"/>
    <x v="1"/>
    <x v="6"/>
  </r>
  <r>
    <n v="3740"/>
    <s v="dasGROUP Theatre: Savage in Limbo"/>
    <s v="Savage in Limbo is the pilot production of dasGROUP Theatre; a Dallas-based production company with an eye for grit &amp; love of theatre."/>
    <n v="2000"/>
    <n v="358"/>
    <x v="2"/>
    <x v="0"/>
    <s v="USD"/>
    <n v="1407808438"/>
    <n v="1405217355"/>
    <b v="0"/>
    <x v="25"/>
    <b v="0"/>
    <s v="theater/plays"/>
    <n v="-0.82099999999999995"/>
    <n v="25.571428571428573"/>
    <x v="1"/>
    <x v="6"/>
  </r>
  <r>
    <n v="3741"/>
    <s v="Open House Theater"/>
    <s v="A small community with a love for theater would like to continue. Help the children of this community continue."/>
    <n v="20000"/>
    <n v="0"/>
    <x v="2"/>
    <x v="0"/>
    <s v="USD"/>
    <n v="1450389950"/>
    <n v="1447797950"/>
    <b v="0"/>
    <x v="78"/>
    <b v="0"/>
    <s v="theater/plays"/>
    <n v="-1"/>
    <e v="#DIV/0!"/>
    <x v="1"/>
    <x v="6"/>
  </r>
  <r>
    <n v="3742"/>
    <s v="The Jennings Family Reunion"/>
    <s v="In the midst of dealing with sending their son off to the army, Mitch and Melanie Jennings plan a family reunion to ease their sorrow."/>
    <n v="5000"/>
    <n v="100"/>
    <x v="2"/>
    <x v="0"/>
    <s v="USD"/>
    <n v="1409980144"/>
    <n v="1407388144"/>
    <b v="0"/>
    <x v="80"/>
    <b v="0"/>
    <s v="theater/plays"/>
    <n v="-0.98"/>
    <n v="25"/>
    <x v="1"/>
    <x v="6"/>
  </r>
  <r>
    <n v="3743"/>
    <s v="Down the Mississippi"/>
    <s v="I'm taking the Adventures of Huckleberry Finn puppet show down the Mississippi River!"/>
    <n v="2200"/>
    <n v="0"/>
    <x v="2"/>
    <x v="0"/>
    <s v="USD"/>
    <n v="1404406964"/>
    <n v="1401814964"/>
    <b v="0"/>
    <x v="78"/>
    <b v="0"/>
    <s v="theater/plays"/>
    <n v="-1"/>
    <e v="#DIV/0!"/>
    <x v="1"/>
    <x v="6"/>
  </r>
  <r>
    <n v="3744"/>
    <s v="The Game's Afoot - Spotlight"/>
    <s v="This summer, The Spotlight Players are celebrating Christmas in July with a presentation of Ken Ludwig's side splitting comedy."/>
    <n v="1200"/>
    <n v="0"/>
    <x v="2"/>
    <x v="0"/>
    <s v="USD"/>
    <n v="1404532740"/>
    <n v="1401823952"/>
    <b v="0"/>
    <x v="78"/>
    <b v="0"/>
    <s v="theater/plays"/>
    <n v="-1"/>
    <e v="#DIV/0!"/>
    <x v="1"/>
    <x v="6"/>
  </r>
  <r>
    <n v="3745"/>
    <s v="Tyke Theatre Web Show"/>
    <s v="Tyke wants to expand her puppet theater show to weekly online web shows and is looking for backers."/>
    <n v="100"/>
    <n v="10"/>
    <x v="2"/>
    <x v="0"/>
    <s v="USD"/>
    <n v="1407689102"/>
    <n v="1405097102"/>
    <b v="0"/>
    <x v="29"/>
    <b v="0"/>
    <s v="theater/plays"/>
    <n v="-0.9"/>
    <n v="10"/>
    <x v="1"/>
    <x v="6"/>
  </r>
  <r>
    <n v="3746"/>
    <s v="Stage Play Production - &quot;I Love You to Death&quot;"/>
    <s v="Generational curses CAN be broken...right?"/>
    <n v="8500"/>
    <n v="202"/>
    <x v="2"/>
    <x v="0"/>
    <s v="USD"/>
    <n v="1475918439"/>
    <n v="1473326439"/>
    <b v="0"/>
    <x v="29"/>
    <b v="0"/>
    <s v="theater/plays"/>
    <n v="-0.97623529411764709"/>
    <n v="202"/>
    <x v="1"/>
    <x v="6"/>
  </r>
  <r>
    <n v="3747"/>
    <s v="Counting Stars"/>
    <s v="The world premiere of an astonishing new play by acclaimed writer Atiha Sen Gupta."/>
    <n v="2500"/>
    <n v="25"/>
    <x v="2"/>
    <x v="1"/>
    <s v="GBP"/>
    <n v="1436137140"/>
    <n v="1433833896"/>
    <b v="0"/>
    <x v="29"/>
    <b v="0"/>
    <s v="theater/plays"/>
    <n v="-0.99"/>
    <n v="25"/>
    <x v="1"/>
    <x v="6"/>
  </r>
  <r>
    <n v="3748"/>
    <s v="CAUCUS! THE MUSICAL"/>
    <s v="An irreverent look at the Iowa Caucuses and the oversized role this undersized state plays in the presidential election process."/>
    <n v="5000"/>
    <n v="5176"/>
    <x v="0"/>
    <x v="0"/>
    <s v="USD"/>
    <n v="1455602340"/>
    <n v="1453827436"/>
    <b v="0"/>
    <x v="47"/>
    <b v="1"/>
    <s v="theater/musical"/>
    <n v="3.5200000000000002E-2"/>
    <n v="99.538461538461533"/>
    <x v="1"/>
    <x v="40"/>
  </r>
  <r>
    <n v="3749"/>
    <s v="Dante's Capstone Project: Who am I?"/>
    <s v="A night of music, fellowship, and a reflection of my experiences over the past 4 years at Ball State University."/>
    <n v="500"/>
    <n v="525"/>
    <x v="0"/>
    <x v="0"/>
    <s v="USD"/>
    <n v="1461902340"/>
    <n v="1459220588"/>
    <b v="0"/>
    <x v="63"/>
    <b v="1"/>
    <s v="theater/musical"/>
    <n v="0.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n v="4.4999999999999997E-3"/>
    <n v="215.25"/>
    <x v="1"/>
    <x v="40"/>
  </r>
  <r>
    <n v="3751"/>
    <s v="GGC Productions 2016"/>
    <s v="I will be performing in TWO productions to kick off the 2016 season. NEED HELP TO FUND THESE GREAT SHOWS!"/>
    <n v="1000"/>
    <n v="1326"/>
    <x v="0"/>
    <x v="0"/>
    <s v="USD"/>
    <n v="1459641073"/>
    <n v="1454460673"/>
    <b v="0"/>
    <x v="202"/>
    <b v="1"/>
    <s v="theater/musical"/>
    <n v="0.3260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x v="41"/>
    <b v="1"/>
    <s v="theater/musical"/>
    <n v="0.13"/>
    <n v="37.666666666666664"/>
    <x v="1"/>
    <x v="40"/>
  </r>
  <r>
    <n v="3753"/>
    <s v="Wagner in English"/>
    <s v="An English-language production of the opera TannhÃ¤user. Some of the greatest songs ever composed, now with lyrics we can understand."/>
    <n v="5000"/>
    <n v="5167"/>
    <x v="0"/>
    <x v="0"/>
    <s v="USD"/>
    <n v="1433289600"/>
    <n v="1430768800"/>
    <b v="0"/>
    <x v="209"/>
    <b v="1"/>
    <s v="theater/musical"/>
    <n v="3.3399999999999999E-2"/>
    <n v="172.23333333333332"/>
    <x v="1"/>
    <x v="40"/>
  </r>
  <r>
    <n v="3754"/>
    <s v="Little Shop of Horrors"/>
    <s v="CitÃ© des Arts needs your help in funding their fall production of the hit musical comedy &quot;Little Shop of Horrors.&quot;"/>
    <n v="2500"/>
    <n v="3000"/>
    <x v="0"/>
    <x v="0"/>
    <s v="USD"/>
    <n v="1406350740"/>
    <n v="1403125737"/>
    <b v="0"/>
    <x v="74"/>
    <b v="1"/>
    <s v="theater/musical"/>
    <n v="0.2"/>
    <n v="111.11111111111111"/>
    <x v="1"/>
    <x v="40"/>
  </r>
  <r>
    <n v="3755"/>
    <s v="Retro Rhapsody"/>
    <s v="We have formed an innovative company that aims to create musical comedic performances suitable for a range of venues."/>
    <n v="550"/>
    <n v="713"/>
    <x v="0"/>
    <x v="1"/>
    <s v="GBP"/>
    <n v="1460753307"/>
    <n v="1458161307"/>
    <b v="0"/>
    <x v="33"/>
    <b v="1"/>
    <s v="theater/musical"/>
    <n v="0.29636363636363638"/>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x v="57"/>
    <b v="1"/>
    <s v="theater/musical"/>
    <n v="1.1111111111111112E-2"/>
    <n v="267.64705882352939"/>
    <x v="1"/>
    <x v="40"/>
  </r>
  <r>
    <n v="3757"/>
    <s v="Anti-Bullying Musicalâ€¦ &quot;It's Easy!&quot;"/>
    <s v="New Anti-Bullying Musical's cast of 30 kids is ready to &quot;speak up and reach out&quot; to the world by recording a show CD!"/>
    <n v="3500"/>
    <n v="3798"/>
    <x v="0"/>
    <x v="0"/>
    <s v="USD"/>
    <n v="1417465515"/>
    <n v="1415737515"/>
    <b v="0"/>
    <x v="133"/>
    <b v="1"/>
    <s v="theater/musical"/>
    <n v="8.5142857142857145E-2"/>
    <n v="75.959999999999994"/>
    <x v="1"/>
    <x v="40"/>
  </r>
  <r>
    <n v="3758"/>
    <s v="Luigi's Ladies"/>
    <s v="LUIGI'S LADIES: an original one-woman musical comedy"/>
    <n v="1500"/>
    <n v="1535"/>
    <x v="0"/>
    <x v="0"/>
    <s v="USD"/>
    <n v="1400475600"/>
    <n v="1397819938"/>
    <b v="0"/>
    <x v="55"/>
    <b v="1"/>
    <s v="theater/musical"/>
    <n v="2.3333333333333334E-2"/>
    <n v="59.03846153846154"/>
    <x v="1"/>
    <x v="40"/>
  </r>
  <r>
    <n v="3759"/>
    <s v="Pared Down Productions"/>
    <s v="A production company specializing in small-scale musicals"/>
    <n v="4000"/>
    <n v="4409.7700000000004"/>
    <x v="0"/>
    <x v="0"/>
    <s v="USD"/>
    <n v="1440556553"/>
    <n v="1435372553"/>
    <b v="0"/>
    <x v="106"/>
    <b v="1"/>
    <s v="theater/musical"/>
    <n v="0.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x v="110"/>
    <b v="1"/>
    <s v="theater/musical"/>
    <n v="1.0154000000000087E-2"/>
    <n v="55.502967032967035"/>
    <x v="1"/>
    <x v="40"/>
  </r>
  <r>
    <n v="3761"/>
    <s v="MARSHA - a girl who does bad things"/>
    <s v="liveartshow returns with a new work at the Arcola this summer. Marsha is a story combining opera, dance and theatre... with a unicorn"/>
    <n v="500"/>
    <n v="500"/>
    <x v="0"/>
    <x v="1"/>
    <s v="GBP"/>
    <n v="1439247600"/>
    <n v="1434625937"/>
    <b v="0"/>
    <x v="83"/>
    <b v="1"/>
    <s v="theater/musical"/>
    <n v="0"/>
    <n v="166.66666666666666"/>
    <x v="1"/>
    <x v="40"/>
  </r>
  <r>
    <n v="3762"/>
    <s v="iolite the musical"/>
    <s v="We are trying to raise money to perform a musical we have written, called &quot;Iolite&quot;, at the Edinburgh Fringe in 2015."/>
    <n v="1250"/>
    <n v="1328"/>
    <x v="0"/>
    <x v="1"/>
    <s v="GBP"/>
    <n v="1438543889"/>
    <n v="1436383889"/>
    <b v="0"/>
    <x v="33"/>
    <b v="1"/>
    <s v="theater/musical"/>
    <n v="6.2399999999999997E-2"/>
    <n v="47.428571428571431"/>
    <x v="1"/>
    <x v="40"/>
  </r>
  <r>
    <n v="3763"/>
    <s v="[title of show] â€” The Chicago Storefront Premiere"/>
    <s v="A musical about two guys writing a musical about...two guys writing a musical."/>
    <n v="5000"/>
    <n v="5000"/>
    <x v="0"/>
    <x v="0"/>
    <s v="USD"/>
    <n v="1427907626"/>
    <n v="1425319226"/>
    <b v="0"/>
    <x v="99"/>
    <b v="1"/>
    <s v="theater/musical"/>
    <n v="0"/>
    <n v="64.935064935064929"/>
    <x v="1"/>
    <x v="40"/>
  </r>
  <r>
    <n v="3764"/>
    <s v="Agape Performing Arts Company, a Ministry of OLG"/>
    <s v="Talented, hard-working performers for Into the Woods JR need your help in renting microphones for our show!"/>
    <n v="1500"/>
    <n v="1500"/>
    <x v="0"/>
    <x v="0"/>
    <s v="USD"/>
    <n v="1464482160"/>
    <n v="1462824832"/>
    <b v="0"/>
    <x v="74"/>
    <b v="1"/>
    <s v="theater/musical"/>
    <n v="0"/>
    <n v="55.555555555555557"/>
    <x v="1"/>
    <x v="40"/>
  </r>
  <r>
    <n v="3765"/>
    <s v="Before and After"/>
    <s v="An new musical from Laura Grill &amp; Misha Chowdhury about relationships, Relationships, and the moments that change everything."/>
    <n v="7000"/>
    <n v="7942"/>
    <x v="0"/>
    <x v="0"/>
    <s v="USD"/>
    <n v="1406745482"/>
    <n v="1404153482"/>
    <b v="0"/>
    <x v="329"/>
    <b v="1"/>
    <s v="theater/musical"/>
    <n v="0.13457142857142856"/>
    <n v="74.224299065420567"/>
    <x v="1"/>
    <x v="40"/>
  </r>
  <r>
    <n v="3766"/>
    <s v="Held Momentarily The Musical Takes FringeNYC"/>
    <s v="Trapped on a stalled New York subway, seven strangers realize it's not just the train that's stuck."/>
    <n v="10000"/>
    <n v="10265.01"/>
    <x v="0"/>
    <x v="0"/>
    <s v="USD"/>
    <n v="1404360045"/>
    <n v="1401336045"/>
    <b v="0"/>
    <x v="93"/>
    <b v="1"/>
    <s v="theater/musical"/>
    <n v="2.6501000000000021E-2"/>
    <n v="106.9271875"/>
    <x v="1"/>
    <x v="40"/>
  </r>
  <r>
    <n v="3767"/>
    <s v="Accidental Artists Lab"/>
    <s v="A ragtag crew collaborating on a live performance for the first time, with music as their medium and NYC as their inspiration."/>
    <n v="2000"/>
    <n v="2335"/>
    <x v="0"/>
    <x v="0"/>
    <s v="USD"/>
    <n v="1425185940"/>
    <n v="1423960097"/>
    <b v="0"/>
    <x v="66"/>
    <b v="1"/>
    <s v="theater/musical"/>
    <n v="0.16750000000000001"/>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n v="7.6527499999999915E-2"/>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x v="41"/>
    <b v="1"/>
    <s v="theater/musical"/>
    <n v="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x v="9"/>
    <b v="1"/>
    <s v="theater/musical"/>
    <n v="0"/>
    <n v="100"/>
    <x v="1"/>
    <x v="40"/>
  </r>
  <r>
    <n v="3771"/>
    <s v="COME OUT SWINGIN'!"/>
    <s v="I would like to make a demo recording of six songs from COME OUT SWINGIN'!"/>
    <n v="1000"/>
    <n v="1460"/>
    <x v="0"/>
    <x v="0"/>
    <s v="USD"/>
    <n v="1463529600"/>
    <n v="1462307652"/>
    <b v="0"/>
    <x v="44"/>
    <b v="1"/>
    <s v="theater/musical"/>
    <n v="0.46"/>
    <n v="38.421052631578945"/>
    <x v="1"/>
    <x v="40"/>
  </r>
  <r>
    <n v="3772"/>
    <s v="Make &quot;Tonya and Nancy&quot; a Rock Opera!"/>
    <s v="A dark comedy about two girls, one knee, and the 1994 Olympics. Help us make sure &quot;Tonya and Nancy&quot; rocks!"/>
    <n v="5000"/>
    <n v="5510"/>
    <x v="0"/>
    <x v="0"/>
    <s v="USD"/>
    <n v="1480399200"/>
    <n v="1478616506"/>
    <b v="0"/>
    <x v="51"/>
    <b v="1"/>
    <s v="theater/musical"/>
    <n v="0.10199999999999999"/>
    <n v="166.96969696969697"/>
    <x v="1"/>
    <x v="40"/>
  </r>
  <r>
    <n v="3773"/>
    <s v="Dundee: A Hip-Hopera"/>
    <s v="A dramatic hip-hopera, inspired from monologues written by the performers."/>
    <n v="5000"/>
    <n v="5410"/>
    <x v="0"/>
    <x v="0"/>
    <s v="USD"/>
    <n v="1479175680"/>
    <n v="1476317247"/>
    <b v="0"/>
    <x v="7"/>
    <b v="1"/>
    <s v="theater/musical"/>
    <n v="8.2000000000000003E-2"/>
    <n v="94.912280701754383"/>
    <x v="1"/>
    <x v="40"/>
  </r>
  <r>
    <n v="3774"/>
    <s v="Mabel Moon Goes to Earth!"/>
    <s v="Mabel Moon and her co-pilot Silvertoes are coming to earth in the form of a 35 minute interactive and educational musical adventure  !"/>
    <n v="2500"/>
    <n v="2500"/>
    <x v="0"/>
    <x v="5"/>
    <s v="CAD"/>
    <n v="1428606055"/>
    <n v="1427223655"/>
    <b v="0"/>
    <x v="20"/>
    <b v="1"/>
    <s v="theater/musical"/>
    <n v="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n v="2.5000000000000001E-3"/>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n v="6.7125000000000004E-2"/>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x v="211"/>
    <b v="1"/>
    <s v="theater/musical"/>
    <n v="0.432"/>
    <n v="48.542372881355931"/>
    <x v="1"/>
    <x v="40"/>
  </r>
  <r>
    <n v="3778"/>
    <s v="Give a Puppet a Hand"/>
    <s v="Sponsor an AVENUE Q puppet for The Barn Players April 2015 production."/>
    <n v="2400"/>
    <n v="2521"/>
    <x v="0"/>
    <x v="0"/>
    <s v="USD"/>
    <n v="1423942780"/>
    <n v="1418758780"/>
    <b v="0"/>
    <x v="17"/>
    <b v="1"/>
    <s v="theater/musical"/>
    <n v="5.0416666666666665E-2"/>
    <n v="70.027777777777771"/>
    <x v="1"/>
    <x v="40"/>
  </r>
  <r>
    <n v="3779"/>
    <s v="&quot;The Last Adam&quot; A New Musical, NYC reading"/>
    <s v="A fresh, re-telling of the Jesus story for a new generation."/>
    <n v="15000"/>
    <n v="15597"/>
    <x v="0"/>
    <x v="0"/>
    <s v="USD"/>
    <n v="1459010340"/>
    <n v="1456421940"/>
    <b v="0"/>
    <x v="248"/>
    <b v="1"/>
    <s v="theater/musical"/>
    <n v="3.9800000000000002E-2"/>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x v="209"/>
    <b v="1"/>
    <s v="theater/musical"/>
    <n v="0.2"/>
    <n v="100"/>
    <x v="1"/>
    <x v="40"/>
  </r>
  <r>
    <n v="3781"/>
    <s v="I GOT FIRED - Keith and Jenny are back!"/>
    <s v="Support Keith in his journey from unemployment to Off-Broadway in the triumphant return of I GOT FIRED: A SORT-OF-TRUE REVENGE MUSICAL."/>
    <n v="4500"/>
    <n v="4935"/>
    <x v="0"/>
    <x v="0"/>
    <s v="USD"/>
    <n v="1410210685"/>
    <n v="1408050685"/>
    <b v="0"/>
    <x v="47"/>
    <b v="1"/>
    <s v="theater/musical"/>
    <n v="9.6666666666666665E-2"/>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n v="1.7500000000000002E-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x v="54"/>
    <b v="1"/>
    <s v="theater/musical"/>
    <n v="0.28916666666666668"/>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n v="0.15"/>
    <n v="115"/>
    <x v="1"/>
    <x v="40"/>
  </r>
  <r>
    <n v="3785"/>
    <s v="Send &quot;Pawn&quot; to Edinburgh!"/>
    <s v="Chess. Betrayal. Blueberry yoghurts. &quot;Pawn&quot; - a new musical by Oxford students - needs funding to go to the Edinburgh Fringe!"/>
    <n v="2000"/>
    <n v="3015"/>
    <x v="0"/>
    <x v="1"/>
    <s v="GBP"/>
    <n v="1470132180"/>
    <n v="1467040769"/>
    <b v="0"/>
    <x v="209"/>
    <b v="1"/>
    <s v="theater/musical"/>
    <n v="0.50749999999999995"/>
    <n v="100.5"/>
    <x v="1"/>
    <x v="40"/>
  </r>
  <r>
    <n v="3786"/>
    <s v="Puberty the Musical: Original Cast Recording"/>
    <s v="The brainchild of Coleman Peterson and Janice Gilbert.  The funding will be used to professionally record the songs."/>
    <n v="6000"/>
    <n v="6658"/>
    <x v="0"/>
    <x v="0"/>
    <s v="USD"/>
    <n v="1464310475"/>
    <n v="1461718475"/>
    <b v="0"/>
    <x v="26"/>
    <b v="1"/>
    <s v="theater/musical"/>
    <n v="0.1096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x v="73"/>
    <b v="1"/>
    <s v="theater/musical"/>
    <n v="2.8571428571428571E-3"/>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n v="-0.99333333333333329"/>
    <n v="500"/>
    <x v="1"/>
    <x v="40"/>
  </r>
  <r>
    <n v="3789"/>
    <s v="Austen a New Musical Play"/>
    <s v="This fabulous new play explores the little known love life of England's most famous romantic novelist, Jane Austen."/>
    <n v="3550"/>
    <n v="116"/>
    <x v="2"/>
    <x v="1"/>
    <s v="GBP"/>
    <n v="1434395418"/>
    <n v="1431630618"/>
    <b v="0"/>
    <x v="80"/>
    <b v="0"/>
    <s v="theater/musical"/>
    <n v="-0.96732394366197183"/>
    <n v="29"/>
    <x v="1"/>
    <x v="40"/>
  </r>
  <r>
    <n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n v="-1"/>
    <e v="#DIV/0!"/>
    <x v="1"/>
    <x v="40"/>
  </r>
  <r>
    <n v="3791"/>
    <s v="Spin! at The Cumming Playhouse"/>
    <s v="Spin! is an original musical comedy-drama presented by Blue Palm Productions."/>
    <n v="1500"/>
    <n v="0"/>
    <x v="2"/>
    <x v="0"/>
    <s v="USD"/>
    <n v="1404664592"/>
    <n v="1399480592"/>
    <b v="0"/>
    <x v="78"/>
    <b v="0"/>
    <s v="theater/musical"/>
    <n v="-1"/>
    <e v="#DIV/0!"/>
    <x v="1"/>
    <x v="40"/>
  </r>
  <r>
    <n v="3792"/>
    <s v="BorikÃ©n: The Show"/>
    <s v="A cultural and historic journey through Puerto Rico's music and dance!"/>
    <n v="12500"/>
    <n v="35"/>
    <x v="2"/>
    <x v="0"/>
    <s v="USD"/>
    <n v="1436957022"/>
    <n v="1434365022"/>
    <b v="0"/>
    <x v="84"/>
    <b v="0"/>
    <s v="theater/musical"/>
    <n v="-0.99719999999999998"/>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n v="-0.4034285714285714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n v="-0.99"/>
    <n v="50"/>
    <x v="1"/>
    <x v="40"/>
  </r>
  <r>
    <n v="3795"/>
    <s v="Duodeca"/>
    <s v="Poppin Productions are currently entering the development stage of their very first production -  &quot;Duodeca&quot;."/>
    <n v="600"/>
    <n v="10"/>
    <x v="2"/>
    <x v="1"/>
    <s v="GBP"/>
    <n v="1440801000"/>
    <n v="1437042490"/>
    <b v="0"/>
    <x v="84"/>
    <b v="0"/>
    <s v="theater/musical"/>
    <n v="-0.98333333333333328"/>
    <n v="5"/>
    <x v="1"/>
    <x v="40"/>
  </r>
  <r>
    <n v="3796"/>
    <s v="A Staged Reading of &quot;CALL ME TANIA&quot;"/>
    <s v="Part Psychological Thriller - Part Heartbreaking Drama - Part Spectacular Farce - 100% New American Musical Theatre"/>
    <n v="22500"/>
    <n v="1"/>
    <x v="2"/>
    <x v="0"/>
    <s v="USD"/>
    <n v="1484354556"/>
    <n v="1479170556"/>
    <b v="0"/>
    <x v="29"/>
    <b v="0"/>
    <s v="theater/musical"/>
    <n v="-0.9999555555555556"/>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n v="-0.10333333333333333"/>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n v="-0.98535714285714282"/>
    <n v="205"/>
    <x v="1"/>
    <x v="40"/>
  </r>
  <r>
    <n v="3799"/>
    <s v="A Story Once Told"/>
    <s v="An original musical on it's way to the stage in Minneapolis, MN. Feel free to ask any questions."/>
    <n v="10000"/>
    <n v="402"/>
    <x v="2"/>
    <x v="0"/>
    <s v="USD"/>
    <n v="1457734843"/>
    <n v="1455142843"/>
    <b v="0"/>
    <x v="80"/>
    <b v="0"/>
    <s v="theater/musical"/>
    <n v="-0.95979999999999999"/>
    <n v="100.5"/>
    <x v="1"/>
    <x v="40"/>
  </r>
  <r>
    <n v="3800"/>
    <s v="Be The Change ~ The Children's Campaign"/>
    <s v="Playground was established in 2007 on the back of paper napkins and has since provided opportunities for over 800 boys and girls."/>
    <n v="22000"/>
    <n v="881"/>
    <x v="2"/>
    <x v="0"/>
    <s v="USD"/>
    <n v="1420952340"/>
    <n v="1418146883"/>
    <b v="0"/>
    <x v="38"/>
    <b v="0"/>
    <s v="theater/musical"/>
    <n v="-0.9599545454545455"/>
    <n v="55.0625"/>
    <x v="1"/>
    <x v="40"/>
  </r>
  <r>
    <n v="3801"/>
    <s v="The Imaginary A Musical"/>
    <s v="The Imaginary : A Musical is a new musical adaptation based on the novel written by A.F. Harrold.       TheImaginaryAMusical.com"/>
    <n v="5000"/>
    <n v="426"/>
    <x v="2"/>
    <x v="0"/>
    <s v="USD"/>
    <n v="1420215216"/>
    <n v="1417536816"/>
    <b v="0"/>
    <x v="82"/>
    <b v="0"/>
    <s v="theater/musical"/>
    <n v="-0.91479999999999995"/>
    <n v="47.333333333333336"/>
    <x v="1"/>
    <x v="40"/>
  </r>
  <r>
    <n v="3802"/>
    <s v="The Lost Play of William Shakespeare"/>
    <s v="A musical about how Shakespeare was inspired to write only his own plays after the co-authored play Henry VI was taken."/>
    <n v="3000"/>
    <n v="0"/>
    <x v="2"/>
    <x v="0"/>
    <s v="USD"/>
    <n v="1445482906"/>
    <n v="1442890906"/>
    <b v="0"/>
    <x v="78"/>
    <b v="0"/>
    <s v="theater/musical"/>
    <n v="-1"/>
    <e v="#DIV/0!"/>
    <x v="1"/>
    <x v="40"/>
  </r>
  <r>
    <n v="3803"/>
    <s v="Benjamin Button the Musical Concept Album"/>
    <s v="A fully orchestrated concept album of Benjamin Button the Musical!"/>
    <n v="12000"/>
    <n v="2358"/>
    <x v="2"/>
    <x v="0"/>
    <s v="USD"/>
    <n v="1457133568"/>
    <n v="1454541568"/>
    <b v="0"/>
    <x v="244"/>
    <b v="0"/>
    <s v="theater/musical"/>
    <n v="-0.803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n v="-1"/>
    <e v="#DIV/0!"/>
    <x v="1"/>
    <x v="40"/>
  </r>
  <r>
    <n v="3805"/>
    <s v="&quot;Sounds By The River&quot; ( Original Musical)"/>
    <s v="&quot;Sounds By The River&quot; tells the story of a Detroit composer through_x000a_his music, poetry, and dance."/>
    <n v="150000"/>
    <n v="3"/>
    <x v="2"/>
    <x v="0"/>
    <s v="USD"/>
    <n v="1411852640"/>
    <n v="1406668640"/>
    <b v="0"/>
    <x v="84"/>
    <b v="0"/>
    <s v="theater/musical"/>
    <n v="-0.99997999999999998"/>
    <n v="1.5"/>
    <x v="1"/>
    <x v="40"/>
  </r>
  <r>
    <n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n v="-0.9993333333333333"/>
    <n v="5"/>
    <x v="1"/>
    <x v="40"/>
  </r>
  <r>
    <n v="3807"/>
    <s v="&quot;In the Heights&quot; at The University of Michigan"/>
    <s v="A vibrant, street-wise, and musical performance that follows the lives of stories of the community of Washington Heights..."/>
    <n v="1500"/>
    <n v="455"/>
    <x v="2"/>
    <x v="0"/>
    <s v="USD"/>
    <n v="1428097739"/>
    <n v="1427492939"/>
    <b v="0"/>
    <x v="82"/>
    <b v="0"/>
    <s v="theater/musical"/>
    <n v="-0.69666666666666666"/>
    <n v="50.555555555555557"/>
    <x v="1"/>
    <x v="40"/>
  </r>
  <r>
    <n v="3808"/>
    <s v="Time at the Bar! The road to Edinburgh"/>
    <s v="Following a sell-out run in Loughborough, Time at the Bar! is heading to this year's Fringe Festival... But we need your help!"/>
    <n v="1000"/>
    <n v="1000"/>
    <x v="0"/>
    <x v="1"/>
    <s v="GBP"/>
    <n v="1429955619"/>
    <n v="1424775219"/>
    <b v="0"/>
    <x v="54"/>
    <b v="1"/>
    <s v="theater/plays"/>
    <n v="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x v="44"/>
    <b v="1"/>
    <s v="theater/plays"/>
    <n v="1.2500000000000001E-2"/>
    <n v="53.289473684210527"/>
    <x v="1"/>
    <x v="6"/>
  </r>
  <r>
    <n v="3810"/>
    <s v="Romeo &amp; Juliet"/>
    <s v="Theater students of UMass present a large-scale theater collaboration that will revolutionize the way you see Shakespeare."/>
    <n v="1500"/>
    <n v="1826"/>
    <x v="0"/>
    <x v="0"/>
    <s v="USD"/>
    <n v="1426965758"/>
    <n v="1424377358"/>
    <b v="0"/>
    <x v="55"/>
    <b v="1"/>
    <s v="theater/plays"/>
    <n v="0.21733333333333332"/>
    <n v="70.230769230769226"/>
    <x v="1"/>
    <x v="6"/>
  </r>
  <r>
    <n v="3811"/>
    <s v="The Merchant of Venice"/>
    <s v="The University of Exeter Shakespeare Society is touring its acclaimed show The Merchant of Venice to Stratford-upon-Avon!"/>
    <n v="250"/>
    <n v="825"/>
    <x v="0"/>
    <x v="1"/>
    <s v="GBP"/>
    <n v="1464692400"/>
    <n v="1461769373"/>
    <b v="0"/>
    <x v="10"/>
    <b v="1"/>
    <s v="theater/plays"/>
    <n v="2.2999999999999998"/>
    <n v="43.421052631578945"/>
    <x v="1"/>
    <x v="6"/>
  </r>
  <r>
    <n v="3812"/>
    <s v="Save &quot;The Stage Door&quot;"/>
    <s v="We are raising funds for our local theatre group &quot;The Stage Door&quot;. Funding required for lighting, stage equipment and productions."/>
    <n v="2000"/>
    <n v="2191"/>
    <x v="0"/>
    <x v="5"/>
    <s v="CAD"/>
    <n v="1433131140"/>
    <n v="1429120908"/>
    <b v="0"/>
    <x v="202"/>
    <b v="1"/>
    <s v="theater/plays"/>
    <n v="9.5500000000000002E-2"/>
    <n v="199.18181818181819"/>
    <x v="1"/>
    <x v="6"/>
  </r>
  <r>
    <n v="3813"/>
    <s v="SUCKIN INJUN"/>
    <s v="A comedic play about hillbilly vampires and the absurdity of judging by appearances. Wanna live forever? Better watch what you drink."/>
    <n v="2100"/>
    <n v="2119.9899999999998"/>
    <x v="0"/>
    <x v="0"/>
    <s v="USD"/>
    <n v="1465940580"/>
    <n v="1462603021"/>
    <b v="0"/>
    <x v="74"/>
    <b v="1"/>
    <s v="theater/plays"/>
    <n v="9.5190476190475156E-3"/>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x v="69"/>
    <b v="1"/>
    <s v="theater/plays"/>
    <n v="0.40133333333333332"/>
    <n v="61.823529411764703"/>
    <x v="1"/>
    <x v="6"/>
  </r>
  <r>
    <n v="3815"/>
    <s v="The Canterbury Shakespeare Festival - first season"/>
    <s v="Come and help us make the Canterbury Shakespeare Festival a reality"/>
    <n v="1000"/>
    <n v="1000.01"/>
    <x v="0"/>
    <x v="1"/>
    <s v="GBP"/>
    <n v="1440111600"/>
    <n v="1437545657"/>
    <b v="0"/>
    <x v="9"/>
    <b v="1"/>
    <s v="theater/plays"/>
    <n v="9.9999999999909054E-6"/>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n v="0.19237999999999997"/>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x v="9"/>
    <b v="1"/>
    <s v="theater/plays"/>
    <n v="7.2499999999999995E-2"/>
    <n v="107.25"/>
    <x v="1"/>
    <x v="6"/>
  </r>
  <r>
    <n v="3818"/>
    <s v="The AOA Presents: The Maiden of Orleans"/>
    <s v="The Arthurian Order of Avalon is attempting to raise funds to put on the annual Human Chessboard in March 2015!"/>
    <n v="250"/>
    <n v="570"/>
    <x v="0"/>
    <x v="0"/>
    <s v="USD"/>
    <n v="1426187582"/>
    <n v="1423599182"/>
    <b v="0"/>
    <x v="73"/>
    <b v="1"/>
    <s v="theater/plays"/>
    <n v="1.28"/>
    <n v="57"/>
    <x v="1"/>
    <x v="6"/>
  </r>
  <r>
    <n v="3819"/>
    <s v="A Kansas City Fringe Festival premiere: &quot;The Art is a Lie&quot;"/>
    <s v="Support this collection of new plays by Kansas City writers and the artists who are bringing it to life!"/>
    <n v="1000"/>
    <n v="1064"/>
    <x v="0"/>
    <x v="0"/>
    <s v="USD"/>
    <n v="1437166920"/>
    <n v="1435554104"/>
    <b v="0"/>
    <x v="55"/>
    <b v="1"/>
    <s v="theater/plays"/>
    <n v="6.4000000000000001E-2"/>
    <n v="40.92307692307692"/>
    <x v="1"/>
    <x v="6"/>
  </r>
  <r>
    <n v="3820"/>
    <s v="TUSENTACK THEATRE"/>
    <s v="Tusentack Theatre is a professional theatre company providing opportunities to adults who access Mental Health Services."/>
    <n v="300"/>
    <n v="430"/>
    <x v="0"/>
    <x v="1"/>
    <s v="GBP"/>
    <n v="1436110717"/>
    <n v="1433518717"/>
    <b v="0"/>
    <x v="9"/>
    <b v="1"/>
    <s v="theater/plays"/>
    <n v="0.43333333333333335"/>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n v="4.5428571428571429E-2"/>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x v="88"/>
    <b v="1"/>
    <s v="theater/plays"/>
    <n v="0.1002"/>
    <n v="72.381578947368425"/>
    <x v="1"/>
    <x v="6"/>
  </r>
  <r>
    <n v="3823"/>
    <s v="FEED"/>
    <s v="Feed, a new play by Garrett Markgraf (based on the novel by M.T. Anderson), Directed by Anna Marck at Oakland University."/>
    <n v="2500"/>
    <n v="2650"/>
    <x v="0"/>
    <x v="0"/>
    <s v="USD"/>
    <n v="1437364740"/>
    <n v="1434405044"/>
    <b v="0"/>
    <x v="14"/>
    <b v="1"/>
    <s v="theater/plays"/>
    <n v="0.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x v="63"/>
    <b v="1"/>
    <s v="theater/plays"/>
    <n v="0.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n v="5.4199999999999998E-2"/>
    <n v="107.57142857142857"/>
    <x v="1"/>
    <x v="6"/>
  </r>
  <r>
    <n v="3826"/>
    <s v="DAY OF THE DOG by Blue Sparrow Theatre Company"/>
    <s v="This is the story about the Westons. One family who live with mental illness on a daily basis."/>
    <n v="600"/>
    <n v="715"/>
    <x v="0"/>
    <x v="1"/>
    <s v="GBP"/>
    <n v="1430993394"/>
    <n v="1428401394"/>
    <b v="0"/>
    <x v="55"/>
    <b v="1"/>
    <s v="theater/plays"/>
    <n v="0.19166666666666668"/>
    <n v="27.5"/>
    <x v="1"/>
    <x v="6"/>
  </r>
  <r>
    <n v="3827"/>
    <s v="BROKEN BISCUITS EDINBURGH"/>
    <s v="IAM TRYING TO TAKE MY DEBUT PLAY BROKEN BISCUITS TO EDINGBURGH FESTIVAL 2015 AND REALLY NEED SOME FUNDING TO HELP ME ACHIEVE THIS GOAL"/>
    <n v="3000"/>
    <n v="4580"/>
    <x v="0"/>
    <x v="1"/>
    <s v="GBP"/>
    <n v="1427414400"/>
    <n v="1422656201"/>
    <b v="0"/>
    <x v="71"/>
    <b v="1"/>
    <s v="theater/plays"/>
    <n v="0.52666666666666662"/>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x v="33"/>
    <b v="1"/>
    <s v="theater/plays"/>
    <n v="0"/>
    <n v="178.57142857142858"/>
    <x v="1"/>
    <x v="6"/>
  </r>
  <r>
    <n v="3829"/>
    <s v="Returning Home."/>
    <s v="A play that illustrates the symptoms of PTSD, shows its effect on families, and demonstrates some of the difficulties of treating it."/>
    <n v="500"/>
    <n v="501"/>
    <x v="0"/>
    <x v="0"/>
    <s v="USD"/>
    <n v="1472676371"/>
    <n v="1470948371"/>
    <b v="0"/>
    <x v="22"/>
    <b v="1"/>
    <s v="theater/plays"/>
    <n v="2E-3"/>
    <n v="62.625"/>
    <x v="1"/>
    <x v="6"/>
  </r>
  <r>
    <n v="3830"/>
    <s v="Run Away"/>
    <s v="The Aeon Theatre company is producing another original play by Parker Hale at the Manhattan Reportory Theatre"/>
    <n v="100"/>
    <n v="225"/>
    <x v="0"/>
    <x v="0"/>
    <s v="USD"/>
    <n v="1464371211"/>
    <n v="1463161611"/>
    <b v="0"/>
    <x v="83"/>
    <b v="1"/>
    <s v="theater/plays"/>
    <n v="1.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n v="6.022000000000003E-2"/>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n v="4.6666666666666669E-2"/>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x v="9"/>
    <b v="1"/>
    <s v="theater/plays"/>
    <n v="0.16666666666666666"/>
    <n v="70"/>
    <x v="1"/>
    <x v="6"/>
  </r>
  <r>
    <n v="3834"/>
    <s v="Better to Have Loved...?"/>
    <s v="About the impact of addiction on relationships; my play hopes to inspire &amp; support those affected to connect with their own creativity"/>
    <n v="3000"/>
    <n v="3271"/>
    <x v="0"/>
    <x v="1"/>
    <s v="GBP"/>
    <n v="1434624067"/>
    <n v="1432032067"/>
    <b v="0"/>
    <x v="7"/>
    <b v="1"/>
    <s v="theater/plays"/>
    <n v="9.0333333333333335E-2"/>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x v="22"/>
    <b v="1"/>
    <s v="theater/plays"/>
    <n v="0.6"/>
    <n v="40"/>
    <x v="1"/>
    <x v="6"/>
  </r>
  <r>
    <n v="3836"/>
    <s v="Home (The Place Where My Stuff Resides)"/>
    <s v="&quot;The surveyor said the foundation was shaky&quot;. A woman finds what it means to rebuild her marriage."/>
    <n v="800"/>
    <n v="900"/>
    <x v="0"/>
    <x v="0"/>
    <s v="USD"/>
    <n v="1470197340"/>
    <n v="1467497652"/>
    <b v="0"/>
    <x v="25"/>
    <b v="1"/>
    <s v="theater/plays"/>
    <n v="0.125"/>
    <n v="64.285714285714292"/>
    <x v="1"/>
    <x v="6"/>
  </r>
  <r>
    <n v="3837"/>
    <s v="Farcical Elements Presents Boeing-Boeing"/>
    <s v="A high-flying French farce with the thrust of a well-tuned jet engine"/>
    <n v="2000"/>
    <n v="2042"/>
    <x v="0"/>
    <x v="1"/>
    <s v="GBP"/>
    <n v="1435947758"/>
    <n v="1432837358"/>
    <b v="0"/>
    <x v="57"/>
    <b v="1"/>
    <s v="theater/plays"/>
    <n v="2.1000000000000001E-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n v="8.2400000000000008E-3"/>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n v="1.2500000000000001E-2"/>
    <n v="63.28125"/>
    <x v="1"/>
    <x v="6"/>
  </r>
  <r>
    <n v="3840"/>
    <s v="Tonight I'll be April"/>
    <s v="A gritty play looking at a modern day relationship, highlighting issues of mental health and abuse suffered by men."/>
    <n v="1"/>
    <n v="65"/>
    <x v="0"/>
    <x v="1"/>
    <s v="GBP"/>
    <n v="1459180229"/>
    <n v="1457023829"/>
    <b v="0"/>
    <x v="83"/>
    <b v="1"/>
    <s v="theater/plays"/>
    <n v="64"/>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x v="69"/>
    <b v="0"/>
    <s v="theater/plays"/>
    <n v="-0.91279999999999994"/>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x v="23"/>
    <b v="0"/>
    <s v="theater/plays"/>
    <n v="-0.78059999999999996"/>
    <n v="47.695652173913047"/>
    <x v="1"/>
    <x v="6"/>
  </r>
  <r>
    <n v="3843"/>
    <s v="Vengeance Can Wait"/>
    <s v="Vengeance Can Wait navigates Japanese sub-culture as it charts a dark, twisted and touching, â€œdifferentâ€ kind of love story."/>
    <n v="5000"/>
    <n v="1065"/>
    <x v="2"/>
    <x v="0"/>
    <s v="USD"/>
    <n v="1401587064"/>
    <n v="1399427064"/>
    <b v="1"/>
    <x v="10"/>
    <b v="0"/>
    <s v="theater/plays"/>
    <n v="-0.7870000000000000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n v="-0.58510204081632655"/>
    <n v="81.319999999999993"/>
    <x v="1"/>
    <x v="6"/>
  </r>
  <r>
    <n v="3845"/>
    <s v="Marilyn Madness &amp; Me"/>
    <s v="He met Marilyn. He became obsessed with Norma Jean. That changed everything._x000a__x000a_                                A play by Frank Furino"/>
    <n v="40000"/>
    <n v="842"/>
    <x v="2"/>
    <x v="0"/>
    <s v="USD"/>
    <n v="1443711774"/>
    <n v="1441119774"/>
    <b v="1"/>
    <x v="8"/>
    <b v="0"/>
    <s v="theater/plays"/>
    <n v="-0.97894999999999999"/>
    <n v="70.166666666666671"/>
    <x v="1"/>
    <x v="6"/>
  </r>
  <r>
    <n v="3846"/>
    <s v="My Insane Shakespeare"/>
    <s v="My Insane Shakespeare. An original play by Arthur Elbakyan premiering October 13th at United Solo, New York City."/>
    <n v="7000"/>
    <n v="189"/>
    <x v="2"/>
    <x v="0"/>
    <s v="USD"/>
    <n v="1412405940"/>
    <n v="1409721542"/>
    <b v="1"/>
    <x v="22"/>
    <b v="0"/>
    <s v="theater/plays"/>
    <n v="-0.97299999999999998"/>
    <n v="23.625"/>
    <x v="1"/>
    <x v="6"/>
  </r>
  <r>
    <n v="3847"/>
    <s v="Madame X"/>
    <s v="The production of the original play &quot;Madame X&quot; by Amanda Davison. Inspired by the painting by John Singer Sargent."/>
    <n v="10500"/>
    <n v="1697"/>
    <x v="2"/>
    <x v="0"/>
    <s v="USD"/>
    <n v="1437283391"/>
    <n v="1433395391"/>
    <b v="1"/>
    <x v="82"/>
    <b v="0"/>
    <s v="theater/plays"/>
    <n v="-0.83838095238095234"/>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n v="-0.83623076923076922"/>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x v="33"/>
    <b v="0"/>
    <s v="theater/plays"/>
    <n v="-0.92956666666666665"/>
    <n v="75.464285714285708"/>
    <x v="1"/>
    <x v="6"/>
  </r>
  <r>
    <n v="3850"/>
    <s v="The Vagina Monologues 2015"/>
    <s v="V-Day is a global activist movement to end violence against women and girls."/>
    <n v="1000"/>
    <n v="38"/>
    <x v="2"/>
    <x v="0"/>
    <s v="USD"/>
    <n v="1420081143"/>
    <n v="1417489143"/>
    <b v="1"/>
    <x v="80"/>
    <b v="0"/>
    <s v="theater/plays"/>
    <n v="-0.96199999999999997"/>
    <n v="9.5"/>
    <x v="1"/>
    <x v="6"/>
  </r>
  <r>
    <n v="3851"/>
    <s v="Waving Goodbye"/>
    <s v="A play about the horrible choices we have to make every day. Should we take a risk, or take the road most travelled?"/>
    <n v="2500"/>
    <n v="852"/>
    <x v="2"/>
    <x v="1"/>
    <s v="GBP"/>
    <n v="1437129179"/>
    <n v="1434537179"/>
    <b v="1"/>
    <x v="54"/>
    <b v="0"/>
    <s v="theater/plays"/>
    <n v="-0.65920000000000001"/>
    <n v="35.5"/>
    <x v="1"/>
    <x v="6"/>
  </r>
  <r>
    <n v="3852"/>
    <s v="Rob Base Presents Unequally Yoked The Stage Play"/>
    <s v="Writer/Director Lynette J. Blackwell presents the hilarious entangled love story of when evil and good attempt to coexist."/>
    <n v="10000"/>
    <n v="20"/>
    <x v="2"/>
    <x v="0"/>
    <s v="USD"/>
    <n v="1427427276"/>
    <n v="1425270876"/>
    <b v="0"/>
    <x v="84"/>
    <b v="0"/>
    <s v="theater/plays"/>
    <n v="-0.998"/>
    <n v="10"/>
    <x v="1"/>
    <x v="6"/>
  </r>
  <r>
    <n v="3853"/>
    <s v="The Original Laughter Therapist"/>
    <s v="A dose of One-woman &quot;Dramedy&quot; to cure those daily blues is just what the doctor ordered!"/>
    <n v="100000"/>
    <n v="26"/>
    <x v="2"/>
    <x v="0"/>
    <s v="USD"/>
    <n v="1409602178"/>
    <n v="1406578178"/>
    <b v="0"/>
    <x v="84"/>
    <b v="0"/>
    <s v="theater/plays"/>
    <n v="-0.99973999999999996"/>
    <n v="13"/>
    <x v="1"/>
    <x v="6"/>
  </r>
  <r>
    <n v="3854"/>
    <s v="The Case Of Soghomon Tehlirian"/>
    <s v="A play dedicated to the 100th anniversary of the Armenian Genocide."/>
    <n v="11000"/>
    <n v="1788"/>
    <x v="2"/>
    <x v="0"/>
    <s v="USD"/>
    <n v="1431206058"/>
    <n v="1428614058"/>
    <b v="0"/>
    <x v="9"/>
    <b v="0"/>
    <s v="theater/plays"/>
    <n v="-0.8374545454545454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n v="-0.97499999999999998"/>
    <n v="25"/>
    <x v="1"/>
    <x v="6"/>
  </r>
  <r>
    <n v="3856"/>
    <s v="&quot;Trouble at the Gate&quot; play"/>
    <s v="Thought-provoking drama about one who gets so caught up in churchwork, loses the true meaning of serving God, &amp; has TROUBLE AT THE GATE"/>
    <n v="5000"/>
    <n v="1"/>
    <x v="2"/>
    <x v="0"/>
    <s v="USD"/>
    <n v="1425833403"/>
    <n v="1423245003"/>
    <b v="0"/>
    <x v="29"/>
    <b v="0"/>
    <s v="theater/plays"/>
    <n v="-0.99980000000000002"/>
    <n v="1"/>
    <x v="1"/>
    <x v="6"/>
  </r>
  <r>
    <n v="3857"/>
    <s v="I support Molding Heartz"/>
    <s v="The Ultimate Screenwriting Conference_x000a_is the experience showing screenwriters how to write and sell a screenplay in hollywood!"/>
    <n v="5000"/>
    <n v="260"/>
    <x v="2"/>
    <x v="0"/>
    <s v="USD"/>
    <n v="1406913120"/>
    <n v="1404927690"/>
    <b v="0"/>
    <x v="80"/>
    <b v="0"/>
    <s v="theater/plays"/>
    <n v="-0.94799999999999995"/>
    <n v="65"/>
    <x v="1"/>
    <x v="6"/>
  </r>
  <r>
    <n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n v="-0.98"/>
    <n v="10"/>
    <x v="1"/>
    <x v="6"/>
  </r>
  <r>
    <n v="3859"/>
    <s v="What Dreams Were Made Of"/>
    <s v="This is a play that will have each and everyone that sees it thinking about the dreams they had growing up. It's a dramady"/>
    <n v="2500"/>
    <n v="1"/>
    <x v="2"/>
    <x v="0"/>
    <s v="USD"/>
    <n v="1403730000"/>
    <n v="1401485207"/>
    <b v="0"/>
    <x v="29"/>
    <b v="0"/>
    <s v="theater/plays"/>
    <n v="-0.99960000000000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n v="-0.82333333333333336"/>
    <n v="81.538461538461533"/>
    <x v="1"/>
    <x v="6"/>
  </r>
  <r>
    <n v="3861"/>
    <s v="READY OR NOT HERE I COME"/>
    <s v="THE COMING OF THE LORD!"/>
    <n v="2000"/>
    <n v="100"/>
    <x v="2"/>
    <x v="0"/>
    <s v="USD"/>
    <n v="1415828820"/>
    <n v="1412258977"/>
    <b v="0"/>
    <x v="29"/>
    <b v="0"/>
    <s v="theater/plays"/>
    <n v="-0.95"/>
    <n v="100"/>
    <x v="1"/>
    <x v="6"/>
  </r>
  <r>
    <n v="3862"/>
    <s v="The Container Play"/>
    <s v="The hit immersive theatre experience of England comes to Corpus Christi!"/>
    <n v="7500"/>
    <n v="1"/>
    <x v="2"/>
    <x v="0"/>
    <s v="USD"/>
    <n v="1473699540"/>
    <n v="1472451356"/>
    <b v="0"/>
    <x v="29"/>
    <b v="0"/>
    <s v="theater/plays"/>
    <n v="-0.99986666666666668"/>
    <n v="1"/>
    <x v="1"/>
    <x v="6"/>
  </r>
  <r>
    <n v="3863"/>
    <s v="Umma Yemaya"/>
    <s v="Umma Yemaya is  a play that examines the challenges of unconventional love. The Lady  and the Artist create their own world for love."/>
    <n v="6000"/>
    <n v="0"/>
    <x v="2"/>
    <x v="0"/>
    <s v="USD"/>
    <n v="1446739905"/>
    <n v="1441552305"/>
    <b v="0"/>
    <x v="78"/>
    <b v="0"/>
    <s v="theater/plays"/>
    <n v="-1"/>
    <e v="#DIV/0!"/>
    <x v="1"/>
    <x v="6"/>
  </r>
  <r>
    <n v="3864"/>
    <s v="Grammar Land Performances"/>
    <s v="I want to create a theatrical performance of the book Grammar Land and present it at schools to help children learn proper grammar."/>
    <n v="5000"/>
    <n v="60"/>
    <x v="2"/>
    <x v="0"/>
    <s v="USD"/>
    <n v="1447799054"/>
    <n v="1445203454"/>
    <b v="0"/>
    <x v="83"/>
    <b v="0"/>
    <s v="theater/plays"/>
    <n v="-0.98799999999999999"/>
    <n v="20"/>
    <x v="1"/>
    <x v="6"/>
  </r>
  <r>
    <n v="3865"/>
    <s v="Fellatia's-Fantastic-Fun-Time-Show"/>
    <s v="Sissy Entertainment delivers a delicious cabaret that blends comedic monologue, song, and traditional sketch comedy."/>
    <n v="2413"/>
    <n v="650"/>
    <x v="2"/>
    <x v="5"/>
    <s v="CAD"/>
    <n v="1409376600"/>
    <n v="1405957098"/>
    <b v="0"/>
    <x v="25"/>
    <b v="0"/>
    <s v="theater/plays"/>
    <n v="-0.73062577704102771"/>
    <n v="46.428571428571431"/>
    <x v="1"/>
    <x v="6"/>
  </r>
  <r>
    <n v="3866"/>
    <s v="a feminine ending, brought to you by the East End Theatre Co"/>
    <s v="A funny, moving, witty piece about a girl, her oboe, and her dreams."/>
    <n v="2000"/>
    <n v="11"/>
    <x v="2"/>
    <x v="0"/>
    <s v="USD"/>
    <n v="1458703740"/>
    <n v="1454453021"/>
    <b v="0"/>
    <x v="84"/>
    <b v="0"/>
    <s v="theater/plays"/>
    <n v="-0.99450000000000005"/>
    <n v="5.5"/>
    <x v="1"/>
    <x v="6"/>
  </r>
  <r>
    <n v="3867"/>
    <s v="RUSSIAN PLAY &quot;HOW TO BE BRAVE&quot;"/>
    <s v="What do you know about Russian Culture? Our project helps the American children to find out about Russian literature."/>
    <n v="2000"/>
    <n v="251"/>
    <x v="2"/>
    <x v="0"/>
    <s v="USD"/>
    <n v="1466278339"/>
    <n v="1463686339"/>
    <b v="0"/>
    <x v="81"/>
    <b v="0"/>
    <s v="theater/plays"/>
    <n v="-0.87450000000000006"/>
    <n v="50.2"/>
    <x v="1"/>
    <x v="6"/>
  </r>
  <r>
    <n v="3868"/>
    <s v="1000 words (Canceled)"/>
    <s v="New collection of music by Scott Evan Davis!"/>
    <n v="5000"/>
    <n v="10"/>
    <x v="1"/>
    <x v="1"/>
    <s v="GBP"/>
    <n v="1410191405"/>
    <n v="1408031405"/>
    <b v="0"/>
    <x v="29"/>
    <b v="0"/>
    <s v="theater/musical"/>
    <n v="-0.998"/>
    <n v="10"/>
    <x v="1"/>
    <x v="40"/>
  </r>
  <r>
    <n v="3869"/>
    <s v="The Masturbation Musical (Canceled)"/>
    <s v="A Musical about 3 women who pursue their Pleasure and end up finding themselves."/>
    <n v="13111"/>
    <n v="452"/>
    <x v="1"/>
    <x v="0"/>
    <s v="USD"/>
    <n v="1426302660"/>
    <n v="1423761792"/>
    <b v="0"/>
    <x v="41"/>
    <b v="0"/>
    <s v="theater/musical"/>
    <n v="-0.9655251315689116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n v="-0.85"/>
    <n v="150"/>
    <x v="1"/>
    <x v="40"/>
  </r>
  <r>
    <n v="3871"/>
    <s v="Pocket Monsters: A Musical Parody (Canceled)"/>
    <s v="Our musical is finally ready to come to life, and we're raising funds to help make that happen!"/>
    <n v="1500"/>
    <n v="40"/>
    <x v="1"/>
    <x v="0"/>
    <s v="USD"/>
    <n v="1490809450"/>
    <n v="1485629050"/>
    <b v="0"/>
    <x v="83"/>
    <b v="0"/>
    <s v="theater/musical"/>
    <n v="-0.97333333333333338"/>
    <n v="13.333333333333334"/>
    <x v="1"/>
    <x v="40"/>
  </r>
  <r>
    <n v="3872"/>
    <s v="Shining Star Players (Canceled)"/>
    <s v="We are a brand new theatrical teen production company, and we need enough money to put on our first musical production."/>
    <n v="15000"/>
    <n v="0"/>
    <x v="1"/>
    <x v="0"/>
    <s v="USD"/>
    <n v="1439522996"/>
    <n v="1435202996"/>
    <b v="0"/>
    <x v="78"/>
    <b v="0"/>
    <s v="theater/musical"/>
    <n v="-1"/>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n v="-1"/>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n v="-1"/>
    <e v="#DIV/0!"/>
    <x v="1"/>
    <x v="40"/>
  </r>
  <r>
    <n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n v="-1"/>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n v="-0.47205128205128205"/>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x v="25"/>
    <b v="0"/>
    <s v="theater/musical"/>
    <n v="-0.95035999999999998"/>
    <n v="88.642857142857139"/>
    <x v="1"/>
    <x v="40"/>
  </r>
  <r>
    <n v="3878"/>
    <s v="Boys In The Arts Scholarship Program (Canceled)"/>
    <s v="Encouraging young males to engage in vocational development in the art of musical theater and related dance classes."/>
    <n v="18000"/>
    <n v="10"/>
    <x v="1"/>
    <x v="0"/>
    <s v="USD"/>
    <n v="1435636740"/>
    <n v="1433014746"/>
    <b v="0"/>
    <x v="29"/>
    <b v="0"/>
    <s v="theater/musical"/>
    <n v="-0.99944444444444447"/>
    <n v="10"/>
    <x v="1"/>
    <x v="40"/>
  </r>
  <r>
    <n v="3879"/>
    <s v="Theatre 'Portable' Royal (Canceled)"/>
    <s v="Theatre â€˜Portableâ€™ Royal is a portable, fully working, 40 seater theatre which will tour the UK and beyond!"/>
    <n v="15000"/>
    <n v="0"/>
    <x v="1"/>
    <x v="1"/>
    <s v="GBP"/>
    <n v="1422218396"/>
    <n v="1419626396"/>
    <b v="0"/>
    <x v="78"/>
    <b v="0"/>
    <s v="theater/musical"/>
    <n v="-1"/>
    <e v="#DIV/0!"/>
    <x v="1"/>
    <x v="40"/>
  </r>
  <r>
    <n v="3880"/>
    <s v="Thoroughly Modern Millie (Canceled)"/>
    <s v="With Russell Grant as Mrs Meers, this classic musical taps into London's Theatro Technis 1-25 October 2014 for its UK fringe premiere!"/>
    <n v="7500"/>
    <n v="980"/>
    <x v="1"/>
    <x v="1"/>
    <s v="GBP"/>
    <n v="1406761200"/>
    <n v="1403724820"/>
    <b v="0"/>
    <x v="57"/>
    <b v="0"/>
    <s v="theater/musical"/>
    <n v="-0.86933333333333329"/>
    <n v="57.647058823529413"/>
    <x v="1"/>
    <x v="40"/>
  </r>
  <r>
    <n v="3881"/>
    <s v="My Real Mother's Name is... (Canceled)"/>
    <s v="A musical journey coming to the Blue Venue at the 2017 Orlando Fringe Festival!"/>
    <n v="500"/>
    <n v="25"/>
    <x v="1"/>
    <x v="0"/>
    <s v="USD"/>
    <n v="1487550399"/>
    <n v="1484958399"/>
    <b v="0"/>
    <x v="29"/>
    <b v="0"/>
    <s v="theater/musical"/>
    <n v="-0.95"/>
    <n v="25"/>
    <x v="1"/>
    <x v="40"/>
  </r>
  <r>
    <n v="3882"/>
    <s v="Mephistopheles by R. Garth &amp; The S.O.L. (Canceled)"/>
    <s v="A musical vision of the Faust tale... how he signed his soul to the devil Mephistopheles to find Lori, the love of his life."/>
    <n v="30000"/>
    <n v="0"/>
    <x v="1"/>
    <x v="2"/>
    <s v="AUD"/>
    <n v="1454281380"/>
    <n v="1451950570"/>
    <b v="0"/>
    <x v="78"/>
    <b v="0"/>
    <s v="theater/musical"/>
    <n v="-1"/>
    <e v="#DIV/0!"/>
    <x v="1"/>
    <x v="40"/>
  </r>
  <r>
    <n v="3883"/>
    <s v="CAGED - A New Musical (Canceled)"/>
    <s v="CAGED - A New Musical is the story of One Passion, One Voice, One Dream. - One man's quest to become the woman he always wanted to be."/>
    <n v="15000"/>
    <n v="0"/>
    <x v="1"/>
    <x v="1"/>
    <s v="GBP"/>
    <n v="1409668069"/>
    <n v="1407076069"/>
    <b v="0"/>
    <x v="78"/>
    <b v="0"/>
    <s v="theater/musical"/>
    <n v="-1"/>
    <e v="#DIV/0!"/>
    <x v="1"/>
    <x v="40"/>
  </r>
  <r>
    <n v="3884"/>
    <s v="Alive Portrait Of Christ in Pembroke Township, IL (Canceled)"/>
    <s v="The Group M3 is striving to give one of the poorest towns in the country hope again this Easter Holiday."/>
    <n v="10000"/>
    <n v="0"/>
    <x v="1"/>
    <x v="0"/>
    <s v="USD"/>
    <n v="1427479192"/>
    <n v="1425322792"/>
    <b v="0"/>
    <x v="78"/>
    <b v="0"/>
    <s v="theater/musical"/>
    <n v="-1"/>
    <e v="#DIV/0!"/>
    <x v="1"/>
    <x v="40"/>
  </r>
  <r>
    <n v="3885"/>
    <s v="THE SESSIONS - The Beatles at Abbey Road Studios (Canceled)"/>
    <s v="A LIVE musical spectacular theatrical experience of The Beatles recording sessions at Abbey Road Studios."/>
    <n v="375000"/>
    <n v="0"/>
    <x v="1"/>
    <x v="0"/>
    <s v="USD"/>
    <n v="1462834191"/>
    <n v="1460242191"/>
    <b v="0"/>
    <x v="78"/>
    <b v="0"/>
    <s v="theater/musical"/>
    <n v="-1"/>
    <e v="#DIV/0!"/>
    <x v="1"/>
    <x v="40"/>
  </r>
  <r>
    <n v="3886"/>
    <s v="a (Canceled)"/>
    <n v="1"/>
    <n v="10000"/>
    <n v="0"/>
    <x v="1"/>
    <x v="2"/>
    <s v="AUD"/>
    <n v="1418275702"/>
    <n v="1415683702"/>
    <b v="0"/>
    <x v="78"/>
    <b v="0"/>
    <s v="theater/musical"/>
    <n v="-1"/>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n v="-0.98250000000000004"/>
    <n v="17.5"/>
    <x v="1"/>
    <x v="40"/>
  </r>
  <r>
    <n v="3888"/>
    <s v="Popinjay Productions' The Odyssey"/>
    <s v="We are devising a vibrant new adaptation of Homer's The Odyssey featuring dynamic storytelling, stunning visuals and original music."/>
    <n v="2000"/>
    <n v="542"/>
    <x v="2"/>
    <x v="1"/>
    <s v="GBP"/>
    <n v="1488114358"/>
    <n v="1485522358"/>
    <b v="0"/>
    <x v="25"/>
    <b v="0"/>
    <s v="theater/plays"/>
    <n v="-0.72899999999999998"/>
    <n v="38.714285714285715"/>
    <x v="1"/>
    <x v="6"/>
  </r>
  <r>
    <n v="3889"/>
    <s v="Sherri's Playhouse Present's A Heavenly Hand!"/>
    <s v="A romantic comedy about a girl trying to figure out what to do with her life and an angel who comes to help her."/>
    <n v="8000"/>
    <n v="118"/>
    <x v="2"/>
    <x v="0"/>
    <s v="USD"/>
    <n v="1420413960"/>
    <n v="1417651630"/>
    <b v="0"/>
    <x v="82"/>
    <b v="0"/>
    <s v="theater/plays"/>
    <n v="-0.98524999999999996"/>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x v="22"/>
    <b v="0"/>
    <s v="theater/plays"/>
    <n v="-0.83173333333333332"/>
    <n v="315.5"/>
    <x v="1"/>
    <x v="6"/>
  </r>
  <r>
    <n v="3891"/>
    <s v="Out of the Box: A Mime Story"/>
    <s v="A comedy about a mime who dreams of becoming a stand up comedian."/>
    <n v="800"/>
    <n v="260"/>
    <x v="2"/>
    <x v="0"/>
    <s v="USD"/>
    <n v="1427086740"/>
    <n v="1424488244"/>
    <b v="0"/>
    <x v="63"/>
    <b v="0"/>
    <s v="theater/plays"/>
    <n v="-0.67500000000000004"/>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n v="-1"/>
    <e v="#DIV/0!"/>
    <x v="1"/>
    <x v="6"/>
  </r>
  <r>
    <n v="3893"/>
    <s v="MY PRIVATE REVOLUTION"/>
    <s v="An inspiring story of a young girl's journey from childhood to adulthood told through monologue, dialogue, poetry and music and dance."/>
    <n v="50000"/>
    <n v="10775"/>
    <x v="2"/>
    <x v="0"/>
    <s v="USD"/>
    <n v="1404194400"/>
    <n v="1400600840"/>
    <b v="0"/>
    <x v="87"/>
    <b v="0"/>
    <s v="theater/plays"/>
    <n v="-0.78449999999999998"/>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x v="202"/>
    <b v="0"/>
    <s v="theater/plays"/>
    <n v="-0.96533333333333338"/>
    <n v="47.272727272727273"/>
    <x v="1"/>
    <x v="6"/>
  </r>
  <r>
    <n v="3895"/>
    <s v="Vestige"/>
    <s v="A Transgender makeup artist calls into question the loyalty of her best friend in a 1980's circus while dealing with her dying mother."/>
    <n v="1000"/>
    <n v="50"/>
    <x v="2"/>
    <x v="0"/>
    <s v="USD"/>
    <n v="1425103218"/>
    <n v="1422424818"/>
    <b v="0"/>
    <x v="29"/>
    <b v="0"/>
    <s v="theater/plays"/>
    <n v="-0.95"/>
    <n v="50"/>
    <x v="1"/>
    <x v="6"/>
  </r>
  <r>
    <n v="3896"/>
    <s v="Yorick and Company"/>
    <s v="Yorick and Co. is a comedy about a struggling theatre company whose mysterious benefactor starts haunting the show!"/>
    <n v="1600"/>
    <n v="170"/>
    <x v="2"/>
    <x v="0"/>
    <s v="USD"/>
    <n v="1402979778"/>
    <n v="1401770178"/>
    <b v="0"/>
    <x v="80"/>
    <b v="0"/>
    <s v="theater/plays"/>
    <n v="-0.89375000000000004"/>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n v="-0.82399999999999995"/>
    <n v="44"/>
    <x v="1"/>
    <x v="6"/>
  </r>
  <r>
    <n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n v="-0.6744"/>
    <n v="50.875"/>
    <x v="1"/>
    <x v="6"/>
  </r>
  <r>
    <n v="3899"/>
    <s v="RAIN | a theatrical production of life-changing proportions"/>
    <s v="More than just a play, RAIN is an outreach to hurting people who feel disengaged or rejected by others."/>
    <n v="10000"/>
    <n v="125"/>
    <x v="2"/>
    <x v="0"/>
    <s v="USD"/>
    <n v="1407868561"/>
    <n v="1406140561"/>
    <b v="0"/>
    <x v="84"/>
    <b v="0"/>
    <s v="theater/plays"/>
    <n v="-0.98750000000000004"/>
    <n v="62.5"/>
    <x v="1"/>
    <x v="6"/>
  </r>
  <r>
    <n v="3900"/>
    <s v="HUB Theatre Group presents John Logan's RED"/>
    <s v="HUB Theatre Group collaborates with local artists to present John Logan's RED to the community."/>
    <n v="2500"/>
    <n v="135"/>
    <x v="2"/>
    <x v="0"/>
    <s v="USD"/>
    <n v="1433988791"/>
    <n v="1431396791"/>
    <b v="0"/>
    <x v="81"/>
    <b v="0"/>
    <s v="theater/plays"/>
    <n v="-0.94599999999999995"/>
    <n v="27"/>
    <x v="1"/>
    <x v="6"/>
  </r>
  <r>
    <n v="3901"/>
    <s v="De Lewe: A Youth Movement(Traveling Show)"/>
    <s v="&quot;De Lewe&quot; deals with the critical issues within today's youth. It reminds us that standing together is stronger than falling apart."/>
    <n v="3000"/>
    <n v="25"/>
    <x v="2"/>
    <x v="0"/>
    <s v="USD"/>
    <n v="1450554599"/>
    <n v="1447098599"/>
    <b v="0"/>
    <x v="29"/>
    <b v="0"/>
    <s v="theater/plays"/>
    <n v="-0.991666666666666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n v="-0.51166666666666671"/>
    <n v="47.258064516129032"/>
    <x v="1"/>
    <x v="6"/>
  </r>
  <r>
    <n v="3903"/>
    <s v="Know Thy Law"/>
    <s v="Based on the novel â€œKnow Thy Lawâ€, this powerful play gives the insight and understanding of the power of knowing the law of the land."/>
    <n v="1500"/>
    <n v="0"/>
    <x v="2"/>
    <x v="0"/>
    <s v="USD"/>
    <n v="1439581080"/>
    <n v="1435709765"/>
    <b v="0"/>
    <x v="78"/>
    <b v="0"/>
    <s v="theater/plays"/>
    <n v="-1"/>
    <e v="#DIV/0!"/>
    <x v="1"/>
    <x v="6"/>
  </r>
  <r>
    <n v="3904"/>
    <s v="Black America from Prophets to Pimps"/>
    <s v="A play that will cover 4000 years of black history."/>
    <n v="10000"/>
    <n v="3"/>
    <x v="2"/>
    <x v="0"/>
    <s v="USD"/>
    <n v="1429074240"/>
    <n v="1427866200"/>
    <b v="0"/>
    <x v="84"/>
    <b v="0"/>
    <s v="theater/plays"/>
    <n v="-0.99970000000000003"/>
    <n v="1.5"/>
    <x v="1"/>
    <x v="6"/>
  </r>
  <r>
    <n v="3905"/>
    <s v="Antonym Theatre - &quot;STAIRCASES&quot;"/>
    <s v="&quot;STAIRCASES&quot; is a piece of collaborative new writing exploring 'L'esprit de l'escalier', or the conversations you wish you could have."/>
    <n v="1500"/>
    <n v="173"/>
    <x v="2"/>
    <x v="1"/>
    <s v="GBP"/>
    <n v="1434063600"/>
    <n v="1430405903"/>
    <b v="0"/>
    <x v="63"/>
    <b v="0"/>
    <s v="theater/plays"/>
    <n v="-0.88466666666666671"/>
    <n v="24.714285714285715"/>
    <x v="1"/>
    <x v="6"/>
  </r>
  <r>
    <n v="3906"/>
    <s v="First Draft Theatre"/>
    <s v="We will workshop, stage and develop new writing, devised work and adaptations. A joyful leap into the possibilities of an idea!"/>
    <n v="1500"/>
    <n v="1010"/>
    <x v="2"/>
    <x v="1"/>
    <s v="GBP"/>
    <n v="1435325100"/>
    <n v="1432072893"/>
    <b v="0"/>
    <x v="38"/>
    <b v="0"/>
    <s v="theater/plays"/>
    <n v="-0.32666666666666666"/>
    <n v="63.125"/>
    <x v="1"/>
    <x v="6"/>
  </r>
  <r>
    <n v="3907"/>
    <s v="Burqa&amp;Rifle: A Drama: Two Women, Two Cultues, Two Histories"/>
    <s v="Burqa&amp;Rifle dramatizes the  encounter between two women -- a vigilante and a convert to Islam."/>
    <n v="1000"/>
    <n v="153"/>
    <x v="2"/>
    <x v="0"/>
    <s v="USD"/>
    <n v="1414354080"/>
    <n v="1411587606"/>
    <b v="0"/>
    <x v="80"/>
    <b v="0"/>
    <s v="theater/plays"/>
    <n v="-0.84699999999999998"/>
    <n v="38.25"/>
    <x v="1"/>
    <x v="6"/>
  </r>
  <r>
    <n v="3908"/>
    <s v="Unconscious Subconscious"/>
    <s v="Death splits apart twin brothers in a questionable car accident. They shared dreams, and now they must share trials in the unknown."/>
    <n v="750"/>
    <n v="65"/>
    <x v="2"/>
    <x v="0"/>
    <s v="USD"/>
    <n v="1406603696"/>
    <n v="1405307696"/>
    <b v="0"/>
    <x v="80"/>
    <b v="0"/>
    <s v="theater/plays"/>
    <n v="-0.91333333333333333"/>
    <n v="16.25"/>
    <x v="1"/>
    <x v="6"/>
  </r>
  <r>
    <n v="3909"/>
    <s v="Woman2Woman"/>
    <s v="I am trying to put on a gospel comedy stage play that is full of laughter and life lessons as well that will change your life forever,"/>
    <n v="60000"/>
    <n v="135"/>
    <x v="2"/>
    <x v="0"/>
    <s v="USD"/>
    <n v="1410424642"/>
    <n v="1407832642"/>
    <b v="0"/>
    <x v="80"/>
    <b v="0"/>
    <s v="theater/plays"/>
    <n v="-0.99775000000000003"/>
    <n v="33.75"/>
    <x v="1"/>
    <x v="6"/>
  </r>
  <r>
    <n v="3910"/>
    <s v="&quot;SHERLOCK HOLMES AND THE SCARLET AVENGER&quot;"/>
    <s v="Join Sherlock Holmes and Dr. Watson as the first adventure together is dramatized live on-stage!  The game is afoot!"/>
    <n v="6000"/>
    <n v="185"/>
    <x v="2"/>
    <x v="0"/>
    <s v="USD"/>
    <n v="1441649397"/>
    <n v="1439057397"/>
    <b v="0"/>
    <x v="83"/>
    <b v="0"/>
    <s v="theater/plays"/>
    <n v="-0.96916666666666662"/>
    <n v="61.666666666666664"/>
    <x v="1"/>
    <x v="6"/>
  </r>
  <r>
    <n v="3911"/>
    <s v="Ministers of Grace"/>
    <s v="â€˜Ministers of Graceâ€™ imagines what the movie Ghostbusters would be like if written by William Shakespeare."/>
    <n v="8000"/>
    <n v="2993"/>
    <x v="2"/>
    <x v="0"/>
    <s v="USD"/>
    <n v="1417033777"/>
    <n v="1414438177"/>
    <b v="0"/>
    <x v="17"/>
    <b v="0"/>
    <s v="theater/plays"/>
    <n v="-0.62587499999999996"/>
    <n v="83.138888888888886"/>
    <x v="1"/>
    <x v="6"/>
  </r>
  <r>
    <n v="3912"/>
    <s v="JoLee Productions"/>
    <s v="Producing &amp; directing Jake's Women by Neil Simon opening July 9 and running through July 26 for Sonoma Arts Live"/>
    <n v="15000"/>
    <n v="1"/>
    <x v="2"/>
    <x v="0"/>
    <s v="USD"/>
    <n v="1429936500"/>
    <n v="1424759330"/>
    <b v="0"/>
    <x v="29"/>
    <b v="0"/>
    <s v="theater/plays"/>
    <n v="-0.99993333333333334"/>
    <n v="1"/>
    <x v="1"/>
    <x v="6"/>
  </r>
  <r>
    <n v="3913"/>
    <s v="The Great Gatsby at All-of-us Express Children's Theatre"/>
    <s v="â€œNo amount of fire or freshness can challenge what a man will store up in his ghostly heart.â€ â€“ The Great Gatsby"/>
    <n v="10000"/>
    <n v="1000"/>
    <x v="2"/>
    <x v="0"/>
    <s v="USD"/>
    <n v="1448863449"/>
    <n v="1446267849"/>
    <b v="0"/>
    <x v="63"/>
    <b v="0"/>
    <s v="theater/plays"/>
    <n v="-0.9"/>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n v="-0.63639999999999997"/>
    <n v="33.666666666666664"/>
    <x v="1"/>
    <x v="6"/>
  </r>
  <r>
    <n v="3915"/>
    <s v="Hardcross"/>
    <s v="Following the enormous success of Hardcross, we are looking for new ways to bring this wonderful play to a wider audience."/>
    <n v="1500"/>
    <n v="5"/>
    <x v="2"/>
    <x v="1"/>
    <s v="GBP"/>
    <n v="1464824309"/>
    <n v="1462232309"/>
    <b v="0"/>
    <x v="29"/>
    <b v="0"/>
    <s v="theater/plays"/>
    <n v="-0.9966666666666667"/>
    <n v="5"/>
    <x v="1"/>
    <x v="6"/>
  </r>
  <r>
    <n v="3916"/>
    <s v="Final exam"/>
    <s v="We're a small group of University students who need a little help making our final exam production the best product possible."/>
    <n v="2000"/>
    <n v="0"/>
    <x v="2"/>
    <x v="8"/>
    <s v="DKK"/>
    <n v="1464952752"/>
    <n v="1462360752"/>
    <b v="0"/>
    <x v="78"/>
    <b v="0"/>
    <s v="theater/plays"/>
    <n v="-1"/>
    <e v="#DIV/0!"/>
    <x v="1"/>
    <x v="6"/>
  </r>
  <r>
    <n v="3917"/>
    <s v="Romeo and Juliet by Cry of Curs"/>
    <s v="We place the actors and script to the fore, with productions stripped down to barest level, aiming to make theatre accessible."/>
    <n v="3500"/>
    <n v="10"/>
    <x v="2"/>
    <x v="1"/>
    <s v="GBP"/>
    <n v="1410439161"/>
    <n v="1407847161"/>
    <b v="0"/>
    <x v="29"/>
    <b v="0"/>
    <s v="theater/plays"/>
    <n v="-0.99714285714285711"/>
    <n v="10"/>
    <x v="1"/>
    <x v="6"/>
  </r>
  <r>
    <n v="3918"/>
    <s v="The Singing Teacher"/>
    <s v="A fantastic new comedy coming to the West End 2014.  An Alan Ayckbourn meets Richard Curtis style comedy. Who knew singing was therapy!"/>
    <n v="60000"/>
    <n v="120"/>
    <x v="2"/>
    <x v="1"/>
    <s v="GBP"/>
    <n v="1407168000"/>
    <n v="1406131023"/>
    <b v="0"/>
    <x v="83"/>
    <b v="0"/>
    <s v="theater/plays"/>
    <n v="-0.998"/>
    <n v="40"/>
    <x v="1"/>
    <x v="6"/>
  </r>
  <r>
    <n v="3919"/>
    <s v="After The Blue"/>
    <s v="Two sisters living in a Cornish seaside town attempt to hide and escape from a life- circle of deceit, abuse, incest and revenge."/>
    <n v="5000"/>
    <n v="90"/>
    <x v="2"/>
    <x v="1"/>
    <s v="GBP"/>
    <n v="1453075200"/>
    <n v="1450628773"/>
    <b v="0"/>
    <x v="83"/>
    <b v="0"/>
    <s v="theater/plays"/>
    <n v="-0.98199999999999998"/>
    <n v="30"/>
    <x v="1"/>
    <x v="6"/>
  </r>
  <r>
    <n v="3920"/>
    <s v="'SCARAMOUCHE JONES'' by Justin Butcher"/>
    <s v="An enthralling tale charting the ecstasies and tragedies behind the seven white masks of centenarian clown,Scaramouche Jones."/>
    <n v="2500"/>
    <n v="135"/>
    <x v="2"/>
    <x v="1"/>
    <s v="GBP"/>
    <n v="1479032260"/>
    <n v="1476436660"/>
    <b v="0"/>
    <x v="83"/>
    <b v="0"/>
    <s v="theater/plays"/>
    <n v="-0.94599999999999995"/>
    <n v="45"/>
    <x v="1"/>
    <x v="6"/>
  </r>
  <r>
    <n v="3921"/>
    <s v="Shakespeare's R&amp;J - Chapel Lane Theatre Company"/>
    <s v="CLTC are crowdfunding for our latest production - Joe Calarco's brilliant adaptation of Shakespeare's most loved tragedy."/>
    <n v="3000"/>
    <n v="0"/>
    <x v="2"/>
    <x v="1"/>
    <s v="GBP"/>
    <n v="1414346400"/>
    <n v="1413291655"/>
    <b v="0"/>
    <x v="78"/>
    <b v="0"/>
    <s v="theater/plays"/>
    <n v="-1"/>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n v="-0.91866666666666663"/>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x v="57"/>
    <b v="0"/>
    <s v="theater/plays"/>
    <n v="-0.87965217391304351"/>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n v="-0.84733333333333338"/>
    <n v="57.25"/>
    <x v="1"/>
    <x v="6"/>
  </r>
  <r>
    <n v="3925"/>
    <s v="Help Save High School Theater"/>
    <s v="Help Save High School Theater Program_x000a_Your donations will be used to purchase props, build sets, and costumes."/>
    <n v="150"/>
    <n v="15"/>
    <x v="2"/>
    <x v="0"/>
    <s v="USD"/>
    <n v="1406753639"/>
    <n v="1404161639"/>
    <b v="0"/>
    <x v="83"/>
    <b v="0"/>
    <s v="theater/plays"/>
    <n v="-0.9"/>
    <n v="5"/>
    <x v="1"/>
    <x v="6"/>
  </r>
  <r>
    <n v="3926"/>
    <s v="Caryl Churchill's 'Top Girls' - NSW HSC Text"/>
    <s v="Producing syllabus-relevant theatre targeted to HSC students on the NSW Central Coast"/>
    <n v="5000"/>
    <n v="15"/>
    <x v="2"/>
    <x v="2"/>
    <s v="AUD"/>
    <n v="1419645748"/>
    <n v="1417053748"/>
    <b v="0"/>
    <x v="29"/>
    <b v="0"/>
    <s v="theater/plays"/>
    <n v="-0.997"/>
    <n v="15"/>
    <x v="1"/>
    <x v="6"/>
  </r>
  <r>
    <n v="3927"/>
    <s v="'Journey's End' Tour of Dorset commemorating WW1"/>
    <s v="Brand new graduate theater company 'FMP Theatre' proudly presents the definitive WW1 play, Journey's End, with a little help from you."/>
    <n v="2500"/>
    <n v="25"/>
    <x v="2"/>
    <x v="1"/>
    <s v="GBP"/>
    <n v="1407565504"/>
    <n v="1404973504"/>
    <b v="0"/>
    <x v="84"/>
    <b v="0"/>
    <s v="theater/plays"/>
    <n v="-0.99"/>
    <n v="12.5"/>
    <x v="1"/>
    <x v="6"/>
  </r>
  <r>
    <n v="3928"/>
    <s v="CHARM by Philip Dawkins"/>
    <s v="&quot;Charm&quot; class is in session! Mama Darleena, a transgender African-American woman, shares rules for etiquette with her LGBTQ students."/>
    <n v="5000"/>
    <n v="651"/>
    <x v="2"/>
    <x v="0"/>
    <s v="USD"/>
    <n v="1444971540"/>
    <n v="1442593427"/>
    <b v="0"/>
    <x v="63"/>
    <b v="0"/>
    <s v="theater/plays"/>
    <n v="-0.86980000000000002"/>
    <n v="93"/>
    <x v="1"/>
    <x v="6"/>
  </r>
  <r>
    <n v="3929"/>
    <s v="Comedy Of Errors: Antioch Community High School"/>
    <s v="We need to raise funds to bring this elaborate production to life with special FX makeup, highly detailed sets, and costumes."/>
    <n v="20000"/>
    <n v="453"/>
    <x v="2"/>
    <x v="0"/>
    <s v="USD"/>
    <n v="1474228265"/>
    <n v="1471636265"/>
    <b v="0"/>
    <x v="25"/>
    <b v="0"/>
    <s v="theater/plays"/>
    <n v="-0.97735000000000005"/>
    <n v="32.357142857142854"/>
    <x v="1"/>
    <x v="6"/>
  </r>
  <r>
    <n v="3930"/>
    <s v="Foundry Theatre Brisbane"/>
    <s v="We are a new and exciting semi-pro  theatre company who will support &amp; hire local actors &amp; writers in Brisbane &amp; Queensland."/>
    <n v="10000"/>
    <n v="0"/>
    <x v="2"/>
    <x v="2"/>
    <s v="AUD"/>
    <n v="1459490400"/>
    <n v="1457078868"/>
    <b v="0"/>
    <x v="78"/>
    <b v="0"/>
    <s v="theater/plays"/>
    <n v="-1"/>
    <e v="#DIV/0!"/>
    <x v="1"/>
    <x v="6"/>
  </r>
  <r>
    <n v="3931"/>
    <s v="Still I Weep"/>
    <s v="An original stage play designed to bring to light the long-term effects on adult survivors of childhood sexual abuse. We do survive!"/>
    <n v="8000"/>
    <n v="0"/>
    <x v="2"/>
    <x v="0"/>
    <s v="USD"/>
    <n v="1441510707"/>
    <n v="1439350707"/>
    <b v="0"/>
    <x v="78"/>
    <b v="0"/>
    <s v="theater/plays"/>
    <n v="-1"/>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n v="-0.99991666666666668"/>
    <n v="1"/>
    <x v="1"/>
    <x v="6"/>
  </r>
  <r>
    <n v="3933"/>
    <s v="Three for 5: A King's Story"/>
    <s v="Presenting the complete three part of writer/director Ty Foard's &quot;A King's Story&quot; ...a dramatic artistic one director play festival"/>
    <n v="7000"/>
    <n v="1102"/>
    <x v="2"/>
    <x v="0"/>
    <s v="USD"/>
    <n v="1468716180"/>
    <n v="1466205262"/>
    <b v="0"/>
    <x v="8"/>
    <b v="0"/>
    <s v="theater/plays"/>
    <n v="-0.84257142857142853"/>
    <n v="91.833333333333329"/>
    <x v="1"/>
    <x v="6"/>
  </r>
  <r>
    <n v="3934"/>
    <s v="&quot;A Measure of Normalcy&quot;"/>
    <s v="Lost youth and lost souls struggle to find meaning amid dingy basements, vanishing malls, and a bleak Midwestern summer."/>
    <n v="5000"/>
    <n v="550"/>
    <x v="2"/>
    <x v="0"/>
    <s v="USD"/>
    <n v="1443704400"/>
    <n v="1439827639"/>
    <b v="0"/>
    <x v="8"/>
    <b v="0"/>
    <s v="theater/plays"/>
    <n v="-0.89"/>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x v="23"/>
    <b v="0"/>
    <s v="theater/plays"/>
    <n v="-0.56166666666666665"/>
    <n v="57.173913043478258"/>
    <x v="1"/>
    <x v="6"/>
  </r>
  <r>
    <n v="3936"/>
    <s v="End Breast Cancer"/>
    <s v="This stage play is a true story about one woman's fight against breast cancer while still having to deal with the adversities of life."/>
    <n v="20000"/>
    <n v="0"/>
    <x v="2"/>
    <x v="0"/>
    <s v="USD"/>
    <n v="1480576720"/>
    <n v="1477981120"/>
    <b v="0"/>
    <x v="78"/>
    <b v="0"/>
    <s v="theater/plays"/>
    <n v="-1"/>
    <e v="#DIV/0!"/>
    <x v="1"/>
    <x v="6"/>
  </r>
  <r>
    <n v="3937"/>
    <s v="Fever - a workshop production"/>
    <s v="Support the artists of the new play FEVER: a story of love, friendship and sonnets. Donate to help us develop this production!"/>
    <n v="2885"/>
    <n v="2485"/>
    <x v="2"/>
    <x v="0"/>
    <s v="USD"/>
    <n v="1468249760"/>
    <n v="1465830560"/>
    <b v="0"/>
    <x v="73"/>
    <b v="0"/>
    <s v="theater/plays"/>
    <n v="-0.13864818024263431"/>
    <n v="248.5"/>
    <x v="1"/>
    <x v="6"/>
  </r>
  <r>
    <n v="3938"/>
    <s v="Broken Alley â€”Â Year 3"/>
    <s v="We Kickstarted Broken Alley Theatre in the summer of 2013. It's been an amazing two years. This year, BATx goes bigger than ever."/>
    <n v="3255"/>
    <n v="397"/>
    <x v="2"/>
    <x v="0"/>
    <s v="USD"/>
    <n v="1435441454"/>
    <n v="1432763054"/>
    <b v="0"/>
    <x v="81"/>
    <b v="0"/>
    <s v="theater/plays"/>
    <n v="-0.87803379416282645"/>
    <n v="79.400000000000006"/>
    <x v="1"/>
    <x v="6"/>
  </r>
  <r>
    <n v="3939"/>
    <s v="'Potter.' Funding 2015"/>
    <s v="'Potter.' is a parody of the popular Harry Potter series allowing aspiring actors a chance to work in a professional production."/>
    <n v="5000"/>
    <n v="5"/>
    <x v="2"/>
    <x v="2"/>
    <s v="AUD"/>
    <n v="1412656200"/>
    <n v="1412328979"/>
    <b v="0"/>
    <x v="29"/>
    <b v="0"/>
    <s v="theater/plays"/>
    <n v="-0.999"/>
    <n v="5"/>
    <x v="1"/>
    <x v="6"/>
  </r>
  <r>
    <n v="3940"/>
    <s v="Attraction"/>
    <s v="A Stage Play that will bring you to the edge of your seat , leave you thinkin and will also have you laughing while enjoyin the talent"/>
    <n v="5000"/>
    <n v="11"/>
    <x v="2"/>
    <x v="0"/>
    <s v="USD"/>
    <n v="1420199351"/>
    <n v="1416311351"/>
    <b v="0"/>
    <x v="84"/>
    <b v="0"/>
    <s v="theater/plays"/>
    <n v="-0.99780000000000002"/>
    <n v="5.5"/>
    <x v="1"/>
    <x v="6"/>
  </r>
  <r>
    <n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n v="-0.99090909090909096"/>
    <n v="25"/>
    <x v="1"/>
    <x v="6"/>
  </r>
  <r>
    <n v="3942"/>
    <s v="Epic Proportions"/>
    <s v="In the 30's, two brothers, Benny and Phil, who go to the Arizona desert to be extras in a huge Biblical epic. Riotous comedy!"/>
    <n v="1200"/>
    <n v="0"/>
    <x v="2"/>
    <x v="0"/>
    <s v="USD"/>
    <n v="1434490914"/>
    <n v="1429306914"/>
    <b v="0"/>
    <x v="78"/>
    <b v="0"/>
    <s v="theater/plays"/>
    <n v="-1"/>
    <e v="#DIV/0!"/>
    <x v="1"/>
    <x v="6"/>
  </r>
  <r>
    <n v="3943"/>
    <s v="Alexandra Petri's &quot;The Scrum&quot;  - Field Trip Theatre"/>
    <s v="Field Trip Theatre has  commissioned Alexandra Petri to write a world premiere play set in DC , &quot;The Scrum&quot;,"/>
    <n v="5000"/>
    <n v="1782"/>
    <x v="2"/>
    <x v="0"/>
    <s v="USD"/>
    <n v="1446483000"/>
    <n v="1443811268"/>
    <b v="0"/>
    <x v="62"/>
    <b v="0"/>
    <s v="theater/plays"/>
    <n v="-0.64359999999999995"/>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x v="78"/>
    <b v="0"/>
    <s v="theater/plays"/>
    <n v="-1"/>
    <e v="#DIV/0!"/>
    <x v="1"/>
    <x v="6"/>
  </r>
  <r>
    <n v="3945"/>
    <s v="Camp Curtain Call: Star Wars (A Parody)"/>
    <s v="We do a theatre camp for kids every summer doing parady shows of diff stories for kids to learn theater. This year is Star Wars Parody."/>
    <n v="2000"/>
    <n v="5"/>
    <x v="2"/>
    <x v="0"/>
    <s v="USD"/>
    <n v="1431717268"/>
    <n v="1429125268"/>
    <b v="0"/>
    <x v="29"/>
    <b v="0"/>
    <s v="theater/plays"/>
    <n v="-0.99750000000000005"/>
    <n v="5"/>
    <x v="1"/>
    <x v="6"/>
  </r>
  <r>
    <n v="3946"/>
    <s v="DR. Mecurio's Mythical Marvels &amp; Beastiry"/>
    <s v="Dr. Mecurio's is an original work of fantasy designed and written for the stage."/>
    <n v="6000"/>
    <n v="195"/>
    <x v="2"/>
    <x v="0"/>
    <s v="USD"/>
    <n v="1425110400"/>
    <n v="1422388822"/>
    <b v="0"/>
    <x v="81"/>
    <b v="0"/>
    <s v="theater/plays"/>
    <n v="-0.96750000000000003"/>
    <n v="39"/>
    <x v="1"/>
    <x v="6"/>
  </r>
  <r>
    <n v="3947"/>
    <s v="Tell'em I'm Gonna Make It"/>
    <s v="Soon to be known as one of the greatest gospel stage plays of all times. Great hit in New England and now we want to take  it on tour"/>
    <n v="3000"/>
    <n v="101"/>
    <x v="2"/>
    <x v="0"/>
    <s v="USD"/>
    <n v="1475378744"/>
    <n v="1472786744"/>
    <b v="0"/>
    <x v="84"/>
    <b v="0"/>
    <s v="theater/plays"/>
    <n v="-0.96633333333333338"/>
    <n v="50.5"/>
    <x v="1"/>
    <x v="6"/>
  </r>
  <r>
    <n v="3948"/>
    <s v="The Barbican Photography Trip 2015"/>
    <s v="A group of 12 friends, separated by time, space, state borders and oceans want to head to London for the adventure of a lifetime."/>
    <n v="30000"/>
    <n v="0"/>
    <x v="2"/>
    <x v="2"/>
    <s v="AUD"/>
    <n v="1410076123"/>
    <n v="1404892123"/>
    <b v="0"/>
    <x v="78"/>
    <b v="0"/>
    <s v="theater/plays"/>
    <n v="-1"/>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n v="-0.84230000000000005"/>
    <n v="49.28125"/>
    <x v="1"/>
    <x v="6"/>
  </r>
  <r>
    <n v="3950"/>
    <s v="The Great Elephant Repertory Company"/>
    <s v="With the Great Elephant Repertory we can reach those children who are perceived unreachable, educating them through performance art."/>
    <n v="4000"/>
    <n v="25"/>
    <x v="2"/>
    <x v="0"/>
    <s v="USD"/>
    <n v="1460140500"/>
    <n v="1457628680"/>
    <b v="0"/>
    <x v="29"/>
    <b v="0"/>
    <s v="theater/plays"/>
    <n v="-0.99375000000000002"/>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n v="-0.99999499999999997"/>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n v="-0.99903846153846154"/>
    <n v="25"/>
    <x v="1"/>
    <x v="6"/>
  </r>
  <r>
    <n v="3953"/>
    <s v="A Time Pirate's Love"/>
    <s v="Actors and actresses are needed to help me create a stage play. A stage play needs to be adapted from the book I wrote."/>
    <n v="17600"/>
    <n v="0"/>
    <x v="2"/>
    <x v="0"/>
    <s v="USD"/>
    <n v="1469834940"/>
    <n v="1467162586"/>
    <b v="0"/>
    <x v="78"/>
    <b v="0"/>
    <s v="theater/plays"/>
    <n v="-1"/>
    <e v="#DIV/0!"/>
    <x v="1"/>
    <x v="6"/>
  </r>
  <r>
    <n v="3954"/>
    <s v="City of Joy"/>
    <s v="Despite hunger and conditions of a Calcutta slum, the people there know that life is precious. They have named it â€˜City of Joy.â€™"/>
    <n v="25000"/>
    <n v="0"/>
    <x v="2"/>
    <x v="5"/>
    <s v="CAD"/>
    <n v="1405352264"/>
    <n v="1400168264"/>
    <b v="0"/>
    <x v="78"/>
    <b v="0"/>
    <s v="theater/plays"/>
    <n v="-1"/>
    <e v="#DIV/0!"/>
    <x v="1"/>
    <x v="6"/>
  </r>
  <r>
    <n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n v="-0.75714285714285712"/>
    <n v="53.125"/>
    <x v="1"/>
    <x v="6"/>
  </r>
  <r>
    <n v="3956"/>
    <s v="The Woman in Me"/>
    <s v="This saucy stage play chronicles the highs and lows of my life involving gangs, drugs and prison. The story is a transforming ministry."/>
    <n v="5500"/>
    <n v="0"/>
    <x v="2"/>
    <x v="0"/>
    <s v="USD"/>
    <n v="1461543600"/>
    <n v="1459203727"/>
    <b v="0"/>
    <x v="78"/>
    <b v="0"/>
    <s v="theater/plays"/>
    <n v="-1"/>
    <e v="#DIV/0!"/>
    <x v="1"/>
    <x v="6"/>
  </r>
  <r>
    <n v="3957"/>
    <s v="Yada.Yada.Yada. An Unauthorized Seinfeld Event. 9 in 90"/>
    <s v="A play about something, or maybe nothing. Four actors depicting all 9 seasons of Seinfeld in 90 minutes."/>
    <n v="28000"/>
    <n v="7"/>
    <x v="2"/>
    <x v="0"/>
    <s v="USD"/>
    <n v="1468020354"/>
    <n v="1464045954"/>
    <b v="0"/>
    <x v="29"/>
    <b v="0"/>
    <s v="theater/plays"/>
    <n v="-0.99975000000000003"/>
    <n v="7"/>
    <x v="1"/>
    <x v="6"/>
  </r>
  <r>
    <n v="3958"/>
    <s v="Shakespeare with Noodles:  Henry IV"/>
    <s v="A children's theatre group constructing props out of swimming noodles to provide free Shakespeare in the parks to local communities."/>
    <n v="2000"/>
    <n v="641"/>
    <x v="2"/>
    <x v="0"/>
    <s v="USD"/>
    <n v="1406988000"/>
    <n v="1403822912"/>
    <b v="0"/>
    <x v="38"/>
    <b v="0"/>
    <s v="theater/plays"/>
    <n v="-0.67949999999999999"/>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n v="-0.75666666666666671"/>
    <n v="24.333333333333332"/>
    <x v="1"/>
    <x v="6"/>
  </r>
  <r>
    <n v="3960"/>
    <s v="In The Time of New York"/>
    <s v="You are closer to your dreams than what you expect, your demons will always wait for you to realize them, theyâ€™ll torture you Manny."/>
    <n v="3000"/>
    <n v="45"/>
    <x v="2"/>
    <x v="0"/>
    <s v="USD"/>
    <n v="1451852256"/>
    <n v="1449260256"/>
    <b v="0"/>
    <x v="80"/>
    <b v="0"/>
    <s v="theater/plays"/>
    <n v="-0.98499999999999999"/>
    <n v="11.25"/>
    <x v="1"/>
    <x v="6"/>
  </r>
  <r>
    <n v="3961"/>
    <s v="New Edinburgh play"/>
    <s v="I've written a fun new play exploring the reality of gay stereotypes in 2014 - with accommodation and venue hire it needs some dough :)"/>
    <n v="5000"/>
    <n v="21"/>
    <x v="2"/>
    <x v="1"/>
    <s v="GBP"/>
    <n v="1399584210"/>
    <n v="1397683410"/>
    <b v="0"/>
    <x v="84"/>
    <b v="0"/>
    <s v="theater/plays"/>
    <n v="-0.9958000000000000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n v="-0.96785714285714286"/>
    <n v="15"/>
    <x v="1"/>
    <x v="6"/>
  </r>
  <r>
    <n v="3963"/>
    <s v="Une minute de silence"/>
    <s v="les effets de censeur sur l'immigration.Ã§a c'est une piÃ¨ce de l'histoire de la rÃ©volution en Iran jusqu'Ã  des meurtres en sÃ©rie en 1999"/>
    <n v="10000"/>
    <n v="0"/>
    <x v="2"/>
    <x v="5"/>
    <s v="CAD"/>
    <n v="1447821717"/>
    <n v="1445226117"/>
    <b v="0"/>
    <x v="78"/>
    <b v="0"/>
    <s v="theater/plays"/>
    <n v="-1"/>
    <e v="#DIV/0!"/>
    <x v="1"/>
    <x v="6"/>
  </r>
  <r>
    <n v="3964"/>
    <s v="MAMA'Z BA-B: The StagePlay"/>
    <s v="&quot;MAMA'Z BA-B&quot; is the story of Marcus Williams who struggles to find a place for himself as a young black male."/>
    <n v="2000"/>
    <n v="126"/>
    <x v="2"/>
    <x v="0"/>
    <s v="USD"/>
    <n v="1429460386"/>
    <n v="1424279986"/>
    <b v="0"/>
    <x v="83"/>
    <b v="0"/>
    <s v="theater/plays"/>
    <n v="-0.93700000000000006"/>
    <n v="42"/>
    <x v="1"/>
    <x v="6"/>
  </r>
  <r>
    <n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n v="-0.85750000000000004"/>
    <n v="71.25"/>
    <x v="1"/>
    <x v="6"/>
  </r>
  <r>
    <n v="3966"/>
    <s v="Moroccan National Debate Team"/>
    <s v="MNDT will be the first Moroccan Team in history to participate in the WSDC. the worldâ€™s biggest high school debate tournament."/>
    <n v="7500"/>
    <n v="45"/>
    <x v="2"/>
    <x v="0"/>
    <s v="USD"/>
    <n v="1406170740"/>
    <n v="1402506278"/>
    <b v="0"/>
    <x v="84"/>
    <b v="0"/>
    <s v="theater/plays"/>
    <n v="-0.99399999999999999"/>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n v="-0.75882352941176467"/>
    <n v="41"/>
    <x v="1"/>
    <x v="6"/>
  </r>
  <r>
    <n v="3968"/>
    <s v="Scarlet Letters (a play with songs)"/>
    <s v="&quot;On the breast of her gown, in fine red cloth, appeared the letter A.&quot; But what about the rest of the alphabet?"/>
    <n v="5000"/>
    <n v="527"/>
    <x v="2"/>
    <x v="0"/>
    <s v="USD"/>
    <n v="1463945673"/>
    <n v="1458761673"/>
    <b v="0"/>
    <x v="202"/>
    <b v="0"/>
    <s v="theater/plays"/>
    <n v="-0.89459999999999995"/>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n v="-0.92530973451327436"/>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x v="84"/>
    <b v="0"/>
    <s v="theater/plays"/>
    <n v="-0.99926666666666664"/>
    <n v="5.5"/>
    <x v="1"/>
    <x v="6"/>
  </r>
  <r>
    <n v="3971"/>
    <s v="The Sentinel &amp; The Showman"/>
    <s v="The timeless story of the struggling actor, the faithful agent and   the reality of what constitutes success and failure in Hollywood."/>
    <n v="14000"/>
    <n v="136"/>
    <x v="2"/>
    <x v="0"/>
    <s v="USD"/>
    <n v="1405947126"/>
    <n v="1403355126"/>
    <b v="0"/>
    <x v="79"/>
    <b v="0"/>
    <s v="theater/plays"/>
    <n v="-0.99028571428571432"/>
    <n v="22.666666666666668"/>
    <x v="1"/>
    <x v="6"/>
  </r>
  <r>
    <n v="3972"/>
    <s v="Valkyrie Theatre Company"/>
    <s v="We're a horror based theatre company in Oklahoma City beginning our first season of shows."/>
    <n v="1000"/>
    <n v="211"/>
    <x v="2"/>
    <x v="0"/>
    <s v="USD"/>
    <n v="1423186634"/>
    <n v="1418002634"/>
    <b v="0"/>
    <x v="22"/>
    <b v="0"/>
    <s v="theater/plays"/>
    <n v="-0.78900000000000003"/>
    <n v="26.375"/>
    <x v="1"/>
    <x v="6"/>
  </r>
  <r>
    <n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n v="-0.219"/>
    <n v="105.54054054054055"/>
    <x v="1"/>
    <x v="6"/>
  </r>
  <r>
    <n v="3974"/>
    <s v="The Taming of the Shrew"/>
    <s v="We are performing Shakespeare's &quot;The Taming of the Shrew&quot; in its original Elizabethan setting at the Oxford Shakespeare Festival."/>
    <n v="1000"/>
    <n v="320"/>
    <x v="2"/>
    <x v="1"/>
    <s v="GBP"/>
    <n v="1464872848"/>
    <n v="1462280848"/>
    <b v="0"/>
    <x v="202"/>
    <b v="0"/>
    <s v="theater/plays"/>
    <n v="-0.68"/>
    <n v="29.09090909090909"/>
    <x v="1"/>
    <x v="6"/>
  </r>
  <r>
    <n v="3975"/>
    <s v="Moon Over Mangroves"/>
    <s v="Four homeless Key West men are to be given a boat, but fates twist until only the moon and mangroves witness their earthly demise."/>
    <n v="678"/>
    <n v="0"/>
    <x v="2"/>
    <x v="0"/>
    <s v="USD"/>
    <n v="1468442898"/>
    <n v="1465850898"/>
    <b v="0"/>
    <x v="78"/>
    <b v="0"/>
    <s v="theater/plays"/>
    <n v="-1"/>
    <e v="#DIV/0!"/>
    <x v="1"/>
    <x v="6"/>
  </r>
  <r>
    <n v="3976"/>
    <s v="R.U.R. at New Muses Theatre Company"/>
    <s v="Rossumâ€™s Universal Robots are the perfect workforce, without emotions, needs, or souls. But they are changing. Becoming more like us..."/>
    <n v="1300"/>
    <n v="620"/>
    <x v="2"/>
    <x v="0"/>
    <s v="USD"/>
    <n v="1406876400"/>
    <n v="1405024561"/>
    <b v="0"/>
    <x v="73"/>
    <b v="0"/>
    <s v="theater/plays"/>
    <n v="-0.52307692307692311"/>
    <n v="62"/>
    <x v="1"/>
    <x v="6"/>
  </r>
  <r>
    <n v="3977"/>
    <s v="Tales of a Dragon KNIGHT"/>
    <s v="Created for the greatest stages of the world, will captivate the hearts of its audience with a Powerful Story Line &amp; Magical creatures!"/>
    <n v="90000"/>
    <n v="1305"/>
    <x v="2"/>
    <x v="0"/>
    <s v="USD"/>
    <n v="1469213732"/>
    <n v="1466621732"/>
    <b v="0"/>
    <x v="79"/>
    <b v="0"/>
    <s v="theater/plays"/>
    <n v="-0.98550000000000004"/>
    <n v="217.5"/>
    <x v="1"/>
    <x v="6"/>
  </r>
  <r>
    <n v="3978"/>
    <s v="For Colored Girl Play Production"/>
    <s v="Staged play within the communities of eastern ( Kinston Wilson Wilmington ) North Carolina ! Funds will allow a child to attend! THX"/>
    <n v="2000"/>
    <n v="214"/>
    <x v="2"/>
    <x v="0"/>
    <s v="USD"/>
    <n v="1422717953"/>
    <n v="1417533953"/>
    <b v="0"/>
    <x v="22"/>
    <b v="0"/>
    <s v="theater/plays"/>
    <n v="-0.89300000000000002"/>
    <n v="26.75"/>
    <x v="1"/>
    <x v="6"/>
  </r>
  <r>
    <n v="3979"/>
    <s v="What a Gay Play - back, bigger and longer"/>
    <s v="After a successful premiere run at Edinburgh 2014, it's been rewritten and revised and is back for another run of Edinburgh fun in 2015"/>
    <n v="6000"/>
    <n v="110"/>
    <x v="2"/>
    <x v="1"/>
    <s v="GBP"/>
    <n v="1427659200"/>
    <n v="1425678057"/>
    <b v="0"/>
    <x v="79"/>
    <b v="0"/>
    <s v="theater/plays"/>
    <n v="-0.98166666666666669"/>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x v="63"/>
    <b v="0"/>
    <s v="theater/plays"/>
    <n v="-0.82"/>
    <n v="64.285714285714292"/>
    <x v="1"/>
    <x v="6"/>
  </r>
  <r>
    <n v="3981"/>
    <s v="BEIRUT, LADY OF LEBANON"/>
    <s v="A Theatrical Production Celebrating the Lebanese Culture and the Human Spirit in Time of War."/>
    <n v="30000"/>
    <n v="1225"/>
    <x v="2"/>
    <x v="0"/>
    <s v="USD"/>
    <n v="1468729149"/>
    <n v="1463545149"/>
    <b v="0"/>
    <x v="63"/>
    <b v="0"/>
    <s v="theater/plays"/>
    <n v="-0.95916666666666661"/>
    <n v="175"/>
    <x v="1"/>
    <x v="6"/>
  </r>
  <r>
    <n v="3982"/>
    <s v="Flush - David Dipper - Break Point Theatre"/>
    <s v="Sex, deception, addiction, life. _x000a_A quality piece of relevant theatre at one of London's most vibrant and respected fringe theatres."/>
    <n v="850"/>
    <n v="170"/>
    <x v="2"/>
    <x v="1"/>
    <s v="GBP"/>
    <n v="1436297180"/>
    <n v="1431113180"/>
    <b v="0"/>
    <x v="81"/>
    <b v="0"/>
    <s v="theater/plays"/>
    <n v="-0.8"/>
    <n v="34"/>
    <x v="1"/>
    <x v="6"/>
  </r>
  <r>
    <n v="3983"/>
    <s v="A Season of Love and Music (Spring 2014)"/>
    <s v="Donâ€™t miss Golden Threadâ€™s new family-friendly play with live music about Ziryab, the 9th century musician and cultural trailblazer!"/>
    <n v="11140"/>
    <n v="3877"/>
    <x v="2"/>
    <x v="0"/>
    <s v="USD"/>
    <n v="1400569140"/>
    <n v="1397854356"/>
    <b v="0"/>
    <x v="67"/>
    <b v="0"/>
    <s v="theater/plays"/>
    <n v="-0.65197486535008975"/>
    <n v="84.282608695652172"/>
    <x v="1"/>
    <x v="6"/>
  </r>
  <r>
    <n v="3984"/>
    <s v="Fantastic Mr Fox - Novus Theatre"/>
    <s v="Novus Theatre bring you their new show 'Fantastic Mr Fox'. We hope to improve the pay for our cast and crew through Kickstarter."/>
    <n v="1500"/>
    <n v="95"/>
    <x v="2"/>
    <x v="1"/>
    <s v="GBP"/>
    <n v="1415404800"/>
    <n v="1412809644"/>
    <b v="0"/>
    <x v="73"/>
    <b v="0"/>
    <s v="theater/plays"/>
    <n v="-0.93666666666666665"/>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n v="-0.67949999999999999"/>
    <n v="33.736842105263158"/>
    <x v="1"/>
    <x v="6"/>
  </r>
  <r>
    <n v="3986"/>
    <s v="Hippolytos - Polish Tour"/>
    <s v="After a successful run at London's Cockpit Theatre, we are invited to perform in Gardzienice OPT and at Teatr Polski in Warsaw, Poland."/>
    <n v="5000"/>
    <n v="488"/>
    <x v="2"/>
    <x v="1"/>
    <s v="GBP"/>
    <n v="1462539840"/>
    <n v="1460034594"/>
    <b v="0"/>
    <x v="62"/>
    <b v="0"/>
    <s v="theater/plays"/>
    <n v="-0.90239999999999998"/>
    <n v="37.53846153846154"/>
    <x v="1"/>
    <x v="6"/>
  </r>
  <r>
    <n v="3987"/>
    <s v="Write Now 5"/>
    <s v="Write Now 5 is a new writing festival in south east London promoting new work from emerging playwrights."/>
    <n v="400"/>
    <n v="151"/>
    <x v="2"/>
    <x v="1"/>
    <s v="GBP"/>
    <n v="1400278290"/>
    <n v="1399414290"/>
    <b v="0"/>
    <x v="62"/>
    <b v="0"/>
    <s v="theater/plays"/>
    <n v="-0.62250000000000005"/>
    <n v="11.615384615384615"/>
    <x v="1"/>
    <x v="6"/>
  </r>
  <r>
    <n v="3988"/>
    <s v="Folk-Tales: What Stories Do Your Folks Tell?"/>
    <s v="An evening of of stories based both in myth and truth."/>
    <n v="1500"/>
    <n v="32"/>
    <x v="2"/>
    <x v="0"/>
    <s v="USD"/>
    <n v="1440813413"/>
    <n v="1439517413"/>
    <b v="0"/>
    <x v="80"/>
    <b v="0"/>
    <s v="theater/plays"/>
    <n v="-0.97866666666666668"/>
    <n v="8"/>
    <x v="1"/>
    <x v="6"/>
  </r>
  <r>
    <n v="3989"/>
    <s v="A Gentleman, A Lady and A Thug"/>
    <s v="I love to write. I have written and published my first book and everyone that read it enjoyed it. My dream is to one day write movies"/>
    <n v="3000"/>
    <n v="0"/>
    <x v="2"/>
    <x v="0"/>
    <s v="USD"/>
    <n v="1447009181"/>
    <n v="1444413581"/>
    <b v="0"/>
    <x v="78"/>
    <b v="0"/>
    <s v="theater/plays"/>
    <n v="-1"/>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n v="-0.95818181818181813"/>
    <n v="23"/>
    <x v="1"/>
    <x v="6"/>
  </r>
  <r>
    <n v="3991"/>
    <s v="NTACTheatre - North Texas Actor's Collaborative Theatre"/>
    <s v="North Texas first actor-driven theatre company needs your help"/>
    <n v="500"/>
    <n v="100"/>
    <x v="2"/>
    <x v="0"/>
    <s v="USD"/>
    <n v="1433086082"/>
    <n v="1430494082"/>
    <b v="0"/>
    <x v="29"/>
    <b v="0"/>
    <s v="theater/plays"/>
    <n v="-0.8"/>
    <n v="100"/>
    <x v="1"/>
    <x v="6"/>
  </r>
  <r>
    <n v="3992"/>
    <s v="Tearing Down Cabrini-Green, a dynamic social commentary."/>
    <s v="A richly textured and intellectually powerful social commentary about family, community and America."/>
    <n v="10000"/>
    <n v="541"/>
    <x v="2"/>
    <x v="0"/>
    <s v="USD"/>
    <n v="1449876859"/>
    <n v="1444689259"/>
    <b v="0"/>
    <x v="82"/>
    <b v="0"/>
    <s v="theater/plays"/>
    <n v="-0.94589999999999996"/>
    <n v="60.111111111111114"/>
    <x v="1"/>
    <x v="6"/>
  </r>
  <r>
    <n v="3993"/>
    <s v="Invincible Diamonds: A Survivor's Guide"/>
    <s v="I am seeking to turn my collection of urban poetry into a stage play. My desire is to inspire victims to heal."/>
    <n v="50000"/>
    <n v="3"/>
    <x v="2"/>
    <x v="0"/>
    <s v="USD"/>
    <n v="1431549912"/>
    <n v="1428957912"/>
    <b v="0"/>
    <x v="29"/>
    <b v="0"/>
    <s v="theater/plays"/>
    <n v="-0.99994000000000005"/>
    <n v="3"/>
    <x v="1"/>
    <x v="6"/>
  </r>
  <r>
    <n v="3994"/>
    <s v="Poles Apart - A Play in 2 Acts"/>
    <s v="Is Henson willing to dare risk a theatrical speaking tour of his North Pole adventures...and more?"/>
    <n v="2000"/>
    <n v="5"/>
    <x v="2"/>
    <x v="0"/>
    <s v="USD"/>
    <n v="1405761690"/>
    <n v="1403169690"/>
    <b v="0"/>
    <x v="29"/>
    <b v="0"/>
    <s v="theater/plays"/>
    <n v="-0.9975000000000000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n v="-0.65"/>
    <n v="17.5"/>
    <x v="1"/>
    <x v="6"/>
  </r>
  <r>
    <n v="3996"/>
    <s v="Anansi the Spider - An African Folktale"/>
    <s v="The African tale of Anansi the Spider is that of a trickster who often uses cleverness and harmless jokes to get what he wants."/>
    <n v="3000"/>
    <n v="497"/>
    <x v="2"/>
    <x v="0"/>
    <s v="USD"/>
    <n v="1416499440"/>
    <n v="1415341464"/>
    <b v="0"/>
    <x v="57"/>
    <b v="0"/>
    <s v="theater/plays"/>
    <n v="-0.83433333333333337"/>
    <n v="29.235294117647058"/>
    <x v="1"/>
    <x v="6"/>
  </r>
  <r>
    <n v="3997"/>
    <s v="'Working Play Title'"/>
    <s v="We aim to produce a Professional Published Play for two days in October 2015 on Fri 30th &amp; Sat 31st with three performances in total."/>
    <n v="3000"/>
    <n v="0"/>
    <x v="2"/>
    <x v="1"/>
    <s v="GBP"/>
    <n v="1428222221"/>
    <n v="1425633821"/>
    <b v="0"/>
    <x v="78"/>
    <b v="0"/>
    <s v="theater/plays"/>
    <n v="-1"/>
    <e v="#DIV/0!"/>
    <x v="1"/>
    <x v="6"/>
  </r>
  <r>
    <n v="3998"/>
    <s v="Forsaken Angels-A New Play"/>
    <s v="Forsaken Angels, a powerful new play by William Leary, author of DCMTA's Best Of 2014 Play Masquerade."/>
    <n v="1250"/>
    <n v="715"/>
    <x v="2"/>
    <x v="0"/>
    <s v="USD"/>
    <n v="1427580426"/>
    <n v="1424992026"/>
    <b v="0"/>
    <x v="8"/>
    <b v="0"/>
    <s v="theater/plays"/>
    <n v="-0.42799999999999999"/>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n v="-0.83485714285714285"/>
    <n v="82.571428571428569"/>
    <x v="1"/>
    <x v="6"/>
  </r>
  <r>
    <n v="4000"/>
    <s v="The Escorts"/>
    <s v="An Enticing Trip into the World of Assisted Dying"/>
    <n v="8000"/>
    <n v="10"/>
    <x v="2"/>
    <x v="0"/>
    <s v="USD"/>
    <n v="1462631358"/>
    <n v="1457450958"/>
    <b v="0"/>
    <x v="29"/>
    <b v="0"/>
    <s v="theater/plays"/>
    <n v="-0.9987500000000000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n v="-0.62250000000000005"/>
    <n v="32.357142857142854"/>
    <x v="1"/>
    <x v="6"/>
  </r>
  <r>
    <n v="4002"/>
    <s v="Terry Pratchett's Wyrd Sisters"/>
    <s v="Bring Wyrd Sisters, a comedy of Shakespearean proportions, to small-town Texas. Loosely parodies the â€œScottish Play.â€"/>
    <n v="1250"/>
    <n v="23"/>
    <x v="2"/>
    <x v="0"/>
    <s v="USD"/>
    <n v="1411779761"/>
    <n v="1409187761"/>
    <b v="0"/>
    <x v="80"/>
    <b v="0"/>
    <s v="theater/plays"/>
    <n v="-0.98160000000000003"/>
    <n v="5.75"/>
    <x v="1"/>
    <x v="6"/>
  </r>
  <r>
    <n v="4003"/>
    <s v="MAMA BA-B: The Stage Play"/>
    <s v="&quot;MAMA'Z BA-B&quot; is the story of Marcus Williams who struggles to find a place for himself as a young black male."/>
    <n v="2000"/>
    <n v="201"/>
    <x v="2"/>
    <x v="0"/>
    <s v="USD"/>
    <n v="1424009147"/>
    <n v="1421417147"/>
    <b v="0"/>
    <x v="84"/>
    <b v="0"/>
    <s v="theater/plays"/>
    <n v="-0.89949999999999997"/>
    <n v="100.5"/>
    <x v="1"/>
    <x v="6"/>
  </r>
  <r>
    <n v="4004"/>
    <s v="South Florida Tours"/>
    <s v="Help Launch The Queen Into South Florida!"/>
    <n v="500"/>
    <n v="1"/>
    <x v="2"/>
    <x v="0"/>
    <s v="USD"/>
    <n v="1412740457"/>
    <n v="1410148457"/>
    <b v="0"/>
    <x v="29"/>
    <b v="0"/>
    <s v="theater/plays"/>
    <n v="-0.998"/>
    <n v="1"/>
    <x v="1"/>
    <x v="6"/>
  </r>
  <r>
    <n v="4005"/>
    <s v="Bringing more Art to the Community"/>
    <s v="Help us bring more Art to the Community. It's our second production, Fences by August Wilson. Help us make it a success!"/>
    <n v="3000"/>
    <n v="40"/>
    <x v="2"/>
    <x v="0"/>
    <s v="USD"/>
    <n v="1413832985"/>
    <n v="1408648985"/>
    <b v="0"/>
    <x v="84"/>
    <b v="0"/>
    <s v="theater/plays"/>
    <n v="-0.98666666666666669"/>
    <n v="20"/>
    <x v="1"/>
    <x v="6"/>
  </r>
  <r>
    <n v="4006"/>
    <s v="&quot;The Norwegians&quot; Midwestern Tour"/>
    <s v="Olive and Betty have cheating boyfriends. The solution: Gus and Tor, two Norwegian hit men who specialize in solving such problems."/>
    <n v="30000"/>
    <n v="2"/>
    <x v="2"/>
    <x v="0"/>
    <s v="USD"/>
    <n v="1455647587"/>
    <n v="1453487587"/>
    <b v="0"/>
    <x v="29"/>
    <b v="0"/>
    <s v="theater/plays"/>
    <n v="-0.99993333333333334"/>
    <n v="2"/>
    <x v="1"/>
    <x v="6"/>
  </r>
  <r>
    <n v="4007"/>
    <s v="POLES APART - A PLAY IN 2 ACTS"/>
    <s v="Is the public ready to hear Matt's story? Is he willing to risk public speaking and the waning reputation among his own race?"/>
    <n v="2000"/>
    <n v="5"/>
    <x v="2"/>
    <x v="0"/>
    <s v="USD"/>
    <n v="1409070480"/>
    <n v="1406572381"/>
    <b v="0"/>
    <x v="29"/>
    <b v="0"/>
    <s v="theater/plays"/>
    <n v="-0.99750000000000005"/>
    <n v="5"/>
    <x v="1"/>
    <x v="6"/>
  </r>
  <r>
    <n v="4008"/>
    <s v="Lovers and Other Strangers at The Cockpit"/>
    <s v="Lovers and Other Strangers by RenÃ©e Taylor and Joseph Bologna, showing at The Cockpit theatre in Marylebone, 10th - 14th August 2015"/>
    <n v="1000"/>
    <n v="60"/>
    <x v="2"/>
    <x v="1"/>
    <s v="GBP"/>
    <n v="1437606507"/>
    <n v="1435014507"/>
    <b v="0"/>
    <x v="80"/>
    <b v="0"/>
    <s v="theater/plays"/>
    <n v="-0.94"/>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n v="-0.96113989637305697"/>
    <n v="25"/>
    <x v="1"/>
    <x v="6"/>
  </r>
  <r>
    <n v="4010"/>
    <s v="The Connection Play 2014"/>
    <s v="JUNTO Productions is proud to present our first production, the premiere of The Connection, a play by Jeffrey Paul."/>
    <n v="7200"/>
    <n v="1742"/>
    <x v="2"/>
    <x v="0"/>
    <s v="USD"/>
    <n v="1414348166"/>
    <n v="1412879366"/>
    <b v="0"/>
    <x v="44"/>
    <b v="0"/>
    <s v="theater/plays"/>
    <n v="-0.75805555555555559"/>
    <n v="45.842105263157897"/>
    <x v="1"/>
    <x v="6"/>
  </r>
  <r>
    <n v="4011"/>
    <s v="Just Bryan, a radio drama"/>
    <s v="Radio drama about a failed comedian with the help of his Dictaphone friend Alan, tries to become a success whilst fighting his demons."/>
    <n v="250"/>
    <n v="19"/>
    <x v="2"/>
    <x v="1"/>
    <s v="GBP"/>
    <n v="1422450278"/>
    <n v="1419858278"/>
    <b v="0"/>
    <x v="80"/>
    <b v="0"/>
    <s v="theater/plays"/>
    <n v="-0.92400000000000004"/>
    <n v="4.75"/>
    <x v="1"/>
    <x v="6"/>
  </r>
  <r>
    <n v="4012"/>
    <s v="The Butterfly Catcher"/>
    <s v="LEELA IS A 14 YEAR OLD GIRL. JONAH IS A 56 YEAR OLD MAN. IT'S BEEN GOING ON FOR 3 YEARS. HERE COMES THE NIGHT OF VIOLENT RECKONING."/>
    <n v="575"/>
    <n v="0"/>
    <x v="2"/>
    <x v="1"/>
    <s v="GBP"/>
    <n v="1430571849"/>
    <n v="1427979849"/>
    <b v="0"/>
    <x v="78"/>
    <b v="0"/>
    <s v="theater/plays"/>
    <n v="-1"/>
    <e v="#DIV/0!"/>
    <x v="1"/>
    <x v="6"/>
  </r>
  <r>
    <n v="4013"/>
    <s v="Harriet Tubman Woman Of Faith"/>
    <s v="Harriet Tubman Woman of Faith is a remarkable narrative about the life and faith of Harriet Tubman, told through a dream of a teenager."/>
    <n v="2000"/>
    <n v="26"/>
    <x v="2"/>
    <x v="0"/>
    <s v="USD"/>
    <n v="1424070823"/>
    <n v="1421478823"/>
    <b v="0"/>
    <x v="84"/>
    <b v="0"/>
    <s v="theater/plays"/>
    <n v="-0.98699999999999999"/>
    <n v="13"/>
    <x v="1"/>
    <x v="6"/>
  </r>
  <r>
    <n v="4014"/>
    <s v="Ministry theater"/>
    <s v="I am trying to put together a ministry theater company for junior / high schoolers that which puts on free shows in the SoCal area."/>
    <n v="9000"/>
    <n v="0"/>
    <x v="2"/>
    <x v="0"/>
    <s v="USD"/>
    <n v="1457157269"/>
    <n v="1455861269"/>
    <b v="0"/>
    <x v="78"/>
    <b v="0"/>
    <s v="theater/plays"/>
    <n v="-1"/>
    <e v="#DIV/0!"/>
    <x v="1"/>
    <x v="6"/>
  </r>
  <r>
    <n v="4015"/>
    <s v="Shakespeare In The Park"/>
    <s v="FREE Shakespeare In the Park in Bergen County, NJ on July 24, 25, 31, and August 1. We need your support to help keep our show FREE"/>
    <n v="7000"/>
    <n v="1"/>
    <x v="2"/>
    <x v="0"/>
    <s v="USD"/>
    <n v="1437331463"/>
    <n v="1434739463"/>
    <b v="0"/>
    <x v="29"/>
    <b v="0"/>
    <s v="theater/plays"/>
    <n v="-0.99985714285714289"/>
    <n v="1"/>
    <x v="1"/>
    <x v="6"/>
  </r>
  <r>
    <n v="4016"/>
    <s v="MENTAL Play"/>
    <s v="A new play and project exploring challenges faced by young adults struggling with mental health issues in contemporary Britain."/>
    <n v="500"/>
    <n v="70"/>
    <x v="2"/>
    <x v="1"/>
    <s v="GBP"/>
    <n v="1410987400"/>
    <n v="1408395400"/>
    <b v="0"/>
    <x v="63"/>
    <b v="0"/>
    <s v="theater/plays"/>
    <n v="-0.86"/>
    <n v="10"/>
    <x v="1"/>
    <x v="6"/>
  </r>
  <r>
    <n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n v="-0.98950000000000005"/>
    <n v="52.5"/>
    <x v="1"/>
    <x v="6"/>
  </r>
  <r>
    <n v="4018"/>
    <s v="Time Please Fringe"/>
    <s v="Funding for a production of Time Please at the Brighton Fringe 2017... and beyond."/>
    <n v="1500"/>
    <n v="130"/>
    <x v="2"/>
    <x v="1"/>
    <s v="GBP"/>
    <n v="1475877108"/>
    <n v="1473285108"/>
    <b v="0"/>
    <x v="80"/>
    <b v="0"/>
    <s v="theater/plays"/>
    <n v="-0.91333333333333333"/>
    <n v="32.5"/>
    <x v="1"/>
    <x v="6"/>
  </r>
  <r>
    <n v="4019"/>
    <s v="We Don't Play Fight"/>
    <s v="Finally a crossover of the arts takes place! Theater &amp; LIVE Pro Wrestling. A unique story featuring TV Pro Wrestling without the TV."/>
    <n v="3500"/>
    <n v="29"/>
    <x v="2"/>
    <x v="0"/>
    <s v="USD"/>
    <n v="1460737680"/>
    <n v="1455725596"/>
    <b v="0"/>
    <x v="80"/>
    <b v="0"/>
    <s v="theater/plays"/>
    <n v="-0.99171428571428566"/>
    <n v="7.25"/>
    <x v="1"/>
    <x v="6"/>
  </r>
  <r>
    <n v="4020"/>
    <s v="Those That Fly"/>
    <s v="Having lived her whole life in the midst of a civil war, 11 year old Leyla dreams of being a pilot so she may fly her family to safety."/>
    <n v="600"/>
    <n v="100"/>
    <x v="2"/>
    <x v="0"/>
    <s v="USD"/>
    <n v="1427168099"/>
    <n v="1424579699"/>
    <b v="0"/>
    <x v="83"/>
    <b v="0"/>
    <s v="theater/plays"/>
    <n v="-0.83333333333333337"/>
    <n v="33.333333333333336"/>
    <x v="1"/>
    <x v="6"/>
  </r>
  <r>
    <n v="4021"/>
    <s v="Angels in Houston"/>
    <s v="Help a group of actors end bigotry in Houston, TX by supporting a  full production of Angels in America."/>
    <n v="15000"/>
    <n v="125"/>
    <x v="2"/>
    <x v="0"/>
    <s v="USD"/>
    <n v="1414360358"/>
    <n v="1409176358"/>
    <b v="0"/>
    <x v="84"/>
    <b v="0"/>
    <s v="theater/plays"/>
    <n v="-0.9916666666666667"/>
    <n v="62.5"/>
    <x v="1"/>
    <x v="6"/>
  </r>
  <r>
    <n v="4022"/>
    <s v="The Merchant of Venice as Shakespeare Heard It"/>
    <s v="Help us produce a video of the first Original Pronunciation Merchant of Venice."/>
    <n v="18000"/>
    <n v="12521"/>
    <x v="2"/>
    <x v="0"/>
    <s v="USD"/>
    <n v="1422759240"/>
    <n v="1418824867"/>
    <b v="0"/>
    <x v="438"/>
    <b v="0"/>
    <s v="theater/plays"/>
    <n v="-0.30438888888888888"/>
    <n v="63.558375634517766"/>
    <x v="1"/>
    <x v="6"/>
  </r>
  <r>
    <n v="4023"/>
    <s v="Forgive &amp; Forget"/>
    <s v="An original gospel stage play that explores the pain and hurt caused by those who struggle to forgive others!"/>
    <n v="7000"/>
    <n v="0"/>
    <x v="2"/>
    <x v="0"/>
    <s v="USD"/>
    <n v="1458860363"/>
    <n v="1454975963"/>
    <b v="0"/>
    <x v="78"/>
    <b v="0"/>
    <s v="theater/plays"/>
    <n v="-1"/>
    <e v="#DIV/0!"/>
    <x v="1"/>
    <x v="6"/>
  </r>
  <r>
    <n v="4024"/>
    <s v="Super Date, The Dating Game Show for Superheroes"/>
    <s v="Ever wonder what Wonder Woman wants in a super man? Can you be both a lover, and a fighter? And, whatâ€™s with all the spandex?"/>
    <n v="800"/>
    <n v="10"/>
    <x v="2"/>
    <x v="0"/>
    <s v="USD"/>
    <n v="1441037097"/>
    <n v="1438445097"/>
    <b v="0"/>
    <x v="29"/>
    <b v="0"/>
    <s v="theater/plays"/>
    <n v="-0.98750000000000004"/>
    <n v="10"/>
    <x v="1"/>
    <x v="6"/>
  </r>
  <r>
    <n v="4025"/>
    <s v="Financement et aide Ã  la crÃ©ation"/>
    <s v="Acteurs, scÃ©naristes et metteurs en scÃ¨ne souhaitant monter, 5 piÃ¨ces de thÃ©Ã¢tre ainsi que 3 courts mÃ©trages et 2 long-mÃ©trages."/>
    <n v="5000"/>
    <n v="250"/>
    <x v="2"/>
    <x v="6"/>
    <s v="EUR"/>
    <n v="1437889336"/>
    <n v="1432705336"/>
    <b v="0"/>
    <x v="80"/>
    <b v="0"/>
    <s v="theater/plays"/>
    <n v="-0.95"/>
    <n v="62.5"/>
    <x v="1"/>
    <x v="6"/>
  </r>
  <r>
    <n v="4026"/>
    <s v="Speak to my Soul: A Montage of Voices"/>
    <s v="This is a play that voices that stories of the black experience in America using spoken word, song and dance."/>
    <n v="4000"/>
    <n v="0"/>
    <x v="2"/>
    <x v="0"/>
    <s v="USD"/>
    <n v="1449247439"/>
    <n v="1444059839"/>
    <b v="0"/>
    <x v="78"/>
    <b v="0"/>
    <s v="theater/plays"/>
    <n v="-1"/>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n v="-0.92833333333333334"/>
    <n v="30.714285714285715"/>
    <x v="1"/>
    <x v="6"/>
  </r>
  <r>
    <n v="4028"/>
    <s v="The Last King of the I.D.A. (Minnesota Fringe)"/>
    <s v="The 2014 Minnesota Fringe Festival brings the World Premiere of LightBright's one-act play, The Last King of the I.D.A."/>
    <n v="2000"/>
    <n v="561"/>
    <x v="2"/>
    <x v="0"/>
    <s v="USD"/>
    <n v="1402007500"/>
    <n v="1399415500"/>
    <b v="0"/>
    <x v="202"/>
    <b v="0"/>
    <s v="theater/plays"/>
    <n v="-0.71950000000000003"/>
    <n v="51"/>
    <x v="1"/>
    <x v="6"/>
  </r>
  <r>
    <n v="4029"/>
    <s v="Next 2 the Stage"/>
    <s v="A theater complex that educates as we entertain.  We will provide shows that inspire and theater classes that motivate."/>
    <n v="20000"/>
    <n v="0"/>
    <x v="2"/>
    <x v="0"/>
    <s v="USD"/>
    <n v="1450053370"/>
    <n v="1447461370"/>
    <b v="0"/>
    <x v="78"/>
    <b v="0"/>
    <s v="theater/plays"/>
    <n v="-1"/>
    <e v="#DIV/0!"/>
    <x v="1"/>
    <x v="6"/>
  </r>
  <r>
    <n v="4030"/>
    <s v="The Martin and Lewis Tribute Show"/>
    <s v="The world's best and only tribute to Dean Martin and Jerry Lewis_x000a_ bringing back the Music, Laughter and the Love."/>
    <n v="2500"/>
    <n v="400"/>
    <x v="2"/>
    <x v="0"/>
    <s v="USD"/>
    <n v="1454525340"/>
    <n v="1452008599"/>
    <b v="0"/>
    <x v="79"/>
    <b v="0"/>
    <s v="theater/plays"/>
    <n v="-0.84"/>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n v="-1"/>
    <e v="#DIV/0!"/>
    <x v="1"/>
    <x v="6"/>
  </r>
  <r>
    <n v="4032"/>
    <s v="The Modern Theater's 'Play It Forward' Fund"/>
    <s v="'Play it Forward' is a ticket bank for individuals in need. Fund a theater experience for someone that would otherwise go without!"/>
    <n v="6048"/>
    <n v="413"/>
    <x v="2"/>
    <x v="0"/>
    <s v="USD"/>
    <n v="1450211116"/>
    <n v="1445023516"/>
    <b v="0"/>
    <x v="63"/>
    <b v="0"/>
    <s v="theater/plays"/>
    <n v="-0.93171296296296291"/>
    <n v="59"/>
    <x v="1"/>
    <x v="6"/>
  </r>
  <r>
    <n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n v="-0.7430129707112971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n v="-0.98518518518518516"/>
    <n v="100"/>
    <x v="1"/>
    <x v="6"/>
  </r>
  <r>
    <n v="4035"/>
    <s v="The Lost Boy"/>
    <s v="&quot;Stories are where you go to look for the truth of your own life.&quot; (Frank Delaney)"/>
    <n v="10000"/>
    <n v="3685"/>
    <x v="2"/>
    <x v="0"/>
    <s v="USD"/>
    <n v="1413925887"/>
    <n v="1411333887"/>
    <b v="0"/>
    <x v="20"/>
    <b v="0"/>
    <s v="theater/plays"/>
    <n v="-0.63149999999999995"/>
    <n v="147.4"/>
    <x v="1"/>
    <x v="6"/>
  </r>
  <r>
    <n v="4036"/>
    <s v="3 Days In Savannah"/>
    <s v="&quot;3 Days In Savannah&quot; explores the issues of love, racism, and regret while reminding us that, &quot;life is a game and love is the prize.&quot;"/>
    <n v="6000"/>
    <n v="2823"/>
    <x v="2"/>
    <x v="0"/>
    <s v="USD"/>
    <n v="1404253800"/>
    <n v="1402784964"/>
    <b v="0"/>
    <x v="57"/>
    <b v="0"/>
    <s v="theater/plays"/>
    <n v="-0.529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x v="84"/>
    <b v="0"/>
    <s v="theater/plays"/>
    <n v="-0.88571428571428568"/>
    <n v="40"/>
    <x v="1"/>
    <x v="6"/>
  </r>
  <r>
    <n v="4038"/>
    <s v="Take the Vagina Monologues to Main Street in Lexington, NC!"/>
    <s v="We are vagina warriors ready to bring our message of human rights, empowerment and diversity to Main St. Lexington, NC."/>
    <n v="2500"/>
    <n v="301"/>
    <x v="2"/>
    <x v="0"/>
    <s v="USD"/>
    <n v="1413573010"/>
    <n v="1408389010"/>
    <b v="0"/>
    <x v="80"/>
    <b v="0"/>
    <s v="theater/plays"/>
    <n v="-0.87960000000000005"/>
    <n v="75.25"/>
    <x v="1"/>
    <x v="6"/>
  </r>
  <r>
    <n v="4039"/>
    <s v="Defiant Entertainment presents: The Park Bench"/>
    <s v="Help stage an original One Act Play that brings awareness to Alzheimer's in its debut performance."/>
    <n v="500"/>
    <n v="300"/>
    <x v="2"/>
    <x v="0"/>
    <s v="USD"/>
    <n v="1448949540"/>
    <n v="1446048367"/>
    <b v="0"/>
    <x v="81"/>
    <b v="0"/>
    <s v="theater/plays"/>
    <n v="-0.4"/>
    <n v="60"/>
    <x v="1"/>
    <x v="6"/>
  </r>
  <r>
    <n v="4040"/>
    <s v="The Last Encore Musical"/>
    <s v="This nationally published book, set in the 70â€™s, tells the untold story of singers and a friendly reunion visit turning bad."/>
    <n v="8000"/>
    <n v="2500"/>
    <x v="2"/>
    <x v="0"/>
    <s v="USD"/>
    <n v="1437188400"/>
    <n v="1432100004"/>
    <b v="0"/>
    <x v="84"/>
    <b v="0"/>
    <s v="theater/plays"/>
    <n v="-0.6875"/>
    <n v="1250"/>
    <x v="1"/>
    <x v="6"/>
  </r>
  <r>
    <n v="4041"/>
    <s v="In the Land of Gold"/>
    <s v="A bold, colouful, vibrant play centred around the last remaining monarchy of Africa."/>
    <n v="5000"/>
    <n v="21"/>
    <x v="2"/>
    <x v="1"/>
    <s v="GBP"/>
    <n v="1473160954"/>
    <n v="1467976954"/>
    <b v="0"/>
    <x v="84"/>
    <b v="0"/>
    <s v="theater/plays"/>
    <n v="-0.99580000000000002"/>
    <n v="10.5"/>
    <x v="1"/>
    <x v="6"/>
  </r>
  <r>
    <n v="4042"/>
    <s v="Messages"/>
    <s v="Acting group and production for inner city youth, about inner city youth. The problems and stuation that they see everyday."/>
    <n v="10000"/>
    <n v="21"/>
    <x v="2"/>
    <x v="0"/>
    <s v="USD"/>
    <n v="1421781360"/>
    <n v="1419213664"/>
    <b v="0"/>
    <x v="83"/>
    <b v="0"/>
    <s v="theater/plays"/>
    <n v="-0.99790000000000001"/>
    <n v="7"/>
    <x v="1"/>
    <x v="6"/>
  </r>
  <r>
    <n v="4043"/>
    <s v="Not making potato salad here!"/>
    <s v="This could be my last play, need to bring my son out to see it before it's over.  Need to fly him here from BC"/>
    <n v="300"/>
    <n v="0"/>
    <x v="2"/>
    <x v="5"/>
    <s v="CAD"/>
    <n v="1416524325"/>
    <n v="1415228325"/>
    <b v="0"/>
    <x v="78"/>
    <b v="0"/>
    <s v="theater/plays"/>
    <n v="-1"/>
    <e v="#DIV/0!"/>
    <x v="1"/>
    <x v="6"/>
  </r>
  <r>
    <n v="4044"/>
    <s v="Cielito Lindo (Pretty Little One)"/>
    <s v="A bilingual play in The New Works Festival at UT that crosses cultures and explores what it means to be confident with who you are."/>
    <n v="600"/>
    <n v="225"/>
    <x v="2"/>
    <x v="0"/>
    <s v="USD"/>
    <n v="1428642000"/>
    <n v="1426050982"/>
    <b v="0"/>
    <x v="80"/>
    <b v="0"/>
    <s v="theater/plays"/>
    <n v="-0.625"/>
    <n v="56.25"/>
    <x v="1"/>
    <x v="6"/>
  </r>
  <r>
    <n v="4045"/>
    <s v="The Hostages"/>
    <s v="&quot;The Hostages&quot; is about a bank robbery gone wrong, as we learn more about each characters, we question who are the actually hostages..."/>
    <n v="5000"/>
    <n v="1"/>
    <x v="2"/>
    <x v="2"/>
    <s v="AUD"/>
    <n v="1408596589"/>
    <n v="1406004589"/>
    <b v="0"/>
    <x v="29"/>
    <b v="0"/>
    <s v="theater/plays"/>
    <n v="-0.99980000000000002"/>
    <n v="1"/>
    <x v="1"/>
    <x v="6"/>
  </r>
  <r>
    <n v="4046"/>
    <s v="Glenn Herman's EXPRESSIONS: The UnKnown"/>
    <s v="An eclectic One Man stage show, that takes the audience on a journey through vast personalities, as he discovers his true self...#Drama"/>
    <n v="5600"/>
    <n v="460"/>
    <x v="2"/>
    <x v="0"/>
    <s v="USD"/>
    <n v="1413992210"/>
    <n v="1411400210"/>
    <b v="0"/>
    <x v="8"/>
    <b v="0"/>
    <s v="theater/plays"/>
    <n v="-0.9178571428571428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n v="-0.97799999999999998"/>
    <n v="27.5"/>
    <x v="1"/>
    <x v="6"/>
  </r>
  <r>
    <n v="4048"/>
    <s v="Speechless"/>
    <s v="The unspoken story of growing up disabled with cerebral palsy and no speech. This inclusive company fights ignorance using dark humour."/>
    <n v="17000"/>
    <n v="3001"/>
    <x v="2"/>
    <x v="1"/>
    <s v="GBP"/>
    <n v="1460373187"/>
    <n v="1457352787"/>
    <b v="0"/>
    <x v="110"/>
    <b v="0"/>
    <s v="theater/plays"/>
    <n v="-0.82347058823529407"/>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n v="-0.99919999999999998"/>
    <n v="16"/>
    <x v="1"/>
    <x v="6"/>
  </r>
  <r>
    <n v="4050"/>
    <s v="Ø¢Ù…ÙŠÙ† (Amen)"/>
    <s v="Amen is an important jarring story about the repercussions of reporting the war from the front lines and the war that follows them home"/>
    <n v="1500"/>
    <n v="1"/>
    <x v="2"/>
    <x v="0"/>
    <s v="USD"/>
    <n v="1414077391"/>
    <n v="1411485391"/>
    <b v="0"/>
    <x v="29"/>
    <b v="0"/>
    <s v="theater/plays"/>
    <n v="-0.9993333333333333"/>
    <n v="1"/>
    <x v="1"/>
    <x v="6"/>
  </r>
  <r>
    <n v="4051"/>
    <s v="Phantom of the Kun Opera"/>
    <s v="It is a heart-breaking life story of Wu family who tries to preserve the gem of Chinese Kun Opera through generations."/>
    <n v="500"/>
    <n v="0"/>
    <x v="2"/>
    <x v="0"/>
    <s v="USD"/>
    <n v="1399618380"/>
    <n v="1399058797"/>
    <b v="0"/>
    <x v="78"/>
    <b v="0"/>
    <s v="theater/plays"/>
    <n v="-1"/>
    <e v="#DIV/0!"/>
    <x v="1"/>
    <x v="6"/>
  </r>
  <r>
    <n v="4052"/>
    <s v="Throw Like A Girl"/>
    <s v="This empowering piece encourages women to rise up and pursue their dreams, not by behaving like a boy but by,_x000a_â€œThrowing Like A Girl.â€"/>
    <n v="3000"/>
    <n v="1126"/>
    <x v="2"/>
    <x v="0"/>
    <s v="USD"/>
    <n v="1413234316"/>
    <n v="1408050316"/>
    <b v="0"/>
    <x v="62"/>
    <b v="0"/>
    <s v="theater/plays"/>
    <n v="-0.6246666666666667"/>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n v="-0.78"/>
    <n v="55"/>
    <x v="1"/>
    <x v="6"/>
  </r>
  <r>
    <n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n v="-1"/>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n v="-0.82379999999999998"/>
    <n v="41.952380952380949"/>
    <x v="1"/>
    <x v="6"/>
  </r>
  <r>
    <n v="4056"/>
    <s v="American Pride"/>
    <s v="American Pride is a play centered on the Poetry of one Iraq War veteran, and follows her journey through war and back home."/>
    <n v="1500"/>
    <n v="795"/>
    <x v="2"/>
    <x v="0"/>
    <s v="USD"/>
    <n v="1467575940"/>
    <n v="1465856639"/>
    <b v="0"/>
    <x v="82"/>
    <b v="0"/>
    <s v="theater/plays"/>
    <n v="-0.47"/>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n v="-0.77857142857142858"/>
    <n v="129.16666666666666"/>
    <x v="1"/>
    <x v="6"/>
  </r>
  <r>
    <n v="4058"/>
    <s v="Secret of Shahrazad (World Premier)"/>
    <s v="Help reveal the beauty of Islamic culture by launching this new adventure play celebrating Persian music, dance, and lore."/>
    <n v="3750"/>
    <n v="95"/>
    <x v="2"/>
    <x v="0"/>
    <s v="USD"/>
    <n v="1459483140"/>
    <n v="1458178044"/>
    <b v="0"/>
    <x v="80"/>
    <b v="0"/>
    <s v="theater/plays"/>
    <n v="-0.97466666666666668"/>
    <n v="23.75"/>
    <x v="1"/>
    <x v="6"/>
  </r>
  <r>
    <n v="4059"/>
    <s v="The Million Dollar Shot"/>
    <s v="A very Canadian children's play inspired by the tradition of British pantomimes like Aladdin, and the Nutcracker."/>
    <n v="10000"/>
    <n v="250"/>
    <x v="2"/>
    <x v="5"/>
    <s v="CAD"/>
    <n v="1410836400"/>
    <n v="1408116152"/>
    <b v="0"/>
    <x v="63"/>
    <b v="0"/>
    <s v="theater/plays"/>
    <n v="-0.97499999999999998"/>
    <n v="35.714285714285715"/>
    <x v="1"/>
    <x v="6"/>
  </r>
  <r>
    <n v="4060"/>
    <s v="Good Evening, I'm Robert Service"/>
    <s v="A funny, poignant play that revives the forgotten life and adventures of great Scottish Canadian, world renowned poet, Robert Service."/>
    <n v="10000"/>
    <n v="285"/>
    <x v="2"/>
    <x v="5"/>
    <s v="CAD"/>
    <n v="1403539200"/>
    <n v="1400604056"/>
    <b v="0"/>
    <x v="81"/>
    <b v="0"/>
    <s v="theater/plays"/>
    <n v="-0.97150000000000003"/>
    <n v="57"/>
    <x v="1"/>
    <x v="6"/>
  </r>
  <r>
    <n v="4061"/>
    <s v="PRODUCE the Stage Play SKYLAR'S SYNDROME by Gavin Kayner"/>
    <s v="SKYLAR'S SYNDROME is a tremendous psychodrama by master playwright Gavin Kayner!"/>
    <n v="525"/>
    <n v="0"/>
    <x v="2"/>
    <x v="0"/>
    <s v="USD"/>
    <n v="1461205423"/>
    <n v="1456025023"/>
    <b v="0"/>
    <x v="78"/>
    <b v="0"/>
    <s v="theater/plays"/>
    <n v="-1"/>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n v="-0.97550000000000003"/>
    <n v="163.33333333333334"/>
    <x v="1"/>
    <x v="6"/>
  </r>
  <r>
    <n v="4063"/>
    <s v="Whisper Me Happy Ever After (WMHEA)"/>
    <s v="WMHAE by Julie McNamara, raises awareness of the effects domestic violence has on the mental health of young people who witness it."/>
    <n v="9500"/>
    <n v="135"/>
    <x v="2"/>
    <x v="1"/>
    <s v="GBP"/>
    <n v="1403886084"/>
    <n v="1401294084"/>
    <b v="0"/>
    <x v="82"/>
    <b v="0"/>
    <s v="theater/plays"/>
    <n v="-0.98578947368421055"/>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n v="-0.8075"/>
    <n v="64.166666666666671"/>
    <x v="1"/>
    <x v="6"/>
  </r>
  <r>
    <n v="4065"/>
    <s v="A Midsummer's Night's Dream"/>
    <s v="A classical/ fantasy version of midsummers done by professionally trained actors in Tulsa!"/>
    <n v="4000"/>
    <n v="27"/>
    <x v="2"/>
    <x v="0"/>
    <s v="USD"/>
    <n v="1407883811"/>
    <n v="1405291811"/>
    <b v="0"/>
    <x v="80"/>
    <b v="0"/>
    <s v="theater/plays"/>
    <n v="-0.99324999999999997"/>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n v="-0.9983333333333332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n v="-0.39100000000000001"/>
    <n v="179.11764705882354"/>
    <x v="1"/>
    <x v="6"/>
  </r>
  <r>
    <n v="4068"/>
    <s v="Produce BELLE DAME SANS MERCI a stage play"/>
    <s v="Be a PRODUCER of the Original stage play BELLE DAME SANS MERCI by Michael Fenlason! :-) :-( !"/>
    <n v="3495"/>
    <n v="34.950000000000003"/>
    <x v="2"/>
    <x v="0"/>
    <s v="USD"/>
    <n v="1484348700"/>
    <n v="1481756855"/>
    <b v="0"/>
    <x v="29"/>
    <b v="0"/>
    <s v="theater/plays"/>
    <n v="-0.9900000000000001"/>
    <n v="34.950000000000003"/>
    <x v="1"/>
    <x v="6"/>
  </r>
  <r>
    <n v="4069"/>
    <s v="The Pendulum Swings"/>
    <s v="'The Pendulum Swings' is a three-act dark comedy that sees Frank and Michael await their execution on Death Row."/>
    <n v="1250"/>
    <n v="430"/>
    <x v="2"/>
    <x v="1"/>
    <s v="GBP"/>
    <n v="1425124800"/>
    <n v="1421596356"/>
    <b v="0"/>
    <x v="62"/>
    <b v="0"/>
    <s v="theater/plays"/>
    <n v="-0.65600000000000003"/>
    <n v="33.07692307692308"/>
    <x v="1"/>
    <x v="6"/>
  </r>
  <r>
    <n v="4070"/>
    <s v="Southern Utah University: V-Day 2015"/>
    <s v="V-Day Southern Utah University 2015 and Second Studio Players presents: The Vagina Monologues"/>
    <n v="1000"/>
    <n v="165"/>
    <x v="2"/>
    <x v="0"/>
    <s v="USD"/>
    <n v="1425178800"/>
    <n v="1422374420"/>
    <b v="0"/>
    <x v="79"/>
    <b v="0"/>
    <s v="theater/plays"/>
    <n v="-0.83499999999999996"/>
    <n v="27.5"/>
    <x v="1"/>
    <x v="6"/>
  </r>
  <r>
    <n v="4071"/>
    <s v="ATEMPORAL"/>
    <s v="ExÃ¡men final de alumnos del Centro de CapacitaciÃ³n de la ANDA. Son extractos de obras: El JardÃ­n de los CerezoS, Madre Coraje y Casa"/>
    <n v="20000"/>
    <n v="0"/>
    <x v="2"/>
    <x v="14"/>
    <s v="MXN"/>
    <n v="1482779931"/>
    <n v="1480187931"/>
    <b v="0"/>
    <x v="78"/>
    <b v="0"/>
    <s v="theater/plays"/>
    <n v="-1"/>
    <e v="#DIV/0!"/>
    <x v="1"/>
    <x v="6"/>
  </r>
  <r>
    <n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n v="-0.996"/>
    <n v="2"/>
    <x v="1"/>
    <x v="6"/>
  </r>
  <r>
    <n v="4073"/>
    <s v="OTHELLO, by William Shakespeare ( FUNDRAISER)"/>
    <s v="OTHELLO, directed by Daniel Echevarria. A tragedy that highlights political corruption and the madness that can come out of love."/>
    <n v="3500"/>
    <n v="37"/>
    <x v="2"/>
    <x v="0"/>
    <s v="USD"/>
    <n v="1431144000"/>
    <n v="1426407426"/>
    <b v="0"/>
    <x v="84"/>
    <b v="0"/>
    <s v="theater/plays"/>
    <n v="-0.98942857142857144"/>
    <n v="18.5"/>
    <x v="1"/>
    <x v="6"/>
  </r>
  <r>
    <n v="4074"/>
    <s v="The Free Man - the story of Hurr"/>
    <s v="A performance to inspire people, regardless of their faith, to visualise the repentance of Hurr and the forgiveness of Imam Hussain"/>
    <n v="2750"/>
    <n v="735"/>
    <x v="2"/>
    <x v="1"/>
    <s v="GBP"/>
    <n v="1446732975"/>
    <n v="1444137375"/>
    <b v="0"/>
    <x v="64"/>
    <b v="0"/>
    <s v="theater/plays"/>
    <n v="-0.73272727272727278"/>
    <n v="35"/>
    <x v="1"/>
    <x v="6"/>
  </r>
  <r>
    <n v="4075"/>
    <s v="Julius Caesar - Which side will you choose?"/>
    <s v="Set in the near future, this version of Shakespeare's classic play looks at how events that shook an empire could still happen today."/>
    <n v="2000"/>
    <n v="576"/>
    <x v="2"/>
    <x v="1"/>
    <s v="GBP"/>
    <n v="1404149280"/>
    <n v="1400547969"/>
    <b v="0"/>
    <x v="62"/>
    <b v="0"/>
    <s v="theater/plays"/>
    <n v="-0.711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x v="78"/>
    <b v="0"/>
    <s v="theater/plays"/>
    <n v="-1"/>
    <e v="#DIV/0!"/>
    <x v="1"/>
    <x v="6"/>
  </r>
  <r>
    <n v="4077"/>
    <s v="Citrus Heights Theatre In The Heights"/>
    <s v="We aim to bring creative, innovative, exciting, educational and fun community theater (with a professional attitude) to a new location."/>
    <n v="15000"/>
    <n v="1335"/>
    <x v="2"/>
    <x v="0"/>
    <s v="USD"/>
    <n v="1482339794"/>
    <n v="1479747794"/>
    <b v="0"/>
    <x v="79"/>
    <b v="0"/>
    <s v="theater/plays"/>
    <n v="-0.91100000000000003"/>
    <n v="222.5"/>
    <x v="1"/>
    <x v="6"/>
  </r>
  <r>
    <n v="4078"/>
    <s v="Theatre Memoire"/>
    <s v="Theatre Memoire are a High Wycombe based theatre company. Performing plays about multi-culturalism and interconectedness."/>
    <n v="250"/>
    <n v="0"/>
    <x v="2"/>
    <x v="1"/>
    <s v="GBP"/>
    <n v="1485543242"/>
    <n v="1482951242"/>
    <b v="0"/>
    <x v="78"/>
    <b v="0"/>
    <s v="theater/plays"/>
    <n v="-1"/>
    <e v="#DIV/0!"/>
    <x v="1"/>
    <x v="6"/>
  </r>
  <r>
    <n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n v="-0.99833333333333329"/>
    <n v="5"/>
    <x v="1"/>
    <x v="6"/>
  </r>
  <r>
    <n v="4080"/>
    <s v="Uncommonnotions"/>
    <s v="&quot;Uncommonnotion&quot;. is a collections of short humors stories, I want to develop into plays, interest has been shown in this idea."/>
    <n v="3000"/>
    <n v="0"/>
    <x v="2"/>
    <x v="0"/>
    <s v="USD"/>
    <n v="1465930440"/>
    <n v="1463849116"/>
    <b v="0"/>
    <x v="78"/>
    <b v="0"/>
    <s v="theater/plays"/>
    <n v="-1"/>
    <e v="#DIV/0!"/>
    <x v="1"/>
    <x v="6"/>
  </r>
  <r>
    <n v="4081"/>
    <s v="AU Theatre Wing (Pygmalion Sound and Lighting Fees)"/>
    <s v="AUTheatreWing is a student theatre association fostering the development of the dramatic arts at our university."/>
    <n v="2224"/>
    <n v="350"/>
    <x v="2"/>
    <x v="0"/>
    <s v="USD"/>
    <n v="1425819425"/>
    <n v="1423231025"/>
    <b v="0"/>
    <x v="8"/>
    <b v="0"/>
    <s v="theater/plays"/>
    <n v="-0.84262589928057552"/>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x v="84"/>
    <b v="0"/>
    <s v="theater/plays"/>
    <n v="-0.98"/>
    <n v="1.5"/>
    <x v="1"/>
    <x v="6"/>
  </r>
  <r>
    <n v="4083"/>
    <s v="Defendant Maurice Chevalier"/>
    <s v="Condemned to death for Collaboration with the Nazis, popular French Singer &amp; Entertainer Maurice Chevalier tells his side of the story"/>
    <n v="3500"/>
    <n v="759"/>
    <x v="2"/>
    <x v="0"/>
    <s v="USD"/>
    <n v="1452795416"/>
    <n v="1450203416"/>
    <b v="0"/>
    <x v="79"/>
    <b v="0"/>
    <s v="theater/plays"/>
    <n v="-0.78314285714285714"/>
    <n v="126.5"/>
    <x v="1"/>
    <x v="6"/>
  </r>
  <r>
    <n v="4084"/>
    <s v="WANTS (We Are Not The Same)"/>
    <s v="WANTS deals with diversity in all its various facets._x000a_The drama is set in a futuristic society where no diversity si accepted."/>
    <n v="3000"/>
    <n v="10"/>
    <x v="2"/>
    <x v="13"/>
    <s v="EUR"/>
    <n v="1476008906"/>
    <n v="1473416906"/>
    <b v="0"/>
    <x v="29"/>
    <b v="0"/>
    <s v="theater/plays"/>
    <n v="-0.9966666666666667"/>
    <n v="10"/>
    <x v="1"/>
    <x v="6"/>
  </r>
  <r>
    <n v="4085"/>
    <s v="Age of Valor: Heritage - The Audio Drama"/>
    <s v="Just like the good old fashioned radio dramas, Heritage will be performed and narrated for you by 16 different talented voice actors."/>
    <n v="3500"/>
    <n v="10"/>
    <x v="2"/>
    <x v="0"/>
    <s v="USD"/>
    <n v="1427169540"/>
    <n v="1424701775"/>
    <b v="0"/>
    <x v="29"/>
    <b v="0"/>
    <s v="theater/plays"/>
    <n v="-0.99714285714285711"/>
    <n v="10"/>
    <x v="1"/>
    <x v="6"/>
  </r>
  <r>
    <n v="4086"/>
    <s v="Carpe Diem Theater Troupe"/>
    <s v="Our theater troupe needs your help to put on a unique production of Hamlet! Pledge to help young actors learn and refine their skills!"/>
    <n v="1000"/>
    <n v="47"/>
    <x v="2"/>
    <x v="0"/>
    <s v="USD"/>
    <n v="1448078400"/>
    <n v="1445985299"/>
    <b v="0"/>
    <x v="81"/>
    <b v="0"/>
    <s v="theater/plays"/>
    <n v="-0.95299999999999996"/>
    <n v="9.4"/>
    <x v="1"/>
    <x v="6"/>
  </r>
  <r>
    <n v="4087"/>
    <s v="Stage Production &quot;The Nail Shop&quot;"/>
    <s v="Comedy Stage Play"/>
    <n v="9600"/>
    <n v="0"/>
    <x v="2"/>
    <x v="0"/>
    <s v="USD"/>
    <n v="1468777786"/>
    <n v="1466185786"/>
    <b v="0"/>
    <x v="78"/>
    <b v="0"/>
    <s v="theater/plays"/>
    <n v="-1"/>
    <e v="#DIV/0!"/>
    <x v="1"/>
    <x v="6"/>
  </r>
  <r>
    <n v="4088"/>
    <s v="Community Theatre Project-Children's Show (Arthur)"/>
    <s v="Young persons theatre company working in deprived area seeking funding for children's theatrical production."/>
    <n v="2000"/>
    <n v="216"/>
    <x v="2"/>
    <x v="1"/>
    <s v="GBP"/>
    <n v="1421403960"/>
    <n v="1418827324"/>
    <b v="0"/>
    <x v="83"/>
    <b v="0"/>
    <s v="theater/plays"/>
    <n v="-0.89200000000000002"/>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n v="-0.95199999999999996"/>
    <n v="30"/>
    <x v="1"/>
    <x v="6"/>
  </r>
  <r>
    <n v="4090"/>
    <s v="&quot; Sweet O'l Mama &quot; Theater Production"/>
    <s v="A gripping re-enactment of a true breast cancer survival story, highlighted with inspiration and laughter!"/>
    <n v="1000"/>
    <n v="32"/>
    <x v="2"/>
    <x v="0"/>
    <s v="USD"/>
    <n v="1438959600"/>
    <n v="1437754137"/>
    <b v="0"/>
    <x v="83"/>
    <b v="0"/>
    <s v="theater/plays"/>
    <n v="-0.96799999999999997"/>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x v="22"/>
    <b v="0"/>
    <s v="theater/plays"/>
    <n v="-0.87250000000000005"/>
    <n v="25.5"/>
    <x v="1"/>
    <x v="6"/>
  </r>
  <r>
    <n v="4092"/>
    <s v="A CRY FOR HELP"/>
    <s v="&quot;A Cry for Help is Riveting, Inspiring, and Mesmerizing. You will laugh, cry, and be thinking about your own Cry for Help&quot;"/>
    <n v="110000"/>
    <n v="20"/>
    <x v="2"/>
    <x v="0"/>
    <s v="USD"/>
    <n v="1428205247"/>
    <n v="1423024847"/>
    <b v="0"/>
    <x v="29"/>
    <b v="0"/>
    <s v="theater/plays"/>
    <n v="-0.99981818181818183"/>
    <n v="20"/>
    <x v="1"/>
    <x v="6"/>
  </r>
  <r>
    <n v="4093"/>
    <s v="The Grouch Who Couldn't Steal Christmas"/>
    <s v="'The Grouch' is the perfect way to brighten up your Christmas. Full of love, laughs and some sheer calculated silliness, don't miss it!"/>
    <n v="2500"/>
    <n v="60"/>
    <x v="2"/>
    <x v="1"/>
    <s v="GBP"/>
    <n v="1440272093"/>
    <n v="1435088093"/>
    <b v="0"/>
    <x v="80"/>
    <b v="0"/>
    <s v="theater/plays"/>
    <n v="-0.97599999999999998"/>
    <n v="15"/>
    <x v="1"/>
    <x v="6"/>
  </r>
  <r>
    <n v="4094"/>
    <s v="Live at the Speakeasy with Ryan Anderson"/>
    <s v="Live at the Speakeasy with Ryan Anderson is a local talk show! Showcasing local artist, special guest, and talented bands."/>
    <n v="2000"/>
    <n v="730"/>
    <x v="2"/>
    <x v="0"/>
    <s v="USD"/>
    <n v="1413953940"/>
    <n v="1410141900"/>
    <b v="0"/>
    <x v="22"/>
    <b v="0"/>
    <s v="theater/plays"/>
    <n v="-0.63500000000000001"/>
    <n v="91.25"/>
    <x v="1"/>
    <x v="6"/>
  </r>
  <r>
    <n v="4095"/>
    <s v="LOPE ENAMORADO"/>
    <s v="Proyecto teatral dirigido por MartÃ­n Acosta que habla y reflexiona sobre el amor y su naturaleza."/>
    <n v="30000"/>
    <n v="800"/>
    <x v="2"/>
    <x v="14"/>
    <s v="MXN"/>
    <n v="1482108350"/>
    <n v="1479516350"/>
    <b v="0"/>
    <x v="29"/>
    <b v="0"/>
    <s v="theater/plays"/>
    <n v="-0.97333333333333338"/>
    <n v="800"/>
    <x v="1"/>
    <x v="6"/>
  </r>
  <r>
    <n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n v="-0.88571428571428568"/>
    <n v="80"/>
    <x v="1"/>
    <x v="6"/>
  </r>
  <r>
    <n v="4097"/>
    <s v="And There Was War! Major Theatre Production"/>
    <s v="And There Was War is a play, a biblical narrative deeply entrenched in the concepts of the great controversy between Good and Evil!"/>
    <n v="10000"/>
    <n v="0"/>
    <x v="2"/>
    <x v="1"/>
    <s v="GBP"/>
    <n v="1454284500"/>
    <n v="1449431237"/>
    <b v="0"/>
    <x v="78"/>
    <b v="0"/>
    <s v="theater/plays"/>
    <n v="-1"/>
    <e v="#DIV/0!"/>
    <x v="1"/>
    <x v="6"/>
  </r>
  <r>
    <n v="4098"/>
    <s v="Life is simple"/>
    <s v="Community Youth play, written by and performed by the youth about finding joy in the simple things in life"/>
    <n v="75000"/>
    <n v="0"/>
    <x v="2"/>
    <x v="0"/>
    <s v="USD"/>
    <n v="1465060797"/>
    <n v="1462468797"/>
    <b v="0"/>
    <x v="78"/>
    <b v="0"/>
    <s v="theater/plays"/>
    <n v="-1"/>
    <e v="#DIV/0!"/>
    <x v="1"/>
    <x v="6"/>
  </r>
  <r>
    <n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n v="-0.98888888888888893"/>
    <n v="50"/>
    <x v="1"/>
    <x v="6"/>
  </r>
  <r>
    <n v="4100"/>
    <s v="America is at the Mall: A Play in Three Acts"/>
    <s v="How does war change a family?  A peek into one family's kitchen as their soldier fights in Iraq."/>
    <n v="270"/>
    <n v="0"/>
    <x v="2"/>
    <x v="0"/>
    <s v="USD"/>
    <n v="1414205990"/>
    <n v="1413341990"/>
    <b v="0"/>
    <x v="78"/>
    <b v="0"/>
    <s v="theater/plays"/>
    <n v="-1"/>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n v="-1"/>
    <e v="#DIV/0!"/>
    <x v="1"/>
    <x v="6"/>
  </r>
  <r>
    <n v="4102"/>
    <s v="4th Wall Theatre Project"/>
    <s v="Local Community theater to get up and running in the Idaho Falls area. Something new, something different!"/>
    <n v="500"/>
    <n v="137"/>
    <x v="2"/>
    <x v="0"/>
    <s v="USD"/>
    <n v="1463343673"/>
    <n v="1460751673"/>
    <b v="0"/>
    <x v="79"/>
    <b v="0"/>
    <s v="theater/plays"/>
    <n v="-0.72599999999999998"/>
    <n v="22.833333333333332"/>
    <x v="1"/>
    <x v="6"/>
  </r>
  <r>
    <n v="4103"/>
    <s v="Weather Men"/>
    <s v="Weather Men is a play, written by Nathan Black.  A comedy/drama that explores the question of 'why people stay together?'"/>
    <n v="1000"/>
    <n v="100"/>
    <x v="2"/>
    <x v="0"/>
    <s v="USD"/>
    <n v="1440613920"/>
    <n v="1435953566"/>
    <b v="0"/>
    <x v="79"/>
    <b v="0"/>
    <s v="theater/plays"/>
    <n v="-0.9"/>
    <n v="16.666666666666668"/>
    <x v="1"/>
    <x v="6"/>
  </r>
  <r>
    <n v="4104"/>
    <s v="PETER PAN - a new play by Ebony Rattle"/>
    <s v="PETER PAN, written by Ebony Rattle, is a new retelling of the classic play by J.M. Barrie about a boy who refused to grow up."/>
    <n v="3000"/>
    <n v="641"/>
    <x v="2"/>
    <x v="2"/>
    <s v="AUD"/>
    <n v="1477550434"/>
    <n v="1474958434"/>
    <b v="0"/>
    <x v="25"/>
    <b v="0"/>
    <s v="theater/plays"/>
    <n v="-0.78633333333333333"/>
    <n v="45.785714285714285"/>
    <x v="1"/>
    <x v="6"/>
  </r>
  <r>
    <n v="4105"/>
    <s v="Â¡LlÃ©vame!"/>
    <s v="Buscamos finalizar el proceso de producciÃ³n de un espectÃ¡culo de payaso y con Ã©l, activar espacios pÃºblicos para la escena clown."/>
    <n v="33000"/>
    <n v="2300"/>
    <x v="2"/>
    <x v="14"/>
    <s v="MXN"/>
    <n v="1482711309"/>
    <n v="1479860109"/>
    <b v="0"/>
    <x v="79"/>
    <b v="0"/>
    <s v="theater/plays"/>
    <n v="-0.9303030303030303"/>
    <n v="383.33333333333331"/>
    <x v="1"/>
    <x v="6"/>
  </r>
  <r>
    <n v="4106"/>
    <s v="David Facer, Paradox Magic"/>
    <s v="No magic show has ever integrated theatre arts like this.  World of Paradox is designed for all audiences and is interactive in nature."/>
    <n v="5000"/>
    <n v="3530"/>
    <x v="2"/>
    <x v="0"/>
    <s v="USD"/>
    <n v="1427936400"/>
    <n v="1424221866"/>
    <b v="0"/>
    <x v="51"/>
    <b v="0"/>
    <s v="theater/plays"/>
    <n v="-0.29399999999999998"/>
    <n v="106.96969696969697"/>
    <x v="1"/>
    <x v="6"/>
  </r>
  <r>
    <n v="4107"/>
    <s v="Sacrifice"/>
    <s v="A new dramatic comedy dealing with a father's unwillingness to let go of his past causes major problems for the future of his daughter."/>
    <n v="2000"/>
    <n v="41"/>
    <x v="2"/>
    <x v="0"/>
    <s v="USD"/>
    <n v="1411596001"/>
    <n v="1409608801"/>
    <b v="0"/>
    <x v="80"/>
    <b v="0"/>
    <s v="theater/plays"/>
    <n v="-0.97950000000000004"/>
    <n v="10.25"/>
    <x v="1"/>
    <x v="6"/>
  </r>
  <r>
    <n v="4108"/>
    <s v="The Black Woman's Attitude Stage Play"/>
    <s v="We are producing and directing a stage play that will focus on relationships and the stereotypes/truths that prohibit growth."/>
    <n v="3000"/>
    <n v="59"/>
    <x v="2"/>
    <x v="0"/>
    <s v="USD"/>
    <n v="1488517200"/>
    <n v="1485909937"/>
    <b v="0"/>
    <x v="29"/>
    <b v="0"/>
    <s v="theater/plays"/>
    <n v="-0.98033333333333328"/>
    <n v="59"/>
    <x v="1"/>
    <x v="6"/>
  </r>
  <r>
    <n v="4109"/>
    <s v="Jack the Lad"/>
    <s v="Jack the Lad - a new play that explores how far the boundaries of friendship will stretch when morality and loyalties clash."/>
    <n v="500"/>
    <n v="0"/>
    <x v="2"/>
    <x v="1"/>
    <s v="GBP"/>
    <n v="1448805404"/>
    <n v="1446209804"/>
    <b v="0"/>
    <x v="78"/>
    <b v="0"/>
    <s v="theater/plays"/>
    <n v="-1"/>
    <e v="#DIV/0!"/>
    <x v="1"/>
    <x v="6"/>
  </r>
  <r>
    <n v="4110"/>
    <s v="Take Tartuffe to Edinburgh Fringe Festival!"/>
    <s v="Set in the height of sex, drugs and rock 'n' roll this production is an exciting new take on Moliere's classic! Performing with SpaceUK"/>
    <n v="300"/>
    <n v="86"/>
    <x v="2"/>
    <x v="1"/>
    <s v="GBP"/>
    <n v="1469113351"/>
    <n v="1463929351"/>
    <b v="0"/>
    <x v="79"/>
    <b v="0"/>
    <s v="theater/plays"/>
    <n v="-0.71333333333333337"/>
    <n v="14.333333333333334"/>
    <x v="1"/>
    <x v="6"/>
  </r>
  <r>
    <n v="4111"/>
    <s v="REBORN IN LOVE"/>
    <s v="REBORN IN LOVE is the sequel to REBORN FROM ABOVE: A Tale of Eternal Love.  This is part two, of a One-Act play series."/>
    <n v="3000"/>
    <n v="94"/>
    <x v="2"/>
    <x v="0"/>
    <s v="USD"/>
    <n v="1424747740"/>
    <n v="1422155740"/>
    <b v="0"/>
    <x v="79"/>
    <b v="0"/>
    <s v="theater/plays"/>
    <n v="-0.96866666666666668"/>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n v="-0.99960000000000004"/>
    <n v="1"/>
    <x v="1"/>
    <x v="6"/>
  </r>
  <r>
    <n v="4113"/>
    <s v="The Toy Box by Anthony H. Wallace"/>
    <s v="A family oriented play about Christians &amp; the sins they live with, portrayed by &quot;puppets and toys&quot; at Queensbury Theater in Houston."/>
    <n v="1500"/>
    <n v="3"/>
    <x v="2"/>
    <x v="0"/>
    <s v="USD"/>
    <n v="1452234840"/>
    <n v="1450619123"/>
    <b v="0"/>
    <x v="83"/>
    <b v="0"/>
    <s v="theater/plays"/>
    <n v="-0.99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0.36858823529411766"/>
    <n v="63.917582417582416"/>
    <x v="0"/>
    <s v="television"/>
    <x v="0"/>
    <d v="2015-07-23T03:00:00"/>
  </r>
  <r>
    <n v="1"/>
    <s v="FannibalFest Fan Convention"/>
    <s v="A Hannibal TV Show Fan Convention and Art Collective"/>
    <n v="10275"/>
    <n v="14653"/>
    <x v="0"/>
    <s v="US"/>
    <s v="USD"/>
    <n v="1488464683"/>
    <n v="1485872683"/>
    <b v="0"/>
    <n v="79"/>
    <b v="1"/>
    <s v="film &amp; video/television"/>
    <n v="0.4260827250608272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0.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3.9E-2"/>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0.22991545454545451"/>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9.777444361090272E-2"/>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6.4875000000000002E-2"/>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2222222222222223E-2"/>
    <n v="159.82456140350877"/>
    <x v="0"/>
    <s v="television"/>
    <x v="7"/>
    <d v="2016-07-05T01:07:47"/>
  </r>
  <r>
    <n v="8"/>
    <s v="Sizzling in the Kitchen Flynn Style"/>
    <s v="Help us raise the funds to film our pilot episode!"/>
    <n v="3500"/>
    <n v="3501.52"/>
    <x v="0"/>
    <s v="US"/>
    <s v="USD"/>
    <n v="1460754000"/>
    <n v="1460155212"/>
    <b v="0"/>
    <n v="12"/>
    <b v="1"/>
    <s v="film &amp; video/television"/>
    <n v="4.3428571428570911E-4"/>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0.25998000000000004"/>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5.0000000000000001E-3"/>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0.20499999999999999"/>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0.65293333333333337"/>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0.5997142857142857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9.3333333333333341E-3"/>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6.6000000000000003E-2"/>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2.4166666666666668E-3"/>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6.6666666666666671E-3"/>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6.3211000000000059E-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0.45294117647058824"/>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2E-3"/>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9.1351351351351348E-2"/>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0.17142857142857143"/>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0.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8.8076857142857207E-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0.3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0.5520000000000000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0.11724999999999999"/>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3.5000000000000001E-3"/>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0.23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2997499999999945E-2"/>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2.4604569420035149E-3"/>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2.0952380952380951E-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0.30461538461538462"/>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0.66500000000000004"/>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0.42149999999999999"/>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0.83440909090909088"/>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0.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0.30980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35E-2"/>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0.41857142857142859"/>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2.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0.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4.1666666666666664E-2"/>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7.6110000000000039E-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7.9500000000000001E-2"/>
    <n v="56.815789473684212"/>
    <x v="0"/>
    <s v="television"/>
    <x v="48"/>
    <d v="2015-03-01T12:00:00"/>
  </r>
  <r>
    <n v="49"/>
    <s v="Driving Jersey - Season Five"/>
    <s v="Driving Jersey is real people telling real stories."/>
    <n v="12000"/>
    <n v="12000"/>
    <x v="0"/>
    <s v="US"/>
    <s v="USD"/>
    <n v="1445660045"/>
    <n v="1443068045"/>
    <b v="0"/>
    <n v="87"/>
    <b v="1"/>
    <s v="film &amp; video/television"/>
    <n v="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0.2801818181818182"/>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0.16209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9.633333333333334E-2"/>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0.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0.28953488372093023"/>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7.2624999999999995E-2"/>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9E-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2.9100000000000001E-2"/>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2569999999999708E-3"/>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3.2962222222222205E-2"/>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0.4829999999999999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0.54733333333333334"/>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0.1351849999999999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0.73333333333333328"/>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7.5285714285714289E-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0.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0.16250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0.2716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0.10942299999999995"/>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0.2720000000000000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0.2394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8.4090909090909091E-2"/>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0.12931999999999994"/>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0.15428571428571428"/>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0.5333333333333333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2.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6.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0.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7.2499999999999995E-2"/>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0.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25E-4"/>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2.5000000000000001E-2"/>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0.255"/>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6.4666666666666664E-2"/>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4.5999999999999999E-2"/>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2.8571428571428571E-2"/>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0.1506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4.0000000000000001E-3"/>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0.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5.1999999999999998E-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0.106"/>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0.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0.31428571428571428"/>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0.146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6.25E-2"/>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6.25E-2"/>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6.0193333333333307E-2"/>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0.27750000000000002"/>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5.153846153846154E-2"/>
    <n v="27.897959183673468"/>
    <x v="0"/>
    <s v="shorts"/>
    <x v="103"/>
    <d v="2014-03-07T19:20:30"/>
  </r>
  <r>
    <n v="104"/>
    <s v="Good 'Ol Trumpet"/>
    <s v="UCF short film about an old man, his love for music, and his misplaced trumpet.  "/>
    <n v="500"/>
    <n v="600"/>
    <x v="0"/>
    <s v="US"/>
    <s v="USD"/>
    <n v="1301792400"/>
    <n v="1299775266"/>
    <b v="0"/>
    <n v="10"/>
    <b v="1"/>
    <s v="film &amp; video/shorts"/>
    <n v="0.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7.4090909090909096E-2"/>
    <n v="39.383333333333333"/>
    <x v="0"/>
    <s v="shorts"/>
    <x v="105"/>
    <d v="2016-05-14T00:00:00"/>
  </r>
  <r>
    <n v="106"/>
    <s v="LOST WEEKEND"/>
    <s v="A Boy. A Girl. A Car. A Serial Killer."/>
    <n v="5000"/>
    <n v="5025"/>
    <x v="0"/>
    <s v="US"/>
    <s v="USD"/>
    <n v="1333391901"/>
    <n v="1332182301"/>
    <b v="0"/>
    <n v="27"/>
    <b v="1"/>
    <s v="film &amp; video/shorts"/>
    <n v="5.0000000000000001E-3"/>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2.4666666666666667E-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1.4666666666666666"/>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1.1950000000000001"/>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0.3076923076923077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0.54571428571428571"/>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0.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0.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3.3333333333333333E-2"/>
    <n v="88.571428571428569"/>
    <x v="0"/>
    <s v="shorts"/>
    <x v="114"/>
    <d v="2012-01-13T06:34:48"/>
  </r>
  <r>
    <n v="115"/>
    <s v="The World's Greatest Lover"/>
    <s v="Never judge a book (or a lover) by their cover."/>
    <n v="450"/>
    <n v="632"/>
    <x v="0"/>
    <s v="US"/>
    <s v="USD"/>
    <n v="1328377444"/>
    <n v="1326217444"/>
    <b v="0"/>
    <n v="22"/>
    <b v="1"/>
    <s v="film &amp; video/shorts"/>
    <n v="0.404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0.13657142857142857"/>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4.9377777777778343E-3"/>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0.1303159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4.5569230769230744E-2"/>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99985714285714289"/>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9996666666666667"/>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1"/>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9972545454545455"/>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1"/>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86"/>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94452000000000003"/>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97624999999999995"/>
    <n v="47.5"/>
    <x v="0"/>
    <s v="science fiction"/>
    <x v="127"/>
    <d v="2015-04-03T13:59:01"/>
  </r>
  <r>
    <n v="128"/>
    <s v="Ralphi3 (Canceled)"/>
    <s v="A Science Fiction film filled with entertainment and Excitement"/>
    <n v="100000"/>
    <n v="1867"/>
    <x v="1"/>
    <s v="US"/>
    <s v="USD"/>
    <n v="1476941293"/>
    <n v="1473917293"/>
    <b v="0"/>
    <n v="6"/>
    <b v="0"/>
    <s v="film &amp; video/science fiction"/>
    <n v="-0.98133000000000004"/>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1"/>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1"/>
    <e v="#DIV/0!"/>
    <x v="0"/>
    <s v="science fiction"/>
    <x v="130"/>
    <d v="2014-06-16T20:16:00"/>
  </r>
  <r>
    <n v="131"/>
    <s v="I (Canceled)"/>
    <s v="I"/>
    <n v="1200"/>
    <n v="0"/>
    <x v="1"/>
    <s v="US"/>
    <s v="USD"/>
    <n v="1467763200"/>
    <n v="1466453161"/>
    <b v="0"/>
    <n v="0"/>
    <b v="0"/>
    <s v="film &amp; video/science fiction"/>
    <n v="-1"/>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9043124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1"/>
    <e v="#DIV/0!"/>
    <x v="0"/>
    <s v="science fiction"/>
    <x v="133"/>
    <d v="2016-05-31T17:31:00"/>
  </r>
  <r>
    <n v="134"/>
    <s v="MARLEY'S GHOST (AMBASSADORS OF STEAM) (Canceled)"/>
    <s v="steampunk  remake of &quot;a Christmas carol&quot;"/>
    <n v="5000"/>
    <n v="0"/>
    <x v="1"/>
    <s v="US"/>
    <s v="USD"/>
    <n v="1441386000"/>
    <n v="1438811418"/>
    <b v="0"/>
    <n v="0"/>
    <b v="0"/>
    <s v="film &amp; video/science fiction"/>
    <n v="-1"/>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8656666666666667"/>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1"/>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1"/>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96858666666666671"/>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1"/>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89224999999999999"/>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996666666666666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1"/>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7239999999999999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92488888888888887"/>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99424999999999997"/>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1"/>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9991999999999999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908000000000000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7683692307692308"/>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9994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9999210526315789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99282000000000004"/>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97333333333333338"/>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9999400000000000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9489999999999999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99732888146911525"/>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1"/>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99997999999999998"/>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1"/>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99990000000000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8446428571428571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1"/>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9946666666666667"/>
    <n v="91.428571428571431"/>
    <x v="0"/>
    <s v="drama"/>
    <x v="164"/>
    <d v="2014-09-19T18:18:21"/>
  </r>
  <r>
    <n v="165"/>
    <s v="NET"/>
    <s v="A teacher. A boy. The beach and a heatwave that drove them all insane."/>
    <n v="17000"/>
    <n v="0"/>
    <x v="2"/>
    <s v="GB"/>
    <s v="GBP"/>
    <n v="1452613724"/>
    <n v="1450021724"/>
    <b v="0"/>
    <n v="0"/>
    <b v="0"/>
    <s v="film &amp; video/drama"/>
    <n v="-1"/>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4"/>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99990000000000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95937499999999998"/>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776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9675000000000000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99997999999999998"/>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1"/>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1"/>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1"/>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93515000000000004"/>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1"/>
    <e v="#DIV/0!"/>
    <x v="0"/>
    <s v="drama"/>
    <x v="176"/>
    <d v="2015-08-05T19:46:39"/>
  </r>
  <r>
    <n v="177"/>
    <s v="The Good Samaritan"/>
    <s v="I'm making a modern day version of the bible story &quot; The Good Samaritan&quot;"/>
    <n v="450"/>
    <n v="180"/>
    <x v="2"/>
    <s v="US"/>
    <s v="USD"/>
    <n v="1427155726"/>
    <n v="1425690526"/>
    <b v="0"/>
    <n v="7"/>
    <b v="0"/>
    <s v="film &amp; video/drama"/>
    <n v="-0.6"/>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1"/>
    <e v="#DIV/0!"/>
    <x v="0"/>
    <s v="drama"/>
    <x v="178"/>
    <d v="2015-11-26T23:55:45"/>
  </r>
  <r>
    <n v="179"/>
    <s v="Sustain: A Film About Survival"/>
    <s v="A feature-length film about how three people survive in a diseased world."/>
    <n v="1000"/>
    <n v="200"/>
    <x v="2"/>
    <s v="US"/>
    <s v="USD"/>
    <n v="1457056555"/>
    <n v="1454464555"/>
    <b v="0"/>
    <n v="2"/>
    <b v="0"/>
    <s v="film &amp; video/drama"/>
    <n v="-0.8"/>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66583333333333339"/>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78907391177329833"/>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1"/>
    <e v="#DIV/0!"/>
    <x v="0"/>
    <s v="drama"/>
    <x v="182"/>
    <d v="2017-01-07T00:17:12"/>
  </r>
  <r>
    <n v="183"/>
    <s v="Three Little Words"/>
    <s v="Don't kill me until I meet my Dad"/>
    <n v="12500"/>
    <n v="4482"/>
    <x v="2"/>
    <s v="GB"/>
    <s v="GBP"/>
    <n v="1417033610"/>
    <n v="1414438010"/>
    <b v="0"/>
    <n v="12"/>
    <b v="0"/>
    <s v="film &amp; video/drama"/>
    <n v="-0.64144000000000001"/>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96599999999999997"/>
    <n v="25.5"/>
    <x v="0"/>
    <s v="drama"/>
    <x v="184"/>
    <d v="2014-09-01T03:59:00"/>
  </r>
  <r>
    <n v="185"/>
    <s v="BLANK Short Movie"/>
    <s v="Love has no boundaries!"/>
    <n v="40000"/>
    <n v="2200"/>
    <x v="2"/>
    <s v="NO"/>
    <s v="NOK"/>
    <n v="1471557139"/>
    <n v="1468965139"/>
    <b v="0"/>
    <n v="10"/>
    <b v="0"/>
    <s v="film &amp; video/drama"/>
    <n v="-0.9449999999999999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1"/>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84"/>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1"/>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99931000000000003"/>
    <n v="69"/>
    <x v="0"/>
    <s v="drama"/>
    <x v="189"/>
    <d v="2016-09-03T16:34:37"/>
  </r>
  <r>
    <n v="190"/>
    <s v="REGIONRAT, the movie"/>
    <s v="Because hope can be a 4 letter word"/>
    <n v="12000"/>
    <n v="50"/>
    <x v="2"/>
    <s v="US"/>
    <s v="USD"/>
    <n v="1466091446"/>
    <n v="1465227446"/>
    <b v="0"/>
    <n v="1"/>
    <b v="0"/>
    <s v="film &amp; video/drama"/>
    <n v="-0.99583333333333335"/>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9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99998299999999996"/>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1"/>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9988000000000000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1"/>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5814285714285714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8952"/>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98884000000000005"/>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1"/>
    <e v="#DIV/0!"/>
    <x v="0"/>
    <s v="drama"/>
    <x v="199"/>
    <d v="2016-09-01T02:58:22"/>
  </r>
  <r>
    <n v="200"/>
    <s v="The Crossing Shore"/>
    <s v="A film dedicated to an AAF Pilot's struggle to survive behind enemy lines during WWII."/>
    <n v="6000"/>
    <n v="1571.55"/>
    <x v="2"/>
    <s v="US"/>
    <s v="USD"/>
    <n v="1410746403"/>
    <n v="1408154403"/>
    <b v="0"/>
    <n v="18"/>
    <b v="0"/>
    <s v="film &amp; video/drama"/>
    <n v="-0.7380749999999999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41538461538461541"/>
    <n v="54.285714285714285"/>
    <x v="0"/>
    <s v="drama"/>
    <x v="201"/>
    <d v="2015-02-08T19:38:49"/>
  </r>
  <r>
    <n v="202"/>
    <s v="Modern Gangsters"/>
    <s v="new web series created by jonney terry"/>
    <n v="6000"/>
    <n v="0"/>
    <x v="2"/>
    <s v="US"/>
    <s v="USD"/>
    <n v="1444337940"/>
    <n v="1441750564"/>
    <b v="0"/>
    <n v="0"/>
    <b v="0"/>
    <s v="film &amp; video/drama"/>
    <n v="-1"/>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7016"/>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4927833333333333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83750000000000002"/>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1"/>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84785714285714286"/>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1"/>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1"/>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7475000000000000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5540000000000000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99984126984126986"/>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99960000000000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9999200000000000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99772727272727268"/>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44301559999999995"/>
    <n v="331.53833333333336"/>
    <x v="0"/>
    <s v="drama"/>
    <x v="216"/>
    <d v="2015-04-22T22:00:37"/>
  </r>
  <r>
    <n v="217"/>
    <s v="Bitch"/>
    <s v="A roadmovie by paw"/>
    <n v="100000"/>
    <n v="11943"/>
    <x v="2"/>
    <s v="SE"/>
    <s v="SEK"/>
    <n v="1419780149"/>
    <n v="1417101749"/>
    <b v="0"/>
    <n v="38"/>
    <b v="0"/>
    <s v="film &amp; video/drama"/>
    <n v="-0.88056999999999996"/>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98"/>
    <n v="100"/>
    <x v="0"/>
    <s v="drama"/>
    <x v="218"/>
    <d v="2015-05-15T15:04:49"/>
  </r>
  <r>
    <n v="219"/>
    <s v="True Colors"/>
    <s v="An hour-long pilot about a group of suburban LGBT teens coming of age in the early 90's."/>
    <n v="50000"/>
    <n v="8815"/>
    <x v="2"/>
    <s v="US"/>
    <s v="USD"/>
    <n v="1459493940"/>
    <n v="1456732225"/>
    <b v="0"/>
    <n v="76"/>
    <b v="0"/>
    <s v="film &amp; video/drama"/>
    <n v="-0.82369999999999999"/>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99280000000000002"/>
    <n v="120"/>
    <x v="0"/>
    <s v="drama"/>
    <x v="220"/>
    <d v="2015-08-20T20:06:00"/>
  </r>
  <r>
    <n v="221"/>
    <s v="Archetypes"/>
    <s v="Film about Schizophrenia with Surreal Twists!"/>
    <n v="50000"/>
    <n v="0"/>
    <x v="2"/>
    <s v="US"/>
    <s v="USD"/>
    <n v="1427569564"/>
    <n v="1422389164"/>
    <b v="0"/>
    <n v="0"/>
    <b v="0"/>
    <s v="film &amp; video/drama"/>
    <n v="-1"/>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87"/>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1"/>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1"/>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1"/>
    <e v="#DIV/0!"/>
    <x v="0"/>
    <s v="drama"/>
    <x v="225"/>
    <d v="2016-04-08T22:04:14"/>
  </r>
  <r>
    <n v="226"/>
    <s v="MAGGIE Film"/>
    <s v="A TRUE STORY OF DOMESTIC VILOLENCE THAT SEEKS TO OFFER THE VIEWER OUTLEST OF SUPPORT."/>
    <n v="29000"/>
    <n v="250"/>
    <x v="2"/>
    <s v="GB"/>
    <s v="GBP"/>
    <n v="1433064540"/>
    <n v="1428854344"/>
    <b v="0"/>
    <n v="2"/>
    <b v="0"/>
    <s v="film &amp; video/drama"/>
    <n v="-0.99137931034482762"/>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1"/>
    <e v="#DIV/0!"/>
    <x v="0"/>
    <s v="drama"/>
    <x v="227"/>
    <d v="2015-07-09T21:27:21"/>
  </r>
  <r>
    <n v="228"/>
    <s v="Facets of a Geek life"/>
    <s v="I am making a film from one one of my books called facets of a Geek life."/>
    <n v="8000"/>
    <n v="0"/>
    <x v="2"/>
    <s v="GB"/>
    <s v="GBP"/>
    <n v="1433176105"/>
    <n v="1427992105"/>
    <b v="0"/>
    <n v="0"/>
    <b v="0"/>
    <s v="film &amp; video/drama"/>
    <n v="-1"/>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1"/>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996"/>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1"/>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9725000000000000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1"/>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59899999999999998"/>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1"/>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1"/>
    <e v="#DIV/0!"/>
    <x v="0"/>
    <s v="drama"/>
    <x v="236"/>
    <d v="2016-01-05T00:00:00"/>
  </r>
  <r>
    <n v="237"/>
    <s v="Making The Choice"/>
    <s v="Making The Choice is a christian short film series."/>
    <n v="15000"/>
    <n v="50"/>
    <x v="2"/>
    <s v="US"/>
    <s v="USD"/>
    <n v="1457445069"/>
    <n v="1452261069"/>
    <b v="0"/>
    <n v="1"/>
    <b v="0"/>
    <s v="film &amp; video/drama"/>
    <n v="-0.996666666666666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1"/>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7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7.6341333333333386E-2"/>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0.12637362637362637"/>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0.13461538461538461"/>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2.5919999999999999E-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0.1375714285714285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3.7199999999999997E-2"/>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2.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0.34100000000000003"/>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3329411764705883E-2"/>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0.12920000000000001"/>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5.5833333333333332E-2"/>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0.25571428571428573"/>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0.84560000000000002"/>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7.3333333333333332E-3"/>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0.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6.7332499999999976E-2"/>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0.3910000000000000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6.7264857142857057E-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0.91139999999999999"/>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0.31937893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6.4000000000000001E-2"/>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7.3999999999999996E-2"/>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1.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0.18081080000000002"/>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0.182"/>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0.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0.45500000000000002"/>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0.31628832487309649"/>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0.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0.47233769999999992"/>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0.52608695652173909"/>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4.6800000000000001E-2"/>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0.7743366666666667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7.7757999999999994E-2"/>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0.56000000000000005"/>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8.3949999999999997E-2"/>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0.4759999999999999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0.10381538461538461"/>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0.50348148148148153"/>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0.57318294117647062"/>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0.56144000000000005"/>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0.20587636363636358"/>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1888888888888888E-2"/>
    <n v="254.38547486033519"/>
    <x v="0"/>
    <s v="documentary"/>
    <x v="282"/>
    <d v="2010-02-22T22:00:00"/>
  </r>
  <r>
    <n v="283"/>
    <s v="SOLE SURVIVOR"/>
    <s v="What is the impact of survivorship on the human condition?"/>
    <n v="18000"/>
    <n v="20569.05"/>
    <x v="0"/>
    <s v="US"/>
    <s v="USD"/>
    <n v="1306904340"/>
    <n v="1305219744"/>
    <b v="1"/>
    <n v="202"/>
    <b v="1"/>
    <s v="film &amp; video/documentary"/>
    <n v="0.14272499999999996"/>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4.6261499999999976E-2"/>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1.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9.1533333333333328E-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0.76300000000000001"/>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3.2106199999999953E-2"/>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4.82E-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6.6844444444444484E-2"/>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0.20019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5069333333333294E-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3846153846153847E-2"/>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0.33109119999999997"/>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0.18726199999999998"/>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6.4000000000000003E-3"/>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8.932412698412695E-2"/>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0.78952500000000003"/>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7226399999999996E-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0.18734999999999993"/>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4.5999999999999999E-3"/>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0.37466666666666665"/>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1.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0.30333333333333334"/>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1.929"/>
    <n v="36.612499999999997"/>
    <x v="0"/>
    <s v="documentary"/>
    <x v="306"/>
    <d v="2013-03-20T19:05:33"/>
  </r>
  <r>
    <n v="307"/>
    <s v="Grammar Revolution"/>
    <s v="Why is grammar important?"/>
    <n v="22000"/>
    <n v="24490"/>
    <x v="0"/>
    <s v="US"/>
    <s v="USD"/>
    <n v="1360276801"/>
    <n v="1357684801"/>
    <b v="1"/>
    <n v="576"/>
    <b v="1"/>
    <s v="film &amp; video/documentary"/>
    <n v="0.11318181818181818"/>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5.566666666666667E-2"/>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0.18944444444444444"/>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4.1289999999999966E-2"/>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4.1016500000000088E-2"/>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0.118749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4.7352941176470591E-2"/>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2.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248E-2"/>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0.13773333333333335"/>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8.0333333333333333E-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1.8331999999999999"/>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0.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6.5799999999999997E-2"/>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2.6628571428571429E-2"/>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7.9119999999999996E-2"/>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0.23074074074074075"/>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6E-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4.3959999999999999E-2"/>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0.12929733333333338"/>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0.36399999999999999"/>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3.6144000000000037E-2"/>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5.5E-2"/>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8285714285714287E-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6.6049999999999998E-2"/>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0.13014999999999999"/>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0.25227500000000003"/>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1900000000000001E-2"/>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2.7647058823529413E-2"/>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0.16839119999999996"/>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1683333333333394E-2"/>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0.10133600000000006"/>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8.0833333333333326E-2"/>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0.25022857142857141"/>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6.7142857142857143E-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3.6639999999999416E-3"/>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2.0286333333333337E-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2.0835820895522387E-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0.23275862068965517"/>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0.70288800000000007"/>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0.1159049999999999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0.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6.6357015985790441E-2"/>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0.14760000000000001"/>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0.27341176470588235"/>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0.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8.6181942661531882E-2"/>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3.9428571428571431E-2"/>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0.1625714285714285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2.6924000000000038E-2"/>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0.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3.0880000000000001E-2"/>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4.8553719008264461E-2"/>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375E-2"/>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0.1107699999999999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0.2415933781686497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3333333333333334E-2"/>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0.10161428571428574"/>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3.9733333333333336E-2"/>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3157894736842105E-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3.3501000000000024E-2"/>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4.1119999999999997E-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0.10155692307692306"/>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0.22020000000000001"/>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0.14168666666666666"/>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0.2533333333333333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6.6666666666666666E-2"/>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0.30649999999999999"/>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0.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5.9591836734693877E-2"/>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0.1439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0.11766666666666667"/>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0.1608"/>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0.41499999999999998"/>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4.7300000000000002E-2"/>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1.5583333333333333"/>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1.06706706706706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0.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5.9819999999999998E-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6666666666666668E-3"/>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1.1398947368421053"/>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0.261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0.81535470588235293"/>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6.1000000000000004E-3"/>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9.0270270270270264E-3"/>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0.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0.11893617021276595"/>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8.0445000000000072E-2"/>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6.6666666666666666E-2"/>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3.9002732240437189E-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0.25159999999999999"/>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6.8049999999999999E-2"/>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0.123025"/>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3.8120000000000001E-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0.41649999999999998"/>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5.2600000000000001E-2"/>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3.0914285714285714E-2"/>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7.6595744680851063E-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7.7046428571428571E-2"/>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55E-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4376666666666702E-2"/>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0.36799999999999999"/>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0.28299999999999997"/>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500000000000001E-2"/>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0.26840000000000003"/>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5.0859374999999998E-2"/>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2.8540540540540539E-2"/>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2.1471428571428534E-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0.20217000000000007"/>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2.476190476190476E-3"/>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6.339285714285714E-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4.3750000000000004E-3"/>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99560606060606061"/>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9799333333333333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98924999999999996"/>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99234999999999995"/>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9320333333333332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99987999999999999"/>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9867000000000000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1"/>
    <e v="#DIV/0!"/>
    <x v="0"/>
    <s v="animation"/>
    <x v="427"/>
    <d v="2015-10-22T18:59:00"/>
  </r>
  <r>
    <n v="428"/>
    <s v="Little Clay Bible - Zacchaeus"/>
    <s v="Fresh, fun, entertaining Bible stories on YouTube, stop-motion style."/>
    <n v="12000"/>
    <n v="676"/>
    <x v="2"/>
    <s v="US"/>
    <s v="USD"/>
    <n v="1402956000"/>
    <n v="1400523845"/>
    <b v="0"/>
    <n v="13"/>
    <b v="0"/>
    <s v="film &amp; video/animation"/>
    <n v="-0.94366666666666665"/>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1"/>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97599999999999998"/>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86166666666666669"/>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90500000000000003"/>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1"/>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9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99997272727272724"/>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1"/>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1"/>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90620000000000001"/>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1"/>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999"/>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1"/>
    <e v="#DIV/0!"/>
    <x v="0"/>
    <s v="animation"/>
    <x v="441"/>
    <d v="2013-11-02T19:03:16"/>
  </r>
  <r>
    <n v="442"/>
    <s v="The Paranormal Idiot"/>
    <s v="Doomsday is here"/>
    <n v="17000"/>
    <n v="6691"/>
    <x v="2"/>
    <s v="US"/>
    <s v="USD"/>
    <n v="1424380783"/>
    <n v="1421788783"/>
    <b v="0"/>
    <n v="17"/>
    <b v="0"/>
    <s v="film &amp; video/animation"/>
    <n v="-0.60641176470588232"/>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999"/>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9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99996666666666667"/>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0.9270476190476190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99983333333333335"/>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96719599999999994"/>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97750000000000004"/>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99207999999999996"/>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1"/>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36"/>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999725955204216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9918000000000000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9993076923076923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99313681368136819"/>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1"/>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91790000000000005"/>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99935897435897436"/>
    <n v="25"/>
    <x v="0"/>
    <s v="animation"/>
    <x v="459"/>
    <d v="2011-11-13T16:22:07"/>
  </r>
  <r>
    <n v="460"/>
    <s v="Darwin's Kiss"/>
    <s v="An animated web series about biological evolution gone haywire."/>
    <n v="8500"/>
    <n v="25"/>
    <x v="2"/>
    <s v="US"/>
    <s v="USD"/>
    <n v="1401595200"/>
    <n v="1398862875"/>
    <b v="0"/>
    <n v="2"/>
    <b v="0"/>
    <s v="film &amp; video/animation"/>
    <n v="-0.9970588235294117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1"/>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1"/>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97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99900990099009901"/>
    <n v="1"/>
    <x v="0"/>
    <s v="animation"/>
    <x v="464"/>
    <d v="2016-05-18T20:22:15"/>
  </r>
  <r>
    <n v="465"/>
    <s v="&quot;Amp&quot; A Story About a Robot"/>
    <s v="&quot;Amp&quot; is a short film about a robot with needs."/>
    <n v="512"/>
    <n v="138"/>
    <x v="2"/>
    <s v="US"/>
    <s v="USD"/>
    <n v="1403837574"/>
    <n v="1402455174"/>
    <b v="0"/>
    <n v="8"/>
    <b v="0"/>
    <s v="film &amp; video/animation"/>
    <n v="-0.7304687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99239999999999995"/>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7842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1"/>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1"/>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9898000000000000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8810727272727272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8237499999999999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97130000000000005"/>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99969696969696975"/>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1"/>
    <e v="#DIV/0!"/>
    <x v="0"/>
    <s v="animation"/>
    <x v="475"/>
    <d v="2015-05-06T02:04:03"/>
  </r>
  <r>
    <n v="476"/>
    <s v="Sight Word Music Videos"/>
    <s v="Animated Music Videos that teach kids how to read."/>
    <n v="220000"/>
    <n v="4906.59"/>
    <x v="2"/>
    <s v="US"/>
    <s v="USD"/>
    <n v="1401767940"/>
    <n v="1398727441"/>
    <b v="0"/>
    <n v="124"/>
    <b v="0"/>
    <s v="film &amp; video/animation"/>
    <n v="-0.97769731818181815"/>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1"/>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1"/>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6744"/>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80589999999999995"/>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93899999999999995"/>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999"/>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498"/>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99813750000000001"/>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7809302877015491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99990909090909086"/>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1"/>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1"/>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99713321866207982"/>
    <n v="71.666666666666671"/>
    <x v="0"/>
    <s v="animation"/>
    <x v="489"/>
    <d v="2012-01-05T11:33:00"/>
  </r>
  <r>
    <n v="490"/>
    <s v="PROJECT IS CANCELLED"/>
    <s v="Cancelled"/>
    <n v="1000"/>
    <n v="0"/>
    <x v="2"/>
    <s v="US"/>
    <s v="USD"/>
    <n v="1345677285"/>
    <n v="1343085285"/>
    <b v="0"/>
    <n v="0"/>
    <b v="0"/>
    <s v="film &amp; video/animation"/>
    <n v="-1"/>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1"/>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1"/>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1"/>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9984499999999999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1"/>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99998333333333334"/>
    <n v="1"/>
    <x v="0"/>
    <s v="animation"/>
    <x v="496"/>
    <d v="2014-02-10T22:21:14"/>
  </r>
  <r>
    <n v="497"/>
    <s v="Galaxy Probe Kids"/>
    <s v="live-action/animated series pilot."/>
    <n v="4480"/>
    <n v="30"/>
    <x v="2"/>
    <s v="US"/>
    <s v="USD"/>
    <n v="1419483600"/>
    <n v="1414889665"/>
    <b v="0"/>
    <n v="3"/>
    <b v="0"/>
    <s v="film &amp; video/animation"/>
    <n v="-0.9933035714285714"/>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9540148676045954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9044999999999999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9669230769230768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1"/>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98850000000000005"/>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9824615384615385"/>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98632653061224485"/>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9956666666666667"/>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9987500000000000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96799999999999997"/>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99199999999999999"/>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998"/>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1"/>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97"/>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998624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86075999999999997"/>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96666666666666667"/>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74586597938144328"/>
    <n v="725.02941176470586"/>
    <x v="0"/>
    <s v="animation"/>
    <x v="515"/>
    <d v="2015-12-29T11:46:41"/>
  </r>
  <r>
    <n v="516"/>
    <s v="Shipmates"/>
    <s v="A big brother style comedy animation series starring famous seafarers"/>
    <n v="5000"/>
    <n v="0"/>
    <x v="2"/>
    <s v="GB"/>
    <s v="GBP"/>
    <n v="1432752080"/>
    <n v="1427568080"/>
    <b v="0"/>
    <n v="0"/>
    <b v="0"/>
    <s v="film &amp; video/animation"/>
    <n v="-1"/>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98633333333333328"/>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1"/>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7711857345221231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2.1000000000000001E-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4.6399999999999997E-2"/>
    <n v="93.428571428571431"/>
    <x v="1"/>
    <s v="plays"/>
    <x v="521"/>
    <d v="2016-11-01T04:59:00"/>
  </r>
  <r>
    <n v="522"/>
    <s v="COMPASS PLAYERS"/>
    <s v="*** TO MAKE DONATIONS IN THE FUTURE                                   GO TO OUR WEBSITE: www.compassplayers.com ***"/>
    <n v="3000"/>
    <n v="3440"/>
    <x v="0"/>
    <s v="US"/>
    <s v="USD"/>
    <n v="1458518325"/>
    <n v="1456793925"/>
    <b v="0"/>
    <n v="31"/>
    <b v="1"/>
    <s v="theater/plays"/>
    <n v="0.146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0.20599999999999999"/>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8.6728571428571474E-2"/>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0.14000000000000001"/>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8.5000000000000006E-3"/>
    <n v="63.829113924050631"/>
    <x v="1"/>
    <s v="plays"/>
    <x v="527"/>
    <d v="2017-02-17T16:05:00"/>
  </r>
  <r>
    <n v="528"/>
    <s v="Devastated No Matter What"/>
    <s v="A Festival Backed Production of a Full-Length Play."/>
    <n v="1150"/>
    <n v="1330"/>
    <x v="0"/>
    <s v="US"/>
    <s v="USD"/>
    <n v="1434921600"/>
    <n v="1433109907"/>
    <b v="0"/>
    <n v="30"/>
    <b v="1"/>
    <s v="theater/plays"/>
    <n v="0.15652173913043479"/>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0.30416666666666664"/>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7.7826725403817909E-2"/>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0.23250000000000001"/>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2E-3"/>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4.6666666666666669E-2"/>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2.5000000000000001E-2"/>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0.18257575757575759"/>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0.20499999999999999"/>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2.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6.4400000000000542E-3"/>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99993333333333334"/>
    <n v="1"/>
    <x v="2"/>
    <s v="web"/>
    <x v="540"/>
    <d v="2015-02-04T19:36:46"/>
  </r>
  <r>
    <n v="541"/>
    <s v="Deviations"/>
    <s v="A website dedicated to local Kink Communities; to find others with matching interests and bring them together."/>
    <n v="4500"/>
    <n v="25"/>
    <x v="2"/>
    <s v="US"/>
    <s v="USD"/>
    <n v="1446080834"/>
    <n v="1443488834"/>
    <b v="0"/>
    <n v="1"/>
    <b v="0"/>
    <s v="technology/web"/>
    <n v="-0.99444444444444446"/>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99999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9968181818181818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98799999999999999"/>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72616000000000003"/>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9991333333333333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1"/>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9990999999999999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972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99299999999999999"/>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94958666666666669"/>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1"/>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99507999999999996"/>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6341085271317829"/>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1"/>
    <e v="#DIV/0!"/>
    <x v="2"/>
    <s v="web"/>
    <x v="555"/>
    <d v="2016-06-12T08:29:03"/>
  </r>
  <r>
    <n v="556"/>
    <s v="Braille Academy"/>
    <s v="An educational platform for learning Unified English Braille Code"/>
    <n v="8000"/>
    <n v="200"/>
    <x v="2"/>
    <s v="US"/>
    <s v="USD"/>
    <n v="1452112717"/>
    <n v="1449520717"/>
    <b v="0"/>
    <n v="1"/>
    <b v="0"/>
    <s v="technology/web"/>
    <n v="-0.97499999999999998"/>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9089333333333329"/>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1"/>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99979166666666663"/>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99987999999999999"/>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99633333333333329"/>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1"/>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9990933333333333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9999444444444444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1"/>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99980000000000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1"/>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99"/>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99199999999999999"/>
    <n v="20"/>
    <x v="2"/>
    <s v="web"/>
    <x v="569"/>
    <d v="2016-01-01T20:20:12"/>
  </r>
  <r>
    <n v="570"/>
    <s v="Relaunching in May"/>
    <s v="Humans have AM/FM/Satellite radio, kids have radio Disney, pets have DogCatRadio."/>
    <n v="85000"/>
    <n v="142"/>
    <x v="2"/>
    <s v="US"/>
    <s v="USD"/>
    <n v="1455822569"/>
    <n v="1453230569"/>
    <b v="0"/>
    <n v="1"/>
    <b v="0"/>
    <s v="technology/web"/>
    <n v="-0.99832941176470591"/>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99575999999999998"/>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1"/>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9961074610746107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99284436493738815"/>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99568333333333336"/>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9999875000000000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998"/>
    <n v="10"/>
    <x v="2"/>
    <s v="web"/>
    <x v="577"/>
    <d v="2016-05-20T14:08:22"/>
  </r>
  <r>
    <n v="578"/>
    <s v="weBuy Crowdsourced Shopping"/>
    <s v="weBuy trade built on technology and Crowd Sourced Power"/>
    <n v="125000"/>
    <n v="14"/>
    <x v="2"/>
    <s v="GB"/>
    <s v="GBP"/>
    <n v="1441633993"/>
    <n v="1439560393"/>
    <b v="0"/>
    <n v="7"/>
    <b v="0"/>
    <s v="technology/web"/>
    <n v="-0.999888"/>
    <n v="2"/>
    <x v="2"/>
    <s v="web"/>
    <x v="578"/>
    <d v="2015-09-07T13:53:13"/>
  </r>
  <r>
    <n v="579"/>
    <s v="Course: Learn Cryptography"/>
    <s v="Learn classic and public key cryptography with a full proof-of-concept system in JavaScript."/>
    <n v="12000"/>
    <n v="175"/>
    <x v="2"/>
    <s v="US"/>
    <s v="USD"/>
    <n v="1419539223"/>
    <n v="1416947223"/>
    <b v="0"/>
    <n v="5"/>
    <b v="0"/>
    <s v="technology/web"/>
    <n v="-0.9854166666666667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9996666666666667"/>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1"/>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1"/>
    <e v="#DIV/0!"/>
    <x v="2"/>
    <s v="web"/>
    <x v="582"/>
    <d v="2015-03-15T18:00:00"/>
  </r>
  <r>
    <n v="583"/>
    <s v="HackersArchive.com"/>
    <s v="HackersArchive.com will help rid the web of viruses and scams found everywhere else you look!"/>
    <n v="9000"/>
    <n v="1"/>
    <x v="2"/>
    <s v="US"/>
    <s v="USD"/>
    <n v="1426800687"/>
    <n v="1424212287"/>
    <b v="0"/>
    <n v="1"/>
    <b v="0"/>
    <s v="technology/web"/>
    <n v="-0.9998888888888889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99"/>
    <n v="5"/>
    <x v="2"/>
    <s v="web"/>
    <x v="584"/>
    <d v="2015-03-16T16:11:56"/>
  </r>
  <r>
    <n v="585"/>
    <s v="Link Card"/>
    <s v="SAVE UP TO 40% WHEN YOU SPEND!_x000a__x000a_PRE-ORDER YOUR LINK CARD TODAY"/>
    <n v="9000"/>
    <n v="0"/>
    <x v="2"/>
    <s v="GB"/>
    <s v="GBP"/>
    <n v="1448928000"/>
    <n v="1444123377"/>
    <b v="0"/>
    <n v="0"/>
    <b v="0"/>
    <s v="technology/web"/>
    <n v="-1"/>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9943999999999999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90916666666666668"/>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9665555555555555"/>
    <n v="150.5"/>
    <x v="2"/>
    <s v="web"/>
    <x v="588"/>
    <d v="2016-11-17T19:28:06"/>
  </r>
  <r>
    <n v="589"/>
    <s v="Get Neighborly"/>
    <s v="Services closer than you think..."/>
    <n v="7500"/>
    <n v="1"/>
    <x v="2"/>
    <s v="US"/>
    <s v="USD"/>
    <n v="1436366699"/>
    <n v="1435070699"/>
    <b v="0"/>
    <n v="1"/>
    <b v="0"/>
    <s v="technology/web"/>
    <n v="-0.99986666666666668"/>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95540000000000003"/>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99939"/>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96666666666666667"/>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77"/>
    <n v="16.428571428571427"/>
    <x v="2"/>
    <s v="web"/>
    <x v="593"/>
    <d v="2015-04-06T15:15:45"/>
  </r>
  <r>
    <n v="594"/>
    <s v="Unleashed Fitness"/>
    <s v="Creating a fitness site that will change the fitness game forever!"/>
    <n v="25000"/>
    <n v="26"/>
    <x v="2"/>
    <s v="US"/>
    <s v="USD"/>
    <n v="1460832206"/>
    <n v="1458240206"/>
    <b v="0"/>
    <n v="2"/>
    <b v="0"/>
    <s v="technology/web"/>
    <n v="-0.99895999999999996"/>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99573999999999996"/>
    <n v="53.25"/>
    <x v="2"/>
    <s v="web"/>
    <x v="595"/>
    <d v="2015-05-04T01:40:38"/>
  </r>
  <r>
    <n v="596"/>
    <s v="DigitaliBook free library"/>
    <s v="We present digitaibook,com site which can become a free electronic library with your help,"/>
    <n v="20000"/>
    <n v="6"/>
    <x v="2"/>
    <s v="US"/>
    <s v="USD"/>
    <n v="1478122292"/>
    <n v="1475530292"/>
    <b v="0"/>
    <n v="2"/>
    <b v="0"/>
    <s v="technology/web"/>
    <n v="-0.99970000000000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99733333333333329"/>
    <n v="10"/>
    <x v="2"/>
    <s v="web"/>
    <x v="597"/>
    <d v="2016-07-31T16:00:00"/>
  </r>
  <r>
    <n v="598"/>
    <s v="Goals not creeds"/>
    <s v="This is a project to create a crowd-funding site for Urantia Book readers worldwide."/>
    <n v="2500"/>
    <n v="850"/>
    <x v="2"/>
    <s v="US"/>
    <s v="USD"/>
    <n v="1417737781"/>
    <n v="1415145781"/>
    <b v="0"/>
    <n v="7"/>
    <b v="0"/>
    <s v="technology/web"/>
    <n v="-0.66"/>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99938000000000005"/>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98"/>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98599999999999999"/>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1"/>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96066533333333326"/>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1"/>
    <e v="#DIV/0!"/>
    <x v="2"/>
    <s v="web"/>
    <x v="604"/>
    <d v="2014-08-28T00:50:56"/>
  </r>
  <r>
    <n v="605"/>
    <s v="Teach Your Parents iPad (Canceled)"/>
    <s v="An iPad support care package for your parents / seniors."/>
    <n v="5000"/>
    <n v="131"/>
    <x v="1"/>
    <s v="US"/>
    <s v="USD"/>
    <n v="1440318908"/>
    <n v="1436430908"/>
    <b v="0"/>
    <n v="8"/>
    <b v="0"/>
    <s v="technology/web"/>
    <n v="-0.9738"/>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998"/>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1"/>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902600000000000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9935897435897436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1"/>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1"/>
    <e v="#DIV/0!"/>
    <x v="2"/>
    <s v="web"/>
    <x v="611"/>
    <d v="2016-01-19T13:27:17"/>
  </r>
  <r>
    <n v="612"/>
    <s v="Web Streaming 2.0 (Canceled)"/>
    <s v="A Fast and Reliable new Web platform to stream videos from Internet"/>
    <n v="10000"/>
    <n v="0"/>
    <x v="1"/>
    <s v="IT"/>
    <s v="EUR"/>
    <n v="1472777146"/>
    <n v="1470185146"/>
    <b v="0"/>
    <n v="0"/>
    <b v="0"/>
    <s v="technology/web"/>
    <n v="-1"/>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78636666666666666"/>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1"/>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1"/>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1"/>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97"/>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1"/>
    <e v="#DIV/0!"/>
    <x v="2"/>
    <s v="web"/>
    <x v="618"/>
    <d v="2015-12-09T19:26:43"/>
  </r>
  <r>
    <n v="619"/>
    <s v="Big Data (Canceled)"/>
    <s v="Big Data Sets for researchers interested in improving the quality of life."/>
    <n v="2500000"/>
    <n v="1"/>
    <x v="1"/>
    <s v="US"/>
    <s v="USD"/>
    <n v="1416933390"/>
    <n v="1411745790"/>
    <b v="0"/>
    <n v="1"/>
    <b v="0"/>
    <s v="technology/web"/>
    <n v="-0.99999959999999999"/>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99"/>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98956"/>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94316666666666671"/>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1"/>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1"/>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1"/>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82620000000000005"/>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99980000000000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1"/>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99824999999999997"/>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99916659721643475"/>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98619999999999997"/>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1"/>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87549999999999994"/>
    <n v="49.8"/>
    <x v="2"/>
    <s v="web"/>
    <x v="633"/>
    <d v="2016-06-17T23:00:00"/>
  </r>
  <r>
    <n v="634"/>
    <s v="pitchtograndma (Canceled)"/>
    <s v="We help companies to explain what they do in simple, grandma-would-understand terms."/>
    <n v="5000"/>
    <n v="1"/>
    <x v="1"/>
    <s v="US"/>
    <s v="USD"/>
    <n v="1424989029"/>
    <n v="1422397029"/>
    <b v="0"/>
    <n v="1"/>
    <b v="0"/>
    <s v="technology/web"/>
    <n v="-0.99980000000000002"/>
    <n v="1"/>
    <x v="2"/>
    <s v="web"/>
    <x v="634"/>
    <d v="2015-02-26T22:17:09"/>
  </r>
  <r>
    <n v="635"/>
    <s v="Pleero, A Technology Team Building Website (Canceled)"/>
    <s v="Network used for building technology development teams."/>
    <n v="25000"/>
    <n v="2"/>
    <x v="1"/>
    <s v="US"/>
    <s v="USD"/>
    <n v="1428804762"/>
    <n v="1426212762"/>
    <b v="0"/>
    <n v="1"/>
    <b v="0"/>
    <s v="technology/web"/>
    <n v="-0.99992000000000003"/>
    <n v="2"/>
    <x v="2"/>
    <s v="web"/>
    <x v="635"/>
    <d v="2015-04-12T02:12:42"/>
  </r>
  <r>
    <n v="636"/>
    <s v="Keto Advice (Canceled)"/>
    <s v="With no central location for keto knowledge, keto advice will be a community run knowledge base."/>
    <n v="2000"/>
    <n v="4"/>
    <x v="1"/>
    <s v="GB"/>
    <s v="GBP"/>
    <n v="1433587620"/>
    <n v="1430996150"/>
    <b v="0"/>
    <n v="1"/>
    <b v="0"/>
    <s v="technology/web"/>
    <n v="-0.998"/>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1"/>
    <e v="#DIV/0!"/>
    <x v="2"/>
    <s v="web"/>
    <x v="637"/>
    <d v="2017-02-25T23:04:00"/>
  </r>
  <r>
    <n v="638"/>
    <s v="W (Canceled)"/>
    <s v="O0"/>
    <n v="200000"/>
    <n v="18"/>
    <x v="1"/>
    <s v="DE"/>
    <s v="EUR"/>
    <n v="1490447662"/>
    <n v="1485267262"/>
    <b v="0"/>
    <n v="6"/>
    <b v="0"/>
    <s v="technology/web"/>
    <n v="-0.99990999999999997"/>
    <n v="3"/>
    <x v="2"/>
    <s v="web"/>
    <x v="638"/>
    <d v="2017-03-25T13:14:22"/>
  </r>
  <r>
    <n v="639"/>
    <s v="Kids Educational Social Media Site (Canceled)"/>
    <s v="Development of a Safe and Educational Social Media site for kids."/>
    <n v="1000000"/>
    <n v="1"/>
    <x v="1"/>
    <s v="US"/>
    <s v="USD"/>
    <n v="1413208795"/>
    <n v="1408024795"/>
    <b v="0"/>
    <n v="1"/>
    <b v="0"/>
    <s v="technology/web"/>
    <n v="-0.9999989999999999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0.4428571428571428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0.1916249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3.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5.808E-2"/>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2.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1.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0.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7.0499999999999993E-2"/>
    <n v="125.94117647058823"/>
    <x v="2"/>
    <s v="wearables"/>
    <x v="647"/>
    <d v="2016-03-17T17:25:49"/>
  </r>
  <r>
    <n v="648"/>
    <s v="Audio Jacket"/>
    <s v="Get ready for the next product that you canâ€™t live without"/>
    <n v="35000"/>
    <n v="44388"/>
    <x v="0"/>
    <s v="US"/>
    <s v="USD"/>
    <n v="1413304708"/>
    <n v="1410280708"/>
    <b v="0"/>
    <n v="27"/>
    <b v="1"/>
    <s v="technology/wearables"/>
    <n v="0.26822857142857143"/>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0.39960000000000001"/>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0.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5.28E-3"/>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4.6666666666666671E-3"/>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0.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1.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0.4688749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1.1355999999999999"/>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0.25700000000000001"/>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4.4620603710883409E-2"/>
    <n v="109.33695652173913"/>
    <x v="2"/>
    <s v="wearables"/>
    <x v="658"/>
    <d v="2015-07-26T18:00:00"/>
  </r>
  <r>
    <n v="659"/>
    <s v="Lulu Watch Designs - Apple Watch"/>
    <s v="Sync up your lifestyle"/>
    <n v="3000"/>
    <n v="3017"/>
    <x v="0"/>
    <s v="US"/>
    <s v="USD"/>
    <n v="1440339295"/>
    <n v="1437747295"/>
    <b v="0"/>
    <n v="21"/>
    <b v="1"/>
    <s v="technology/wearables"/>
    <n v="5.6666666666666671E-3"/>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96941999999999995"/>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905000000000000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996"/>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9965000000000000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92466666666666664"/>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8135999999999999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99995999999999996"/>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89980000000000004"/>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95440000000000003"/>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78492499999999998"/>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7072333333333333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6057333333333333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78371999999999997"/>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99795"/>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99970000000000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85150000000000003"/>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98529"/>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7441600000000000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9617931034482758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84514035087719297"/>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74087999999999998"/>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99960000000000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99894000000000005"/>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9914857142857143"/>
    <n v="99.333333333333329"/>
    <x v="2"/>
    <s v="wearables"/>
    <x v="683"/>
    <d v="2016-10-31T21:36:04"/>
  </r>
  <r>
    <n v="684"/>
    <s v="Arcus Motion Analyzer | The Versatile Smart Ring"/>
    <s v="Arcus gives your fingers super powers."/>
    <n v="320000"/>
    <n v="23948"/>
    <x v="2"/>
    <s v="US"/>
    <s v="USD"/>
    <n v="1406257200"/>
    <n v="1403176891"/>
    <b v="0"/>
    <n v="135"/>
    <b v="0"/>
    <s v="technology/wearables"/>
    <n v="-0.9251625"/>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72350000000000003"/>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1"/>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9645000000000000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27010000000000001"/>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42351250000000001"/>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87660000000000005"/>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9948000000000000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93469999999999998"/>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64661999999999997"/>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99606666666666666"/>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98939999999999995"/>
    <n v="90.857142857142861"/>
    <x v="2"/>
    <s v="wearables"/>
    <x v="695"/>
    <d v="2014-10-31T12:30:20"/>
  </r>
  <r>
    <n v="696"/>
    <s v="trustee"/>
    <s v="Show your fidelity by wearing the Trustee rings! Show where you are (at)!"/>
    <n v="175000"/>
    <n v="1"/>
    <x v="2"/>
    <s v="NL"/>
    <s v="EUR"/>
    <n v="1406326502"/>
    <n v="1403734502"/>
    <b v="0"/>
    <n v="1"/>
    <b v="0"/>
    <s v="technology/wearables"/>
    <n v="-0.99999428571428572"/>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53620000000000001"/>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84609999999999996"/>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17577892307692303"/>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9731333333333332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73399999999999999"/>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69186599999999998"/>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94420000000000004"/>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9912545454545455"/>
    <n v="120.25"/>
    <x v="2"/>
    <s v="wearables"/>
    <x v="704"/>
    <d v="2017-02-20T04:37:48"/>
  </r>
  <r>
    <n v="705"/>
    <s v="SomnoScope"/>
    <s v="The closest thing ever to the Holy Grail of wearables technology"/>
    <n v="100000"/>
    <n v="977"/>
    <x v="2"/>
    <s v="NL"/>
    <s v="EUR"/>
    <n v="1484999278"/>
    <n v="1482407278"/>
    <b v="0"/>
    <n v="5"/>
    <b v="0"/>
    <s v="technology/wearables"/>
    <n v="-0.99023000000000005"/>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1"/>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21072647058823532"/>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77907499999999996"/>
    <n v="23.948509485094849"/>
    <x v="2"/>
    <s v="wearables"/>
    <x v="708"/>
    <d v="2014-09-13T13:56:40"/>
  </r>
  <r>
    <n v="709"/>
    <s v="lumiglove"/>
    <s v="A &quot;handheld&quot; light, which eases the way you illuminate objects and/or paths."/>
    <n v="15000"/>
    <n v="61"/>
    <x v="2"/>
    <s v="US"/>
    <s v="USD"/>
    <n v="1417741159"/>
    <n v="1415149159"/>
    <b v="0"/>
    <n v="2"/>
    <b v="0"/>
    <s v="technology/wearables"/>
    <n v="-0.99593333333333334"/>
    <n v="30.5"/>
    <x v="2"/>
    <s v="wearables"/>
    <x v="709"/>
    <d v="2014-12-05T00:59:19"/>
  </r>
  <r>
    <n v="710"/>
    <s v="Hate York Shirt 2.0"/>
    <s v="Shirts, so technologically advanced, they connect mentally to their audience upon sight."/>
    <n v="1200"/>
    <n v="0"/>
    <x v="2"/>
    <s v="CA"/>
    <s v="CAD"/>
    <n v="1408495440"/>
    <n v="1405640302"/>
    <b v="0"/>
    <n v="0"/>
    <b v="0"/>
    <s v="technology/wearables"/>
    <n v="-1"/>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66208999999999996"/>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99783505154639174"/>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9920400000000000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8500666666666666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949490909090909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89785714285714291"/>
    <n v="44.6875"/>
    <x v="2"/>
    <s v="wearables"/>
    <x v="716"/>
    <d v="2014-12-01T00:00:00"/>
  </r>
  <r>
    <n v="717"/>
    <s v="cool air belt"/>
    <s v="Cool air flowing under clothing keeps you cool."/>
    <n v="100000"/>
    <n v="305"/>
    <x v="2"/>
    <s v="US"/>
    <s v="USD"/>
    <n v="1409949002"/>
    <n v="1407357002"/>
    <b v="0"/>
    <n v="4"/>
    <b v="0"/>
    <s v="technology/wearables"/>
    <n v="-0.99695"/>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9925000000000000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98706666666666665"/>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0.43947368421052629"/>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0.22109756097560976"/>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0.3202400000000000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9.3799999999999994E-2"/>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5.4715714285714319E-2"/>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3.5000000000000001E-3"/>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4E-2"/>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0.5551428571428571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5.5659999999999973E-2"/>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0.30649999999999999"/>
    <n v="43.55"/>
    <x v="3"/>
    <s v="nonfiction"/>
    <x v="729"/>
    <d v="2012-09-19T04:27:41"/>
  </r>
  <r>
    <n v="730"/>
    <s v="Encyclopedia of Surfing"/>
    <s v="A Massive but Cheerful Online Digital Archive of Surfing"/>
    <n v="20000"/>
    <n v="26438"/>
    <x v="0"/>
    <s v="US"/>
    <s v="USD"/>
    <n v="1323280391"/>
    <n v="1320688391"/>
    <b v="0"/>
    <n v="265"/>
    <b v="1"/>
    <s v="publishing/nonfiction"/>
    <n v="0.3219000000000000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0.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0.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0.20480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0.25529411764705884"/>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0.14406382978723403"/>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2.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0.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6.7333333333333328E-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0.58333333333333337"/>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7.3999999999999996E-2"/>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2.2599999999999943E-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0.10714285714285714"/>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0.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2.3199999999999998E-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0.79099099099099102"/>
    <n v="53.729729729729726"/>
    <x v="3"/>
    <s v="nonfiction"/>
    <x v="745"/>
    <d v="2013-05-03T13:44:05"/>
  </r>
  <r>
    <n v="746"/>
    <s v="Attention: People With Body Parts"/>
    <s v="This is a book of letters. Letters to our body parts."/>
    <n v="2987"/>
    <n v="3318"/>
    <x v="0"/>
    <s v="US"/>
    <s v="USD"/>
    <n v="1348372740"/>
    <n v="1346806909"/>
    <b v="0"/>
    <n v="97"/>
    <b v="1"/>
    <s v="publishing/nonfiction"/>
    <n v="0.11081352527619685"/>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4.2857142857142855E-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2.5000000000000001E-3"/>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5.5599999999999997E-2"/>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2.5877587758775876E-2"/>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0.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0.11700000000000001"/>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0.28000000000000003"/>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3.7499999999999999E-2"/>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9076000000000023E-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0.17714285714285713"/>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1.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0.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9199999999999998E-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1"/>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95299999999999996"/>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1"/>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9988344988344988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1"/>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6398571428571429"/>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1"/>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96460000000000001"/>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1"/>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58599999999999997"/>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1"/>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99973684210526315"/>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96666666666666667"/>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9914870976323489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2979999999999999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98299999999999998"/>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48599999999999999"/>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99299999999999999"/>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996"/>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97333333333333338"/>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0.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0.33153750000000004"/>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0.4813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2.5000000000000001E-2"/>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0.80628"/>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0.4279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0.1416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1.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9.4117647058823528E-2"/>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0.44374599999999992"/>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3.8666666666666669E-2"/>
    <n v="60.859375"/>
    <x v="4"/>
    <s v="rock"/>
    <x v="791"/>
    <d v="2013-11-13T05:59:00"/>
  </r>
  <r>
    <n v="792"/>
    <s v="&quot;Believable Lies&quot; - The Album"/>
    <s v="Rock n' Roll about the intersection of lies and belief: the Believable Lie."/>
    <n v="2500"/>
    <n v="2511.11"/>
    <x v="0"/>
    <s v="US"/>
    <s v="USD"/>
    <n v="1383861483"/>
    <n v="1381265883"/>
    <b v="0"/>
    <n v="60"/>
    <b v="1"/>
    <s v="music/rock"/>
    <n v="4.4440000000000512E-3"/>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2.7792727272727212E-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5.3124999999999999E-2"/>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0.11785714285714285"/>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35E-2"/>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7.5333333333333335E-2"/>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0.1488571428571428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2.0000000000000001E-4"/>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0.5213333333333333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0.11521499999999991"/>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3333333333333334E-2"/>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0.2326086956521739"/>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0.05"/>
    <n v="58.333333333333336"/>
    <x v="4"/>
    <s v="rock"/>
    <x v="805"/>
    <d v="2011-07-16T23:00:00"/>
  </r>
  <r>
    <n v="806"/>
    <s v="Golden Animals NEW Album!"/>
    <s v="Help Golden Animals finish their NEW Album!"/>
    <n v="8000"/>
    <n v="8355"/>
    <x v="0"/>
    <s v="US"/>
    <s v="USD"/>
    <n v="1315413339"/>
    <n v="1312821339"/>
    <b v="0"/>
    <n v="71"/>
    <b v="1"/>
    <s v="music/rock"/>
    <n v="4.4374999999999998E-2"/>
    <n v="117.67605633802818"/>
    <x v="4"/>
    <s v="rock"/>
    <x v="806"/>
    <d v="2011-09-07T16:35:39"/>
  </r>
  <r>
    <n v="807"/>
    <s v="Sic Vita - New EP Release - 2017"/>
    <s v="Join the Sic Vita family and lend a hand as we create a new album!"/>
    <n v="4000"/>
    <n v="4205"/>
    <x v="0"/>
    <s v="US"/>
    <s v="USD"/>
    <n v="1488333600"/>
    <n v="1485270311"/>
    <b v="0"/>
    <n v="57"/>
    <b v="1"/>
    <s v="music/rock"/>
    <n v="5.1249999999999997E-2"/>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3.7749999999999999E-2"/>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0.05"/>
    <n v="58.333333333333336"/>
    <x v="4"/>
    <s v="rock"/>
    <x v="810"/>
    <d v="2012-09-01T01:21:02"/>
  </r>
  <r>
    <n v="811"/>
    <s v="Love Water Tour"/>
    <s v="We need your financial support to cover the tour costs!  (Sound, lights, travel, stage design)"/>
    <n v="1000"/>
    <n v="1040"/>
    <x v="0"/>
    <s v="US"/>
    <s v="USD"/>
    <n v="1373475120"/>
    <n v="1371569202"/>
    <b v="0"/>
    <n v="12"/>
    <b v="1"/>
    <s v="music/rock"/>
    <n v="0.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0.51833333333333331"/>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0.59996000000000005"/>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0.27300000000000002"/>
    <n v="45.464285714285715"/>
    <x v="4"/>
    <s v="rock"/>
    <x v="814"/>
    <d v="2011-05-31T18:04:00"/>
  </r>
  <r>
    <n v="815"/>
    <s v="Some Late Help for The Early Reset"/>
    <s v="Be a part of helping The Early Reset finish their new 7 song EP."/>
    <n v="4000"/>
    <n v="4280"/>
    <x v="0"/>
    <s v="US"/>
    <s v="USD"/>
    <n v="1414879303"/>
    <n v="1412287303"/>
    <b v="0"/>
    <n v="43"/>
    <b v="1"/>
    <s v="music/rock"/>
    <n v="7.0000000000000007E-2"/>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0.15122142857142859"/>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0.37110666666666658"/>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0.55714285714285716"/>
    <n v="28.684210526315791"/>
    <x v="4"/>
    <s v="rock"/>
    <x v="818"/>
    <d v="2012-08-07T17:01:00"/>
  </r>
  <r>
    <n v="819"/>
    <s v="Winter Tour"/>
    <s v="We are touring the Southeast in support of our new EP"/>
    <n v="400"/>
    <n v="435"/>
    <x v="0"/>
    <s v="US"/>
    <s v="USD"/>
    <n v="1387601040"/>
    <n v="1386806254"/>
    <b v="0"/>
    <n v="14"/>
    <b v="1"/>
    <s v="music/rock"/>
    <n v="8.7499999999999994E-2"/>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0.34050000000000002"/>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0.19166666666666668"/>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0.79500000000000004"/>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0.34381249999999997"/>
    <n v="39.816666666666663"/>
    <x v="4"/>
    <s v="rock"/>
    <x v="824"/>
    <d v="2010-04-18T06:59:00"/>
  </r>
  <r>
    <n v="825"/>
    <s v="KILL FREEMAN"/>
    <s v="Kickstarting Kill Freeman independently. Help fund the New Record, Video and Live Shows."/>
    <n v="12500"/>
    <n v="12554"/>
    <x v="0"/>
    <s v="US"/>
    <s v="USD"/>
    <n v="1351495284"/>
    <n v="1349335284"/>
    <b v="0"/>
    <n v="99"/>
    <b v="1"/>
    <s v="music/rock"/>
    <n v="4.3200000000000001E-3"/>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4545454545454545E-2"/>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3.3333333333333333E-2"/>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7.0000000000000007E-2"/>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0.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7.8333333333333338E-2"/>
    <n v="60.65625"/>
    <x v="4"/>
    <s v="rock"/>
    <x v="830"/>
    <d v="2013-03-22T11:37:05"/>
  </r>
  <r>
    <n v="831"/>
    <s v="Let The 7Horse Run!"/>
    <s v="7Horse is a new band with a self-funded album and a show they want to rock in your town!"/>
    <n v="1500"/>
    <n v="3500"/>
    <x v="0"/>
    <s v="US"/>
    <s v="USD"/>
    <n v="1335540694"/>
    <n v="1332948694"/>
    <b v="0"/>
    <n v="20"/>
    <b v="1"/>
    <s v="music/rock"/>
    <n v="1.333333333333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6.0706666666666331E-3"/>
    <n v="97.993896103896105"/>
    <x v="4"/>
    <s v="rock"/>
    <x v="832"/>
    <d v="2012-01-21T08:13:00"/>
  </r>
  <r>
    <n v="833"/>
    <s v="Ragman Rolls"/>
    <s v="This is an American rock album."/>
    <n v="6000"/>
    <n v="6100"/>
    <x v="0"/>
    <s v="US"/>
    <s v="USD"/>
    <n v="1397941475"/>
    <n v="1395349475"/>
    <b v="0"/>
    <n v="41"/>
    <b v="1"/>
    <s v="music/rock"/>
    <n v="1.6666666666666666E-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0.31018181818181817"/>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0.17249999999999999"/>
    <n v="58.625"/>
    <x v="4"/>
    <s v="rock"/>
    <x v="835"/>
    <d v="2012-05-19T03:00:00"/>
  </r>
  <r>
    <n v="836"/>
    <s v="DESMADRE Full Album + Press Kit"/>
    <s v="An album you can bring home to mom."/>
    <n v="5000"/>
    <n v="5046.5200000000004"/>
    <x v="0"/>
    <s v="US"/>
    <s v="USD"/>
    <n v="1381108918"/>
    <n v="1378516918"/>
    <b v="0"/>
    <n v="46"/>
    <b v="1"/>
    <s v="music/rock"/>
    <n v="9.3040000000000865E-3"/>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0.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0.45400000000000001"/>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0.16616599999999998"/>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0.20416599999999999"/>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32E-2"/>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4.3200000000000002E-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1.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0.94133333333333336"/>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0.20380200000000004"/>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0.2200090909090909"/>
    <n v="28.553404255319148"/>
    <x v="4"/>
    <s v="metal"/>
    <x v="846"/>
    <d v="2014-03-10T14:00:00"/>
  </r>
  <r>
    <n v="847"/>
    <s v="CENTROPYMUSIC"/>
    <s v="MUSIC WITH MEANING!  MUSIC THAT MATTERS!!!"/>
    <n v="10"/>
    <n v="10"/>
    <x v="0"/>
    <s v="US"/>
    <s v="USD"/>
    <n v="1436555376"/>
    <n v="1433963376"/>
    <b v="0"/>
    <n v="1"/>
    <b v="1"/>
    <s v="music/metal"/>
    <n v="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0.1990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0.55174999999999996"/>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0.30449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4.9714285714285711E-2"/>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0.18220503597122312"/>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3.4482758620689655E-2"/>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1.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0.44005833333333327"/>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4.675E-2"/>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8185714285714286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97755555555555551"/>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9966000000000000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95499999999999996"/>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58461538461538465"/>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9795454545454545"/>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81714285714285717"/>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75980000000000003"/>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99888888888888894"/>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88181818181818183"/>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9969000000000000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9458333333333333"/>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99187499999999995"/>
    <n v="32.5"/>
    <x v="4"/>
    <s v="jazz"/>
    <x v="872"/>
    <d v="2011-03-10T19:48:47"/>
  </r>
  <r>
    <n v="873"/>
    <s v="The Dreamer-An Original Jazz CD"/>
    <s v="Fall in love with &quot;The Dreamer&quot;, new original music from trumpeter Freddie Dunn!"/>
    <n v="3500"/>
    <n v="45"/>
    <x v="2"/>
    <s v="US"/>
    <s v="USD"/>
    <n v="1352610040"/>
    <n v="1349150440"/>
    <b v="0"/>
    <n v="5"/>
    <b v="0"/>
    <s v="music/jazz"/>
    <n v="-0.987142857142857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75666666666666671"/>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1"/>
    <e v="#DIV/0!"/>
    <x v="4"/>
    <s v="jazz"/>
    <x v="875"/>
    <d v="2015-09-21T17:22:11"/>
  </r>
  <r>
    <n v="876"/>
    <s v="Sound Of Dobells"/>
    <s v="What was the greatest record shop ever?  DOBELLS!"/>
    <n v="3152"/>
    <n v="1286"/>
    <x v="2"/>
    <s v="GB"/>
    <s v="GBP"/>
    <n v="1359978927"/>
    <n v="1357127727"/>
    <b v="0"/>
    <n v="45"/>
    <b v="0"/>
    <s v="music/jazz"/>
    <n v="-0.59200507614213194"/>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32450000000000001"/>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98699999999999999"/>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69333333333333336"/>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97010582010582014"/>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99199999999999999"/>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7986666666666666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5998"/>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99"/>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2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59"/>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1"/>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0.92800000000000005"/>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9055872000000000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9583333333333333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9675000000000000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59250000000000003"/>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9"/>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60829999999999995"/>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97562499999999996"/>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6"/>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1"/>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9719999999999999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62666666666666671"/>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9958000000000000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1"/>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997"/>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96799999999999997"/>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99697999999999998"/>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0.9698461538461538"/>
    <n v="32.666666666666664"/>
    <x v="4"/>
    <s v="jazz"/>
    <x v="905"/>
    <d v="2011-01-24T05:45:26"/>
  </r>
  <r>
    <n v="906"/>
    <s v="24th Music Presents Channeling Motown (Live)"/>
    <s v="The DMV's most respected saxophonist pay tribute to Motown."/>
    <n v="15000"/>
    <n v="0"/>
    <x v="2"/>
    <s v="US"/>
    <s v="USD"/>
    <n v="1394681590"/>
    <n v="1392093190"/>
    <b v="0"/>
    <n v="0"/>
    <b v="0"/>
    <s v="music/jazz"/>
    <n v="-1"/>
    <e v="#DIV/0!"/>
    <x v="4"/>
    <s v="jazz"/>
    <x v="906"/>
    <d v="2014-03-13T03:33:10"/>
  </r>
  <r>
    <n v="907"/>
    <s v="Greg Chambers Saxophone CD"/>
    <s v="Greg Chambers' self-titled CD needs support for post production, replication, and promotion."/>
    <n v="2900"/>
    <n v="0"/>
    <x v="2"/>
    <s v="US"/>
    <s v="USD"/>
    <n v="1315715823"/>
    <n v="1313123823"/>
    <b v="0"/>
    <n v="0"/>
    <b v="0"/>
    <s v="music/jazz"/>
    <n v="-1"/>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1"/>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96750000000000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77636363636363637"/>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1"/>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99142857142857144"/>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93393333333333328"/>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1"/>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94230769230769229"/>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1"/>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99399999999999999"/>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94974358974358974"/>
    <n v="19.600000000000001"/>
    <x v="4"/>
    <s v="jazz"/>
    <x v="918"/>
    <d v="2014-12-01T22:59:21"/>
  </r>
  <r>
    <n v="919"/>
    <s v="Jazz CD:  Out of The Blue"/>
    <s v="Cool jazz with a New Orleans flavor."/>
    <n v="20000"/>
    <n v="100"/>
    <x v="2"/>
    <s v="US"/>
    <s v="USD"/>
    <n v="1355930645"/>
    <n v="1352906645"/>
    <b v="0"/>
    <n v="1"/>
    <b v="0"/>
    <s v="music/jazz"/>
    <n v="-0.99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1"/>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69099999999999995"/>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7896296296296296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97799999999999998"/>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8910000000000000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97333333333333338"/>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1"/>
    <e v="#DIV/0!"/>
    <x v="4"/>
    <s v="jazz"/>
    <x v="926"/>
    <d v="2010-07-08T22:40:00"/>
  </r>
  <r>
    <n v="927"/>
    <s v="JETRO DA SILVA FUNK PROJECT"/>
    <s v="Studio CD/DVD Solo project of Pianist &amp; Keyboardist Jetro da Silva"/>
    <n v="20000"/>
    <n v="0"/>
    <x v="2"/>
    <s v="US"/>
    <s v="USD"/>
    <n v="1337024695"/>
    <n v="1334432695"/>
    <b v="0"/>
    <n v="0"/>
    <b v="0"/>
    <s v="music/jazz"/>
    <n v="-1"/>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8913793103448275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1"/>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6166666666666667"/>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9345"/>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85463157894736841"/>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94"/>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69599999999999995"/>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98571428571428577"/>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1"/>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98857142857142855"/>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99642857142857144"/>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98545454545454547"/>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82844444444444443"/>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97677999999999998"/>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91093333333333337"/>
    <n v="41.75"/>
    <x v="2"/>
    <s v="wearables"/>
    <x v="942"/>
    <d v="2016-02-18T20:14:20"/>
  </r>
  <r>
    <n v="943"/>
    <s v="SleepMode"/>
    <s v="A mask for home or travel that will give you the best, undisturbed sleep of your life."/>
    <n v="3000"/>
    <n v="289"/>
    <x v="2"/>
    <s v="US"/>
    <s v="USD"/>
    <n v="1480438905"/>
    <n v="1477843305"/>
    <b v="0"/>
    <n v="12"/>
    <b v="0"/>
    <s v="technology/wearables"/>
    <n v="-0.9036666666666666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86673999999999995"/>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97516000000000003"/>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0.9809333333333333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1"/>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88"/>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9863499999999999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71960000000000002"/>
    <n v="58.416666666666664"/>
    <x v="2"/>
    <s v="wearables"/>
    <x v="950"/>
    <d v="2016-01-17T18:01:01"/>
  </r>
  <r>
    <n v="951"/>
    <s v="Smart Harness"/>
    <s v="Revolutionizing the way we walk our dogs!"/>
    <n v="50000"/>
    <n v="19195"/>
    <x v="2"/>
    <s v="US"/>
    <s v="USD"/>
    <n v="1465054872"/>
    <n v="1461166872"/>
    <b v="0"/>
    <n v="121"/>
    <b v="0"/>
    <s v="technology/wearables"/>
    <n v="-0.6160999999999999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6005714285714285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9916000000000000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56593333333333329"/>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94338666666666671"/>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98277999999999999"/>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0.98058333333333336"/>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88671724315288669"/>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61140000000000005"/>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53899371069182389"/>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57811578947368425"/>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71519999999999995"/>
    <n v="19.243243243243242"/>
    <x v="2"/>
    <s v="wearables"/>
    <x v="962"/>
    <d v="2016-02-11T17:05:53"/>
  </r>
  <r>
    <n v="963"/>
    <s v="The Ultimate Learning Center"/>
    <s v="WE are molding an educated, motivated, non violent GENERATION!"/>
    <n v="35000"/>
    <n v="377"/>
    <x v="2"/>
    <s v="US"/>
    <s v="USD"/>
    <n v="1476717319"/>
    <n v="1473693319"/>
    <b v="0"/>
    <n v="9"/>
    <b v="0"/>
    <s v="technology/wearables"/>
    <n v="-0.98922857142857146"/>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99200909090909095"/>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98807999999999996"/>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8519999999999999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82189999999999996"/>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9867500000000000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53333333333333333"/>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54079999999999995"/>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99773999999999996"/>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6537500000000000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97945000000000004"/>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99439999999999995"/>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97392999999999996"/>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98073999999999995"/>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66333333333333333"/>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437367328170097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171824"/>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8514000000000000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9998762487624876"/>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999828571428571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704938638827852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98939999999999995"/>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93706666666666671"/>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8725000000000000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8678000000000000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1"/>
    <e v="#DIV/0!"/>
    <x v="2"/>
    <s v="wearables"/>
    <x v="988"/>
    <d v="2016-10-01T08:33:45"/>
  </r>
  <r>
    <n v="989"/>
    <s v="Power Rope"/>
    <s v="The most useful phone charger you will ever buy"/>
    <n v="10000"/>
    <n v="1677"/>
    <x v="2"/>
    <s v="US"/>
    <s v="USD"/>
    <n v="1475101495"/>
    <n v="1472509495"/>
    <b v="0"/>
    <n v="32"/>
    <b v="0"/>
    <s v="technology/wearables"/>
    <n v="-0.83230000000000004"/>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99895999999999996"/>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95760000000000001"/>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99533000000000005"/>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7491285714285714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97665500000000005"/>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9274"/>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98375000000000001"/>
    <n v="13"/>
    <x v="2"/>
    <s v="wearables"/>
    <x v="996"/>
    <d v="2014-07-27T15:27:00"/>
  </r>
  <r>
    <n v="997"/>
    <s v="iPhanny"/>
    <s v="The iPhanny keeps your iPhone 6 safe from bending in those dangerous pants pockets."/>
    <n v="5000"/>
    <n v="65"/>
    <x v="2"/>
    <s v="US"/>
    <s v="USD"/>
    <n v="1417145297"/>
    <n v="1414549697"/>
    <b v="0"/>
    <n v="8"/>
    <b v="0"/>
    <s v="technology/wearables"/>
    <n v="-0.98699999999999999"/>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41441666666666666"/>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92211333333333334"/>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97784285235274393"/>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0.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70397039703970399"/>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83945000000000003"/>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17791999999999999"/>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24948999999999999"/>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941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55679999999999996"/>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99732620320855614"/>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8687000000000000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99809110629067244"/>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99624999999999997"/>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4.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65471999999999997"/>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69399999999999995"/>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97333333333333338"/>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97158"/>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77121200000000001"/>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96894999999999998"/>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52666666666666662"/>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1.0554838709677419"/>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2.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0.1489999999999999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1.3714999999999999"/>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0.18637749999999997"/>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9.9283142857142959E-2"/>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8.2857142857132465E-5"/>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3.0929209438741501E-2"/>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0.17269999999999999"/>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0.1176"/>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2.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7.3999999999999996E-2"/>
    <n v="108.48484848484848"/>
    <x v="4"/>
    <s v="electronic music"/>
    <x v="1031"/>
    <d v="2015-12-16T18:20:10"/>
  </r>
  <r>
    <n v="1032"/>
    <s v="Phantom Ship / Coastal (Album Preorder)"/>
    <s v="Ideal for living rooms and open spaces."/>
    <n v="5400"/>
    <n v="5858.84"/>
    <x v="0"/>
    <s v="US"/>
    <s v="USD"/>
    <n v="1466697625"/>
    <n v="1464105625"/>
    <b v="0"/>
    <n v="96"/>
    <b v="1"/>
    <s v="music/electronic music"/>
    <n v="8.4970370370370391E-2"/>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2.86144578313253E-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0.3000180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7.6521739130434779E-2"/>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0.1236044444444445"/>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2.1000000000000001E-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0.45333333333333331"/>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0.28199999999999997"/>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9970588235294117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1"/>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98461538461538467"/>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91463000000000005"/>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99914285714285711"/>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97340000000000004"/>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1"/>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99950000000000006"/>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98586666666666667"/>
    <n v="53"/>
    <x v="5"/>
    <s v="audio"/>
    <x v="1048"/>
    <d v="2016-09-25T01:16:29"/>
  </r>
  <r>
    <n v="1049"/>
    <s v="J1 (Canceled)"/>
    <s v="------"/>
    <n v="12000"/>
    <n v="0"/>
    <x v="1"/>
    <s v="US"/>
    <s v="USD"/>
    <n v="1455272445"/>
    <n v="1452680445"/>
    <b v="0"/>
    <n v="0"/>
    <b v="0"/>
    <s v="journalism/audio"/>
    <n v="-1"/>
    <e v="#DIV/0!"/>
    <x v="5"/>
    <s v="audio"/>
    <x v="1049"/>
    <d v="2016-02-12T10:20:45"/>
  </r>
  <r>
    <n v="1050"/>
    <s v="The (Secular) Barbershop Podcast (Canceled)"/>
    <s v="Secularism is on the rise and I hear you.Talk to me."/>
    <n v="2500"/>
    <n v="0"/>
    <x v="1"/>
    <s v="US"/>
    <s v="USD"/>
    <n v="1442257677"/>
    <n v="1439665677"/>
    <b v="0"/>
    <n v="0"/>
    <b v="0"/>
    <s v="journalism/audio"/>
    <n v="-1"/>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1"/>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1"/>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99"/>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1"/>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1"/>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1"/>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1"/>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1"/>
    <e v="#DIV/0!"/>
    <x v="5"/>
    <s v="audio"/>
    <x v="1058"/>
    <d v="2015-03-26T00:00:00"/>
  </r>
  <r>
    <n v="1059"/>
    <s v="Voice Over Artist (Canceled)"/>
    <s v="Turning myself into a vocal artist."/>
    <n v="1100"/>
    <n v="0"/>
    <x v="1"/>
    <s v="US"/>
    <s v="USD"/>
    <n v="1426269456"/>
    <n v="1423681056"/>
    <b v="0"/>
    <n v="0"/>
    <b v="0"/>
    <s v="journalism/audio"/>
    <n v="-1"/>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99"/>
    <n v="50"/>
    <x v="5"/>
    <s v="audio"/>
    <x v="1060"/>
    <d v="2015-04-15T21:54:53"/>
  </r>
  <r>
    <n v="1061"/>
    <s v="Chat Box 23 (Canceled)"/>
    <s v="T.O., Adi &amp; Mercedes discuss their point of views, women's issues &amp; Hollywood Hotties."/>
    <n v="4000"/>
    <n v="0"/>
    <x v="1"/>
    <s v="US"/>
    <s v="USD"/>
    <n v="1462150800"/>
    <n v="1456987108"/>
    <b v="0"/>
    <n v="0"/>
    <b v="0"/>
    <s v="journalism/audio"/>
    <n v="-1"/>
    <e v="#DIV/0!"/>
    <x v="5"/>
    <s v="audio"/>
    <x v="1061"/>
    <d v="2016-05-02T01:00:00"/>
  </r>
  <r>
    <n v="1062"/>
    <s v="RETURNING AT A LATER DATE"/>
    <s v="SEE US ON PATREON www.badgirlartwork.com"/>
    <n v="199"/>
    <n v="190"/>
    <x v="1"/>
    <s v="US"/>
    <s v="USD"/>
    <n v="1468351341"/>
    <n v="1467746541"/>
    <b v="0"/>
    <n v="4"/>
    <b v="0"/>
    <s v="journalism/audio"/>
    <n v="-4.5226130653266333E-2"/>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1"/>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9102555555555556"/>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97299999999999998"/>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96632666666666667"/>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74"/>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9985000000000000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6136363636363636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99299999999999999"/>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1"/>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99931999999999999"/>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98666666666666669"/>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93690740740740741"/>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0.95499999999999996"/>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37234666666666666"/>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70623999999999998"/>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92500000000000004"/>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97392307692307689"/>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90895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99982352941176467"/>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99439999999999995"/>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99180000000000001"/>
    <n v="410"/>
    <x v="6"/>
    <s v="video games"/>
    <x v="1083"/>
    <d v="2014-08-02T15:49:43"/>
  </r>
  <r>
    <n v="1084"/>
    <s v="My own channel"/>
    <s v="I want to start my own channel for gaming"/>
    <n v="550"/>
    <n v="0"/>
    <x v="2"/>
    <s v="US"/>
    <s v="USD"/>
    <n v="1407534804"/>
    <n v="1404942804"/>
    <b v="0"/>
    <n v="0"/>
    <b v="0"/>
    <s v="games/video games"/>
    <n v="-1"/>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96579999999999999"/>
    <n v="114"/>
    <x v="6"/>
    <s v="video games"/>
    <x v="1085"/>
    <d v="2016-03-14T15:06:15"/>
  </r>
  <r>
    <n v="1086"/>
    <s v="Cyber Universe Online"/>
    <s v="Humanity's future in the Galaxy"/>
    <n v="18000"/>
    <n v="15"/>
    <x v="2"/>
    <s v="US"/>
    <s v="USD"/>
    <n v="1408913291"/>
    <n v="1406321291"/>
    <b v="0"/>
    <n v="2"/>
    <b v="0"/>
    <s v="games/video games"/>
    <n v="-0.99916666666666665"/>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1"/>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85817022222222228"/>
    <n v="43.41727891156463"/>
    <x v="6"/>
    <s v="video games"/>
    <x v="1088"/>
    <d v="2014-04-24T19:11:07"/>
  </r>
  <r>
    <n v="1089"/>
    <s v="Farabel"/>
    <s v="Farabel is a single player turn-based fantasy strategy game for Mac/PC/Linux"/>
    <n v="15000"/>
    <n v="1174"/>
    <x v="2"/>
    <s v="FR"/>
    <s v="EUR"/>
    <n v="1435293175"/>
    <n v="1432701175"/>
    <b v="0"/>
    <n v="49"/>
    <b v="0"/>
    <s v="games/video games"/>
    <n v="-0.92173333333333329"/>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9996153550273098"/>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87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989500000000000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85916666666666663"/>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81699944444444439"/>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9496520000000000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82066666666666666"/>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99953000000000003"/>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0.92788000000000004"/>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99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97499999999999998"/>
    <n v="10"/>
    <x v="6"/>
    <s v="video games"/>
    <x v="1100"/>
    <d v="2016-02-14T02:39:31"/>
  </r>
  <r>
    <n v="1101"/>
    <s v="Strain Wars"/>
    <s v="Different strains of marijuana leafs battling to the death to see which one is the top strain."/>
    <n v="100000"/>
    <n v="41"/>
    <x v="2"/>
    <s v="US"/>
    <s v="USD"/>
    <n v="1468519920"/>
    <n v="1466188338"/>
    <b v="0"/>
    <n v="6"/>
    <b v="0"/>
    <s v="games/video games"/>
    <n v="-0.99958999999999998"/>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9468750000000000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98380000000000001"/>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9504833333333333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99841000000000002"/>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58750000000000002"/>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1"/>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97070000000000001"/>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9955000000000000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9949000000000000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99960000000000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64462590909090911"/>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99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9983333333333332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99867499999999998"/>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99964295999999997"/>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91700000000000004"/>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97577777777777774"/>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9976190476190476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1"/>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99988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1"/>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9978000000000000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99527777777777782"/>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1"/>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99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98328571428571432"/>
    <n v="25.434782608695652"/>
    <x v="6"/>
    <s v="mobile games"/>
    <x v="1127"/>
    <d v="2014-11-14T21:30:00"/>
  </r>
  <r>
    <n v="1128"/>
    <s v="Flying Turds"/>
    <s v="#havingfunFTW"/>
    <n v="1000"/>
    <n v="1"/>
    <x v="2"/>
    <s v="GB"/>
    <s v="GBP"/>
    <n v="1407425717"/>
    <n v="1404833717"/>
    <b v="0"/>
    <n v="1"/>
    <b v="0"/>
    <s v="games/mobile games"/>
    <n v="-0.999"/>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9989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9978000000000000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1"/>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85619999999999996"/>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99333333333333329"/>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99995999999999996"/>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9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93556085918854415"/>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60499999999999998"/>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99642857142857144"/>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99937500000000001"/>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1"/>
    <e v="#DIV/0!"/>
    <x v="6"/>
    <s v="mobile games"/>
    <x v="1140"/>
    <d v="2015-08-06T11:05:21"/>
  </r>
  <r>
    <n v="1141"/>
    <s v="Arena Z - Zombie Survival"/>
    <s v="I think this will be a great game!"/>
    <n v="500"/>
    <n v="0"/>
    <x v="2"/>
    <s v="DE"/>
    <s v="EUR"/>
    <n v="1436460450"/>
    <n v="1433868450"/>
    <b v="0"/>
    <n v="0"/>
    <b v="0"/>
    <s v="games/mobile games"/>
    <n v="-1"/>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1"/>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99586666666666668"/>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1"/>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9987500000000000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91166666666666663"/>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1"/>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99513333333333331"/>
    <n v="24.333333333333332"/>
    <x v="7"/>
    <s v="food trucks"/>
    <x v="1148"/>
    <d v="2016-12-01T05:06:21"/>
  </r>
  <r>
    <n v="1149"/>
    <s v="The Floridian Food Truck"/>
    <s v="Bringing culturally diverse Floridian cuisine to the people!"/>
    <n v="50000"/>
    <n v="75"/>
    <x v="2"/>
    <s v="US"/>
    <s v="USD"/>
    <n v="1466096566"/>
    <n v="1463504566"/>
    <b v="0"/>
    <n v="2"/>
    <b v="0"/>
    <s v="food/food trucks"/>
    <n v="-0.99850000000000005"/>
    <n v="37.5"/>
    <x v="7"/>
    <s v="food trucks"/>
    <x v="1149"/>
    <d v="2016-06-16T17:02:46"/>
  </r>
  <r>
    <n v="1150"/>
    <s v="Chef Po's Food Truck"/>
    <s v="Bringing delicious authentic and fusion Taiwanese Food to the West Coast."/>
    <n v="2500"/>
    <n v="252"/>
    <x v="2"/>
    <s v="US"/>
    <s v="USD"/>
    <n v="1452293675"/>
    <n v="1447109675"/>
    <b v="0"/>
    <n v="6"/>
    <b v="0"/>
    <s v="food/food trucks"/>
    <n v="-0.8992"/>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1"/>
    <e v="#DIV/0!"/>
    <x v="7"/>
    <s v="food trucks"/>
    <x v="1151"/>
    <d v="2015-09-07T02:27:43"/>
  </r>
  <r>
    <n v="1152"/>
    <s v="Peruvian King Food Truck"/>
    <s v="Peruvian food truck with an LA twist."/>
    <n v="16000"/>
    <n v="911"/>
    <x v="2"/>
    <s v="US"/>
    <s v="USD"/>
    <n v="1431709312"/>
    <n v="1429117312"/>
    <b v="0"/>
    <n v="15"/>
    <b v="0"/>
    <s v="food/food trucks"/>
    <n v="-0.94306250000000003"/>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99375000000000002"/>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0.9350000000000000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9924800000000000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1"/>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9849"/>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99533333333333329"/>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1"/>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9615000000000000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1"/>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9994166666666666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1"/>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1"/>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79295000000000004"/>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8085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98368333333333335"/>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9433333333333333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99829999999999997"/>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996"/>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999"/>
    <n v="25"/>
    <x v="7"/>
    <s v="food trucks"/>
    <x v="1171"/>
    <d v="2014-11-13T20:18:47"/>
  </r>
  <r>
    <n v="1172"/>
    <s v="let your dayz take you to the dogs."/>
    <s v="Bringing YOUR favorite dog recipes to the streets."/>
    <n v="9000"/>
    <n v="0"/>
    <x v="2"/>
    <s v="US"/>
    <s v="USD"/>
    <n v="1408551752"/>
    <n v="1405959752"/>
    <b v="0"/>
    <n v="0"/>
    <b v="0"/>
    <s v="food/food trucks"/>
    <n v="-1"/>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99975999999999998"/>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94093333333333329"/>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97075"/>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9999428571428571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1"/>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99993333333333334"/>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94666666666666666"/>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88249999999999995"/>
    <n v="69.117647058823536"/>
    <x v="7"/>
    <s v="food trucks"/>
    <x v="1180"/>
    <d v="2014-06-28T19:21:54"/>
  </r>
  <r>
    <n v="1181"/>
    <s v="Gringo Loco Tacos Food Truck"/>
    <s v="Bringing the best tacos to the streets of Chicago!"/>
    <n v="50000"/>
    <n v="4"/>
    <x v="2"/>
    <s v="US"/>
    <s v="USD"/>
    <n v="1425197321"/>
    <n v="1422605321"/>
    <b v="0"/>
    <n v="3"/>
    <b v="0"/>
    <s v="food/food trucks"/>
    <n v="-0.9999200000000000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95799999999999996"/>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96"/>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4.9363636363636366E-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5.4399999999999997E-2"/>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6.7333333333333328E-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4.125714285714286E-2"/>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0.60550000000000004"/>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7.7777777777777779E-2"/>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0.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9.0740740740740747E-2"/>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1.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3.957142857142857E-2"/>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2.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0.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1.69910344827586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1.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1.606000000000000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3167795334838224E-2"/>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0.2560416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2.4378333333333405E-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0.992439999999999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2.4539877300613498E-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2.9461538461538463E-2"/>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8.615384615384615E-3"/>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0.15"/>
    <n v="32.34375"/>
    <x v="8"/>
    <s v="photobooks"/>
    <x v="1206"/>
    <d v="2017-03-11T13:29:00"/>
  </r>
  <r>
    <n v="1207"/>
    <s v="ITALIANA"/>
    <s v="A humanistic photo book about ancestral &amp; post-modern Italy."/>
    <n v="16700"/>
    <n v="17396"/>
    <x v="0"/>
    <s v="IT"/>
    <s v="EUR"/>
    <n v="1459418400"/>
    <n v="1456827573"/>
    <b v="0"/>
    <n v="141"/>
    <b v="1"/>
    <s v="photography/photobooks"/>
    <n v="4.1676646706586828E-2"/>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0.5530000000000000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0.06"/>
    <n v="138.2608695652174"/>
    <x v="8"/>
    <s v="photobooks"/>
    <x v="1209"/>
    <d v="2017-02-25T20:18:25"/>
  </r>
  <r>
    <n v="1210"/>
    <s v="Det Andra GÃ¶teborg"/>
    <s v="En fotobok om livet i det enda andra GÃ¶teborg i vÃ¤rlden"/>
    <n v="20000"/>
    <n v="50863"/>
    <x v="0"/>
    <s v="SE"/>
    <s v="SEK"/>
    <n v="1433106000"/>
    <n v="1431124572"/>
    <b v="0"/>
    <n v="103"/>
    <b v="1"/>
    <s v="photography/photobooks"/>
    <n v="1.54315"/>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999999999999999E-2"/>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0.2903999999999999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2.2307692307692306E-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0.318"/>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6.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0.4570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2.5999999999999999E-2"/>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0.72277777777777774"/>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0.59168195718654437"/>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3.7666666666666668E-2"/>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0.11409545454545464"/>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1.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0.12106060606060606"/>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0.92933333333333334"/>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95599999999999996"/>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96126"/>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1"/>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70699999999999996"/>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909090909090909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1"/>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1"/>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99199999999999999"/>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884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1"/>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97212636049907086"/>
    <n v="35"/>
    <x v="4"/>
    <s v="world music"/>
    <x v="1235"/>
    <d v="2013-12-15T03:14:59"/>
  </r>
  <r>
    <n v="1236"/>
    <s v="&quot;Volando&quot; CD Release (Canceled)"/>
    <s v="Raising money to give the musicians their due."/>
    <n v="2500"/>
    <n v="0"/>
    <x v="1"/>
    <s v="US"/>
    <s v="USD"/>
    <n v="1343491200"/>
    <n v="1342801164"/>
    <b v="0"/>
    <n v="0"/>
    <b v="0"/>
    <s v="music/world music"/>
    <n v="-1"/>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1"/>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82199999999999995"/>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1"/>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96987500000000004"/>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49259999999999998"/>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9945115257958288"/>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85908333333333331"/>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3.7999999999999999E-2"/>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0.20250000000000001"/>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0.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0.2214285714285714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0.51639999999999997"/>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4.4400000000000002E-2"/>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1.0015333333333334"/>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7999999999999999E-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0.3765714285714285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7.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0.9885074626865672"/>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1.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0.1796376666666665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1.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1.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4.24E-2"/>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0.13666666666666666"/>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2500000000000001E-2"/>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0.25415384615384617"/>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0.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0.66461538461538461"/>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0.19147714285714287"/>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4.7368421052631582E-3"/>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7999999999999999E-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0.16666666666666666"/>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8.6489361702127662E-2"/>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0.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7999999999999999E-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0.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3.5000000000000003E-2"/>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0.54975359999999984"/>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0.62140666666666655"/>
    <n v="62.522107969151669"/>
    <x v="4"/>
    <s v="rock"/>
    <x v="1275"/>
    <d v="2013-08-07T20:49:47"/>
  </r>
  <r>
    <n v="1276"/>
    <s v="MR. DREAM GOES TO JAIL"/>
    <s v="Sponsor this Brooklyn punk band's debut seven-inch, MR. DREAM GOES TO JAIL."/>
    <n v="3000"/>
    <n v="3132.63"/>
    <x v="0"/>
    <s v="US"/>
    <s v="USD"/>
    <n v="1251777600"/>
    <n v="1247504047"/>
    <b v="1"/>
    <n v="68"/>
    <b v="1"/>
    <s v="music/rock"/>
    <n v="4.4210000000000034E-2"/>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6.1243333333333309E-2"/>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0.54938461538461536"/>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0.107715723873442"/>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0.10911866666666659"/>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0.10714285714285714"/>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0.23613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1.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0.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6500000000000001E-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8.3333333333333329E-2"/>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1.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4.4999999999999997E-3"/>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0.25066666666666665"/>
    <n v="36.07692307692308"/>
    <x v="1"/>
    <s v="plays"/>
    <x v="1289"/>
    <d v="2017-01-04T03:14:05"/>
  </r>
  <r>
    <n v="1290"/>
    <s v="I Died... I Came Back, ... Whatever"/>
    <s v="Sometimes your Heart has to STOP for your Life to START."/>
    <n v="3500"/>
    <n v="3800"/>
    <x v="0"/>
    <s v="US"/>
    <s v="USD"/>
    <n v="1429772340"/>
    <n v="1427121931"/>
    <b v="0"/>
    <n v="86"/>
    <b v="1"/>
    <s v="theater/plays"/>
    <n v="8.5714285714285715E-2"/>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0.4570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2.2333333333333334E-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0.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9599999999999999E-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0.41176470588235292"/>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9.5250000000000001E-2"/>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4.65E-2"/>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0.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0.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2.75E-2"/>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0"/>
    <n v="50"/>
    <x v="1"/>
    <s v="plays"/>
    <x v="1302"/>
    <d v="2016-12-01T02:23:31"/>
  </r>
  <r>
    <n v="1303"/>
    <s v="Forward Arena Theatre Company: Summer Season"/>
    <s v="Groundbreaking queer theatre."/>
    <n v="3500"/>
    <n v="4559.13"/>
    <x v="0"/>
    <s v="GB"/>
    <s v="GBP"/>
    <n v="1469962800"/>
    <n v="1468578920"/>
    <b v="0"/>
    <n v="108"/>
    <b v="1"/>
    <s v="theater/plays"/>
    <n v="0.30260857142857145"/>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60372499999999996"/>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740233333333333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34753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88485999999999998"/>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88639999999999997"/>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0.11991304347826087"/>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84499999999999997"/>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67971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99391304347826082"/>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68884999999999996"/>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98873333333333335"/>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59596000000000005"/>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99998666666666669"/>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94266499999999998"/>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8467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84896551724137936"/>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99497000000000002"/>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98697186147186144"/>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99697142857142862"/>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91120000000000001"/>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90159999999999996"/>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97570000000000001"/>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9887000000000000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96447916666666667"/>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9766933333333333"/>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99184000000000005"/>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7750571428571428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98633199999999999"/>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1"/>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1"/>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8924586466165414"/>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8024"/>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15053"/>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50617999999999996"/>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96696666666666664"/>
    <n v="66.066666666666663"/>
    <x v="2"/>
    <s v="wearables"/>
    <x v="1338"/>
    <d v="2015-08-02T19:17:13"/>
  </r>
  <r>
    <n v="1339"/>
    <s v="Linkoo (Canceled)"/>
    <s v="World's Smallest customizable Phone &amp; GPS Watch for kids !"/>
    <n v="50000"/>
    <n v="3317"/>
    <x v="1"/>
    <s v="US"/>
    <s v="USD"/>
    <n v="1418056315"/>
    <n v="1414164715"/>
    <b v="0"/>
    <n v="37"/>
    <b v="0"/>
    <s v="technology/wearables"/>
    <n v="-0.9336600000000000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1"/>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2964"/>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998"/>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2.298E-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2.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0.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0.4732653061224489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2.1999999999999999E-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872340425531915E-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1.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4.0500000000000001E-2"/>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265E-2"/>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0.3614"/>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0.33600000000000002"/>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0.30249999999999999"/>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0.2268"/>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0.82810588235294125"/>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0.253"/>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0.116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0.1575757575757575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0.73199999999999998"/>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0.2598333333333333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9.0999999999999998E-2"/>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0.18642857142857142"/>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2.6666666666666666E-3"/>
    <n v="81.739130434782609"/>
    <x v="4"/>
    <s v="rock"/>
    <x v="1365"/>
    <d v="2015-03-16T16:35:52"/>
  </r>
  <r>
    <n v="1366"/>
    <s v="Kick It! A Tribute to the A.K.s"/>
    <s v="A musical memorial for Alexi Petersen."/>
    <n v="7500"/>
    <n v="9486.69"/>
    <x v="0"/>
    <s v="US"/>
    <s v="USD"/>
    <n v="1417049663"/>
    <n v="1413158063"/>
    <b v="0"/>
    <n v="147"/>
    <b v="1"/>
    <s v="music/rock"/>
    <n v="0.26489200000000007"/>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0.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0.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5.3480531520395468E-2"/>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3.6666666666666667E-2"/>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7.0867266752393202E-2"/>
    <n v="107.07142857142857"/>
    <x v="4"/>
    <s v="rock"/>
    <x v="1371"/>
    <d v="2015-05-07T18:12:22"/>
  </r>
  <r>
    <n v="1372"/>
    <s v="Ted Lukas &amp; the Misled new CD - &quot;FEED&quot;"/>
    <s v="Please help us raise funds to press our new CD!"/>
    <n v="500"/>
    <n v="620"/>
    <x v="0"/>
    <s v="US"/>
    <s v="USD"/>
    <n v="1342115132"/>
    <n v="1339523132"/>
    <b v="0"/>
    <n v="16"/>
    <b v="1"/>
    <s v="music/rock"/>
    <n v="0.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5.0099999999999999E-2"/>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0.89466666666666672"/>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0.71325000000000005"/>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1.5248648648648648"/>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0.16153846153846155"/>
    <n v="48.70967741935484"/>
    <x v="4"/>
    <s v="rock"/>
    <x v="1377"/>
    <d v="2017-02-03T04:11:00"/>
  </r>
  <r>
    <n v="1378"/>
    <s v="SIX BY SEVEN"/>
    <s v="A psychedelic post rock masterpiece!"/>
    <n v="2000"/>
    <n v="4067"/>
    <x v="0"/>
    <s v="GB"/>
    <s v="GBP"/>
    <n v="1470075210"/>
    <n v="1468779210"/>
    <b v="0"/>
    <n v="133"/>
    <b v="1"/>
    <s v="music/rock"/>
    <n v="1.0335000000000001"/>
    <n v="30.578947368421051"/>
    <x v="4"/>
    <s v="rock"/>
    <x v="1378"/>
    <d v="2016-08-01T18:13:30"/>
  </r>
  <r>
    <n v="1379"/>
    <s v="J. Walter Makes a Record"/>
    <s v="---------The long-awaited debut full-length from Justin Ruddy--------"/>
    <n v="10000"/>
    <n v="11160"/>
    <x v="0"/>
    <s v="US"/>
    <s v="USD"/>
    <n v="1433504876"/>
    <n v="1430912876"/>
    <b v="0"/>
    <n v="151"/>
    <b v="1"/>
    <s v="music/rock"/>
    <n v="0.1160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3.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7.0999999999999994E-2"/>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4.3624999999999997E-2"/>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1.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0.24085714285714285"/>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0.10406124999999997"/>
    <n v="65.914104477611943"/>
    <x v="4"/>
    <s v="rock"/>
    <x v="1385"/>
    <d v="2016-04-29T12:11:00"/>
  </r>
  <r>
    <n v="1386"/>
    <s v="MALTESE CROSS: The First Album"/>
    <s v="We are a classic hard rock/heavy metal band just trying to keep rock alive!"/>
    <n v="400"/>
    <n v="875"/>
    <x v="0"/>
    <s v="US"/>
    <s v="USD"/>
    <n v="1438183889"/>
    <n v="1435591889"/>
    <b v="0"/>
    <n v="14"/>
    <b v="1"/>
    <s v="music/rock"/>
    <n v="1.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0.36625000000000002"/>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0.34807399999999999"/>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0.45400000000000001"/>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9.1071428571428567E-2"/>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0.10199999999999999"/>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0.13639999999999999"/>
    <n v="27.317307692307693"/>
    <x v="4"/>
    <s v="rock"/>
    <x v="1392"/>
    <d v="2016-03-03T03:43:06"/>
  </r>
  <r>
    <n v="1393"/>
    <s v="WolfHunt | Social Commentary Rock Project"/>
    <s v="Rock n' Roll tales of our times"/>
    <n v="10000"/>
    <n v="10235"/>
    <x v="0"/>
    <s v="US"/>
    <s v="USD"/>
    <n v="1470068523"/>
    <n v="1467476523"/>
    <b v="0"/>
    <n v="52"/>
    <b v="1"/>
    <s v="music/rock"/>
    <n v="2.35E-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0.22133333333333333"/>
    <n v="53.882352941176471"/>
    <x v="4"/>
    <s v="rock"/>
    <x v="1394"/>
    <d v="2017-03-01T03:00:00"/>
  </r>
  <r>
    <n v="1395"/>
    <s v="Quiet Oaks Full Length Album"/>
    <s v="Help Quiet Oaks record their debut album!!!"/>
    <n v="3500"/>
    <n v="3916"/>
    <x v="0"/>
    <s v="US"/>
    <s v="USD"/>
    <n v="1484430481"/>
    <n v="1481838481"/>
    <b v="0"/>
    <n v="82"/>
    <b v="1"/>
    <s v="music/rock"/>
    <n v="0.11885714285714286"/>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7.2999999999999995E-2"/>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0.13850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9.6818181818181817E-2"/>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0.26144444444444442"/>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0.6742857142857142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3.9651999999999998"/>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9.1600000000000001E-2"/>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2.5749999999999999E-2"/>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9833793103448276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99580000000000002"/>
    <n v="6.1764705882352944"/>
    <x v="3"/>
    <s v="translations"/>
    <x v="1405"/>
    <d v="2014-11-28T17:20:01"/>
  </r>
  <r>
    <n v="1406"/>
    <s v="Man Down! Translation project"/>
    <s v="The White coat and the battle dress uniform"/>
    <n v="12000"/>
    <n v="15"/>
    <x v="2"/>
    <s v="IT"/>
    <s v="EUR"/>
    <n v="1449914400"/>
    <n v="1445336607"/>
    <b v="0"/>
    <n v="3"/>
    <b v="0"/>
    <s v="publishing/translations"/>
    <n v="-0.9987500000000000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99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92800000000000005"/>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1"/>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99983333333333335"/>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9976666666666667"/>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95428571428571429"/>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9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998"/>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8181818181818182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1"/>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98777777777777775"/>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998"/>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92936507936507939"/>
    <n v="44.5"/>
    <x v="3"/>
    <s v="translations"/>
    <x v="1419"/>
    <d v="2016-10-09T10:56:59"/>
  </r>
  <r>
    <n v="1420"/>
    <s v="Shakespeare in the Hood - Romeo and Juliet"/>
    <s v="Help me butcher Shakespeare in a satirical fashion."/>
    <n v="110"/>
    <n v="3"/>
    <x v="2"/>
    <s v="US"/>
    <s v="USD"/>
    <n v="1467129686"/>
    <n v="1464969686"/>
    <b v="0"/>
    <n v="3"/>
    <b v="0"/>
    <s v="publishing/translations"/>
    <n v="-0.97272727272727277"/>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999"/>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99895999999999996"/>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996666666666666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7964"/>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1"/>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1"/>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91620000000000001"/>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95499999999999996"/>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1"/>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9194"/>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68052941176470583"/>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1"/>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9329166666666666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9001219512195122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999"/>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99229999999999996"/>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73099999999999998"/>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97"/>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93394495412844036"/>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9999230769230769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98877777777777776"/>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1"/>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1"/>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1"/>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1"/>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1"/>
    <e v="#DIV/0!"/>
    <x v="3"/>
    <s v="translations"/>
    <x v="1446"/>
    <d v="2016-04-21T10:44:38"/>
  </r>
  <r>
    <n v="1447"/>
    <s v="Indian Language Dictionary"/>
    <s v="I'm creating a dictionary of multiple Indian languages."/>
    <n v="500000"/>
    <n v="75"/>
    <x v="2"/>
    <s v="US"/>
    <s v="USD"/>
    <n v="1467999134"/>
    <n v="1465407134"/>
    <b v="0"/>
    <n v="3"/>
    <b v="0"/>
    <s v="publishing/translations"/>
    <n v="-0.99985000000000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1"/>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1"/>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9999900000000000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9998944591029024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1"/>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1"/>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99142857142857144"/>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89500000000000002"/>
    <n v="225"/>
    <x v="3"/>
    <s v="translations"/>
    <x v="1455"/>
    <d v="2014-09-05T13:39:00"/>
  </r>
  <r>
    <n v="1456"/>
    <s v="Sometimes you don't need love (Canceled)"/>
    <s v="English Version of my auto-published novel"/>
    <n v="5000"/>
    <n v="145"/>
    <x v="1"/>
    <s v="IT"/>
    <s v="EUR"/>
    <n v="1483459365"/>
    <n v="1480867365"/>
    <b v="0"/>
    <n v="3"/>
    <b v="0"/>
    <s v="publishing/translations"/>
    <n v="-0.97099999999999997"/>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1"/>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1"/>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1"/>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1"/>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2446000000000033E-2"/>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8.5174999999999959E-2"/>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0.47666666666666668"/>
    <n v="35.44"/>
    <x v="3"/>
    <s v="radio &amp; podcasts"/>
    <x v="1463"/>
    <d v="2013-04-07T20:52:18"/>
  </r>
  <r>
    <n v="1464"/>
    <s v="Science Studio"/>
    <s v="The Best Science Media on the Web"/>
    <n v="5000"/>
    <n v="8160"/>
    <x v="0"/>
    <s v="US"/>
    <s v="USD"/>
    <n v="1361029958"/>
    <n v="1358437958"/>
    <b v="1"/>
    <n v="234"/>
    <b v="1"/>
    <s v="publishing/radio &amp; podcasts"/>
    <n v="0.63200000000000001"/>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3.5641450000000003"/>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7.877312499999993E-2"/>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0.15079999999999999"/>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2.368421052631579E-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8.4248587570621467E-2"/>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0.2513333333333333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3.8406250000000003E-2"/>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0.38704"/>
    <n v="103.20238095238095"/>
    <x v="3"/>
    <s v="radio &amp; podcasts"/>
    <x v="1472"/>
    <d v="2013-10-16T13:01:43"/>
  </r>
  <r>
    <n v="1473"/>
    <s v="ONE LOVES ONLY FORM"/>
    <s v="Public Radio Project"/>
    <n v="1500"/>
    <n v="1807.74"/>
    <x v="0"/>
    <s v="US"/>
    <s v="USD"/>
    <n v="1330644639"/>
    <n v="1328052639"/>
    <b v="1"/>
    <n v="47"/>
    <b v="1"/>
    <s v="publishing/radio &amp; podcasts"/>
    <n v="0.205160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0.12266666666666666"/>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0.8866966666666666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5.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0.1131000000000000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0.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0.37375000000000003"/>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0.1704039999999999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97899999999999998"/>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999"/>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99285714285714288"/>
    <n v="25"/>
    <x v="3"/>
    <s v="fiction"/>
    <x v="1483"/>
    <d v="2016-07-22T04:37:55"/>
  </r>
  <r>
    <n v="1484"/>
    <s v="a book called filtered down thru the stars"/>
    <s v="The mussings of an old wizard"/>
    <n v="2000"/>
    <n v="0"/>
    <x v="2"/>
    <s v="US"/>
    <s v="USD"/>
    <n v="1342882260"/>
    <n v="1337834963"/>
    <b v="0"/>
    <n v="0"/>
    <b v="0"/>
    <s v="publishing/fiction"/>
    <n v="-1"/>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97761194029850751"/>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9976000000000000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1"/>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0.97599999999999998"/>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1"/>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69137931034482758"/>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9166666666666666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9925000000000000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1"/>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91100000000000003"/>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1"/>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1"/>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99993333333333334"/>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98099999999999998"/>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9975000000000000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74964285714285717"/>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0.6633076923076922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4454545454545454E-2"/>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7.8914666666666619E-2"/>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1.7793846153846153"/>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3.5812499999999997E-2"/>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0.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1.1499999999999999"/>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0.10762162162162162"/>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0.2364125714285715"/>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350000000000022E-2"/>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0.1179285714285714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4.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0.50018750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6.4759999999999998E-2"/>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0.57189000000000001"/>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8.6588235294117646E-2"/>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0.6198000000000000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1.0536666666666668"/>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3.3638888888888892E-2"/>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3.4722222222222224E-2"/>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6.8133333333333337E-2"/>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0.389657471264367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0.24843243243243243"/>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1.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0.7400576923076921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0.20326086956521738"/>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0.1044428571428572"/>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1.8156666666666668"/>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6.7894736842105266E-3"/>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0.3482571428571428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0.75957446808510642"/>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3.8401999999999998"/>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0.45140000000000002"/>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3.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0.324249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1.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0.79900000000000004"/>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2.6285714285714287E-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0.35986100000000004"/>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0.1786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9996666666666667"/>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96"/>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9955555555555555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1"/>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9996666666666667"/>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71099999999999997"/>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1"/>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0.91428571428571426"/>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66"/>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86533333333333329"/>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1"/>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50813953488372088"/>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1"/>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1"/>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1"/>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54866666666666664"/>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96"/>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9533333333333333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996666666666666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96240000000000003"/>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99329999999999996"/>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1"/>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98583333333333334"/>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999"/>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97499999999999998"/>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78749999999999998"/>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9588235294117647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86360000000000003"/>
    <n v="155"/>
    <x v="3"/>
    <s v="art books"/>
    <x v="1568"/>
    <d v="2014-12-24T01:29:45"/>
  </r>
  <r>
    <n v="1569"/>
    <s v="to be removed (Canceled)"/>
    <s v="to be removed"/>
    <n v="30000"/>
    <n v="0"/>
    <x v="1"/>
    <s v="US"/>
    <s v="USD"/>
    <n v="1369498714"/>
    <n v="1366906714"/>
    <b v="0"/>
    <n v="0"/>
    <b v="0"/>
    <s v="publishing/art books"/>
    <n v="-1"/>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58599999999999997"/>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99338842975206609"/>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9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97522222222222221"/>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9494000000000000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7709000000000000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87"/>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99450000000000005"/>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8919346336320506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99159915991599157"/>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1"/>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995"/>
    <n v="5"/>
    <x v="8"/>
    <s v="places"/>
    <x v="1581"/>
    <d v="2015-12-19T10:46:30"/>
  </r>
  <r>
    <n v="1582"/>
    <s v="Scenes from New Orleans"/>
    <s v="I create canvas prints of images from in and around New Orleans"/>
    <n v="1000"/>
    <n v="93"/>
    <x v="2"/>
    <s v="US"/>
    <s v="USD"/>
    <n v="1445894400"/>
    <n v="1440961053"/>
    <b v="0"/>
    <n v="3"/>
    <b v="0"/>
    <s v="photography/places"/>
    <n v="-0.90700000000000003"/>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99924999999999997"/>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1"/>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21"/>
    <n v="131.66666666666666"/>
    <x v="8"/>
    <s v="places"/>
    <x v="1585"/>
    <d v="2016-12-25T11:00:00"/>
  </r>
  <r>
    <n v="1586"/>
    <s v="Missouri In Pictures"/>
    <s v="Show the world the beauty that is in all of our back yards!"/>
    <n v="1500"/>
    <n v="0"/>
    <x v="2"/>
    <s v="US"/>
    <s v="USD"/>
    <n v="1428197422"/>
    <n v="1425609022"/>
    <b v="0"/>
    <n v="0"/>
    <b v="0"/>
    <s v="photography/places"/>
    <n v="-1"/>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99986666666666668"/>
    <n v="1"/>
    <x v="8"/>
    <s v="places"/>
    <x v="1587"/>
    <d v="2014-12-13T22:49:25"/>
  </r>
  <r>
    <n v="1588"/>
    <s v="The Right Side of Texas"/>
    <s v="Southeast Texas as seen through the lens of a cell phone camera"/>
    <n v="516"/>
    <n v="0"/>
    <x v="2"/>
    <s v="US"/>
    <s v="USD"/>
    <n v="1422735120"/>
    <n v="1420091999"/>
    <b v="0"/>
    <n v="0"/>
    <b v="0"/>
    <s v="photography/places"/>
    <n v="-1"/>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1"/>
    <e v="#DIV/0!"/>
    <x v="8"/>
    <s v="places"/>
    <x v="1589"/>
    <d v="2015-10-09T23:38:06"/>
  </r>
  <r>
    <n v="1590"/>
    <s v="An Italian Adventure"/>
    <s v="Discover Italy through photography."/>
    <n v="60000"/>
    <n v="1020"/>
    <x v="2"/>
    <s v="IT"/>
    <s v="EUR"/>
    <n v="1443040464"/>
    <n v="1440448464"/>
    <b v="0"/>
    <n v="2"/>
    <b v="0"/>
    <s v="photography/places"/>
    <n v="-0.98299999999999998"/>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70771428571428574"/>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1"/>
    <e v="#DIV/0!"/>
    <x v="8"/>
    <s v="places"/>
    <x v="1592"/>
    <d v="2015-03-28T00:44:45"/>
  </r>
  <r>
    <n v="1593"/>
    <s v="Picturing Italy"/>
    <s v="A trip to fulfill a dream of capturing the wonders and history of ancient Italy in person."/>
    <n v="22000"/>
    <n v="3"/>
    <x v="2"/>
    <s v="US"/>
    <s v="USD"/>
    <n v="1425154655"/>
    <n v="1422562655"/>
    <b v="0"/>
    <n v="3"/>
    <b v="0"/>
    <s v="photography/places"/>
    <n v="-0.999863636363636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79500000000000004"/>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99719999999999998"/>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9769230769230768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1"/>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9987500000000000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1"/>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0.92659999999999998"/>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8.249200000000001E-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6666666666666668E-3"/>
    <n v="46.953125"/>
    <x v="4"/>
    <s v="rock"/>
    <x v="1602"/>
    <d v="2011-10-14T23:00:00"/>
  </r>
  <r>
    <n v="1603"/>
    <s v="Max's First Solo Album!"/>
    <s v="An exercise in the wild and dangerous world of solo musicianship by Maxwell D Feinstein."/>
    <n v="2000"/>
    <n v="2000.66"/>
    <x v="0"/>
    <s v="US"/>
    <s v="USD"/>
    <n v="1327723459"/>
    <n v="1322539459"/>
    <b v="0"/>
    <n v="30"/>
    <b v="1"/>
    <s v="music/rock"/>
    <n v="3.3000000000004093E-4"/>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0.2210714285714285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6.9333333333333937E-3"/>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041249999999991E-2"/>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0.451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2500000000000001E-2"/>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0.18333333333333332"/>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1.7184999999999999"/>
    <n v="48.544642857142854"/>
    <x v="4"/>
    <s v="rock"/>
    <x v="1610"/>
    <d v="2012-12-15T22:11:50"/>
  </r>
  <r>
    <n v="1611"/>
    <s v="Skelton-Luns CD/7&quot;             No Big Deal."/>
    <s v="Skelton-Luns CD/7&quot; No Big Deal."/>
    <n v="800"/>
    <n v="1001"/>
    <x v="0"/>
    <s v="US"/>
    <s v="USD"/>
    <n v="1370390432"/>
    <n v="1368576032"/>
    <b v="0"/>
    <n v="27"/>
    <b v="1"/>
    <s v="music/rock"/>
    <n v="0.25124999999999997"/>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4999999999999999E-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2.7E-2"/>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0.14124999999999999"/>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4.2000000000000003E-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0.45857142857142857"/>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5.0666666666666665E-2"/>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0.3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0.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0.21199999999999999"/>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7246376811594202E-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666666666666666E-2"/>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0.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0.55333333333333334"/>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1875E-2"/>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0.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9.2499999999999995E-3"/>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3.6666666666666667E-2"/>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1.6525000000000001"/>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0.55910000000000004"/>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6250000000000001E-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5.0000000000000001E-3"/>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0.253"/>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3.5555555555555556E-2"/>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3.7999999999999999E-2"/>
    <n v="34.6"/>
    <x v="4"/>
    <s v="rock"/>
    <x v="1637"/>
    <d v="2009-12-31T23:39:00"/>
  </r>
  <r>
    <n v="1638"/>
    <s v="Avenues EP 2013"/>
    <s v="Avenues will be going in to the studio to record a new EP with Matt Allison!"/>
    <n v="1000"/>
    <n v="1050"/>
    <x v="0"/>
    <s v="US"/>
    <s v="USD"/>
    <n v="1362086700"/>
    <n v="1358180968"/>
    <b v="0"/>
    <n v="27"/>
    <b v="1"/>
    <s v="music/rock"/>
    <n v="0.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0.6986000000000001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4E-2"/>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0.247"/>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9.5000000000000001E-2"/>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0.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0.10199999999999999"/>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4.7199999999999999E-2"/>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0.25260869565217392"/>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5.8763157894736653E-3"/>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0.41549999999999998"/>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7.4999999999999997E-3"/>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6.6666666666666671E-3"/>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0.74230400000000007"/>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0.1990909090909091"/>
    <n v="38.794117647058826"/>
    <x v="4"/>
    <s v="pop"/>
    <x v="1654"/>
    <d v="2012-04-18T21:22:40"/>
  </r>
  <r>
    <n v="1655"/>
    <s v="Meg Porter Debut EP!"/>
    <s v="Berklee College of Music student, Meg Porter needs YOUR help to fund her very first EP!"/>
    <n v="1500"/>
    <n v="2143"/>
    <x v="0"/>
    <s v="US"/>
    <s v="USD"/>
    <n v="1333648820"/>
    <n v="1331060420"/>
    <b v="0"/>
    <n v="48"/>
    <b v="1"/>
    <s v="music/pop"/>
    <n v="0.42866666666666664"/>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3.3493333333333188E-3"/>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4.9338000000000028E-2"/>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0.32233333333333336"/>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0.12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1.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2.5063291139240506E-2"/>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2.6374999999999999E-2"/>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0.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0.22408799999999993"/>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0.1945714285714285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0.6088000000000000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0.26852941176470591"/>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2.6374999999999999E-2"/>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0.39750000000000002"/>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2.5999999999999999E-2"/>
    <n v="44.608695652173914"/>
    <x v="4"/>
    <s v="pop"/>
    <x v="1670"/>
    <d v="2010-07-05T04:00:00"/>
  </r>
  <r>
    <n v="1671"/>
    <s v="Luke O'Brien's Kickstarter"/>
    <s v="I am seeking funding in order to help take my music from a hobby to a career."/>
    <n v="2000"/>
    <n v="2013.47"/>
    <x v="0"/>
    <s v="US"/>
    <s v="USD"/>
    <n v="1470056614"/>
    <n v="1467464614"/>
    <b v="0"/>
    <n v="77"/>
    <b v="1"/>
    <s v="music/pop"/>
    <n v="6.7350000000000135E-3"/>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0.12941176470588237"/>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0.28095238095238095"/>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1.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0.3741600000000001"/>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0.15333333333333332"/>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0.116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0.184"/>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0.75"/>
    <n v="62.5"/>
    <x v="4"/>
    <s v="pop"/>
    <x v="1679"/>
    <d v="2011-07-22T01:39:05"/>
  </r>
  <r>
    <n v="1680"/>
    <s v="Kick Out a Record"/>
    <s v="Working Musician dilemma #164: how the taxman put Kick the Record 2.0 on hold"/>
    <n v="1000"/>
    <n v="1175"/>
    <x v="0"/>
    <s v="US"/>
    <s v="USD"/>
    <n v="1405188667"/>
    <n v="1402596667"/>
    <b v="0"/>
    <n v="25"/>
    <b v="1"/>
    <s v="music/pop"/>
    <n v="0.17499999999999999"/>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422123076923084E-2"/>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1"/>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78285714285714281"/>
    <n v="76"/>
    <x v="4"/>
    <s v="faith"/>
    <x v="1683"/>
    <d v="2017-04-07T18:45:38"/>
  </r>
  <r>
    <n v="1684"/>
    <s v="Goodness &amp; Mercy EP - Marty Mikles"/>
    <s v="New Music from Marty Mikles!  A new EP all about God's Goodness &amp; Mercy."/>
    <n v="8000"/>
    <n v="8730"/>
    <x v="3"/>
    <s v="US"/>
    <s v="USD"/>
    <n v="1489775641"/>
    <n v="1487360041"/>
    <b v="0"/>
    <n v="101"/>
    <b v="0"/>
    <s v="music/faith"/>
    <n v="9.1249999999999998E-2"/>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2.8571428571428571E-2"/>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99639999999999995"/>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687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55700000000000005"/>
    <n v="253.14285714285714"/>
    <x v="4"/>
    <s v="faith"/>
    <x v="1688"/>
    <d v="2017-04-09T11:49:54"/>
  </r>
  <r>
    <n v="1689"/>
    <s v="Fly Away"/>
    <s v="Praising the Living God in the second half of life."/>
    <n v="2400"/>
    <n v="2400"/>
    <x v="3"/>
    <s v="US"/>
    <s v="USD"/>
    <n v="1489700230"/>
    <n v="1487111830"/>
    <b v="0"/>
    <n v="14"/>
    <b v="0"/>
    <s v="music/faith"/>
    <n v="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746"/>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66526666666666667"/>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52200000000000002"/>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9066666666666666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99950000000000006"/>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88291666666666668"/>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1"/>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79791999999999996"/>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1"/>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95768854064642506"/>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73939999999999995"/>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99801980198019802"/>
    <n v="5"/>
    <x v="4"/>
    <s v="faith"/>
    <x v="1701"/>
    <d v="2015-01-15T15:56:45"/>
  </r>
  <r>
    <n v="1702"/>
    <s v="lyndale lewis and new vision prosper cd release"/>
    <s v="I can do all things through christ jesus"/>
    <n v="16500"/>
    <n v="1"/>
    <x v="2"/>
    <s v="US"/>
    <s v="USD"/>
    <n v="1427745150"/>
    <n v="1425156750"/>
    <b v="0"/>
    <n v="1"/>
    <b v="0"/>
    <s v="music/faith"/>
    <n v="-0.9999393939393939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9898000000000000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34899999999999998"/>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1"/>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1"/>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90259999999999996"/>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1"/>
    <e v="#DIV/0!"/>
    <x v="4"/>
    <s v="faith"/>
    <x v="1708"/>
    <d v="2016-05-01T20:48:26"/>
  </r>
  <r>
    <n v="1709"/>
    <s v="Psalms"/>
    <s v="A project to set psalms to music. The psalms are taken from the English Standard Version (ESV) of the Bible."/>
    <n v="1750"/>
    <n v="85"/>
    <x v="2"/>
    <s v="US"/>
    <s v="USD"/>
    <n v="1409513940"/>
    <n v="1405949514"/>
    <b v="0"/>
    <n v="4"/>
    <b v="0"/>
    <s v="music/faith"/>
    <n v="-0.9514285714285714"/>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99319999999999997"/>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89500000000000002"/>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1"/>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98333333333333328"/>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92132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9978000000000000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92500000000000004"/>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57274119448698313"/>
    <n v="34.024390243902438"/>
    <x v="4"/>
    <s v="faith"/>
    <x v="1717"/>
    <d v="2016-04-21T04:00:00"/>
  </r>
  <r>
    <n v="1718"/>
    <s v="The Prodigal Son"/>
    <s v="A melody for the galaxy."/>
    <n v="35000"/>
    <n v="75"/>
    <x v="2"/>
    <s v="US"/>
    <s v="USD"/>
    <n v="1463201940"/>
    <n v="1459435149"/>
    <b v="0"/>
    <n v="2"/>
    <b v="0"/>
    <s v="music/faith"/>
    <n v="-0.99785714285714289"/>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99124999999999996"/>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94374999999999998"/>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1"/>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9996527777777777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9350000000000000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99416666666666664"/>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89818181818181819"/>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6621538461538462"/>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9996666666666667"/>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31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1"/>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1"/>
    <e v="#DIV/0!"/>
    <x v="4"/>
    <s v="faith"/>
    <x v="1730"/>
    <d v="2015-10-25T02:06:23"/>
  </r>
  <r>
    <n v="1731"/>
    <s v="Sam Cox Band First Christian Tour"/>
    <s v="We are a Christin Worship band looking to midwest tour. God Bless!"/>
    <n v="1000"/>
    <n v="0"/>
    <x v="2"/>
    <s v="US"/>
    <s v="USD"/>
    <n v="1434034800"/>
    <n v="1432849552"/>
    <b v="0"/>
    <n v="0"/>
    <b v="0"/>
    <s v="music/faith"/>
    <n v="-1"/>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1"/>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1"/>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99977777777777777"/>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89"/>
    <n v="55"/>
    <x v="4"/>
    <s v="faith"/>
    <x v="1735"/>
    <d v="2016-08-07T19:32:25"/>
  </r>
  <r>
    <n v="1736"/>
    <s v="In His Presence"/>
    <s v="A unique meditative album reflecting on the life of Christ, inviting Him into your presence"/>
    <n v="3000"/>
    <n v="22"/>
    <x v="2"/>
    <s v="US"/>
    <s v="USD"/>
    <n v="1447018833"/>
    <n v="1444423233"/>
    <b v="0"/>
    <n v="1"/>
    <b v="0"/>
    <s v="music/faith"/>
    <n v="-0.9926666666666667"/>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78749999999999998"/>
    <n v="56.666666666666664"/>
    <x v="4"/>
    <s v="faith"/>
    <x v="1737"/>
    <d v="2015-07-20T22:46:32"/>
  </r>
  <r>
    <n v="1738"/>
    <s v="The Flashing Lights"/>
    <s v="Music that inspires and gives hope for overcoming and change. And it is good music."/>
    <n v="5000"/>
    <n v="20"/>
    <x v="2"/>
    <s v="US"/>
    <s v="USD"/>
    <n v="1412283542"/>
    <n v="1409691542"/>
    <b v="0"/>
    <n v="1"/>
    <b v="0"/>
    <s v="music/faith"/>
    <n v="-0.996"/>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999"/>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1"/>
    <e v="#DIV/0!"/>
    <x v="4"/>
    <s v="faith"/>
    <x v="1740"/>
    <d v="2015-07-16T19:37:02"/>
  </r>
  <r>
    <n v="1741"/>
    <s v="Caught off Guard"/>
    <s v="A photo journal documenting my experiences and travels across New Zealand"/>
    <n v="1200"/>
    <n v="1330"/>
    <x v="0"/>
    <s v="GB"/>
    <s v="GBP"/>
    <n v="1433948671"/>
    <n v="1430060671"/>
    <b v="0"/>
    <n v="52"/>
    <b v="1"/>
    <s v="photography/photobooks"/>
    <n v="0.1083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8.7499999999999994E-2"/>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4.1666666666666666E-3"/>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0.18454545454545454"/>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0.14014285714285715"/>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0.4809999999999999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4.9555555555555554E-2"/>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0.29948000000000002"/>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0.23487562189054725"/>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1.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2.9000000000000001E-2"/>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1.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0.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0.10529411764705883"/>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0.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2.8290909090909158E-2"/>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0.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0.14699999999999999"/>
    <n v="42.481481481481481"/>
    <x v="8"/>
    <s v="photobooks"/>
    <x v="1758"/>
    <d v="2016-07-14T22:56:32"/>
  </r>
  <r>
    <n v="1759"/>
    <s v="Death Valley"/>
    <s v="Death Valley will be the first photo book of Andi State"/>
    <n v="5000"/>
    <n v="5330"/>
    <x v="0"/>
    <s v="US"/>
    <s v="USD"/>
    <n v="1427309629"/>
    <n v="1425585229"/>
    <b v="0"/>
    <n v="49"/>
    <b v="1"/>
    <s v="photography/photobooks"/>
    <n v="6.6000000000000003E-2"/>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0.65439999999999998"/>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0.55000000000000004"/>
    <n v="51.666666666666664"/>
    <x v="8"/>
    <s v="photobooks"/>
    <x v="1761"/>
    <d v="2015-09-12T13:37:40"/>
  </r>
  <r>
    <n v="1762"/>
    <s v="&quot;The Naked Pixel&quot; Ali Pakele"/>
    <s v="Project rewards $25 gets you 190+ digital images"/>
    <n v="100"/>
    <n v="885"/>
    <x v="0"/>
    <s v="US"/>
    <s v="USD"/>
    <n v="1457739245"/>
    <n v="1455147245"/>
    <b v="0"/>
    <n v="25"/>
    <b v="1"/>
    <s v="photography/photobooks"/>
    <n v="7.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9083333333333334E-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80400000000000005"/>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40532160000000006"/>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1"/>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54279999999999995"/>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96260000000000001"/>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9729750000000000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43485714285714283"/>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78690476190476188"/>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84399999999999997"/>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93743333333333334"/>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54079999999999995"/>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34898461538461539"/>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93300000000000005"/>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86437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98009999999999997"/>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63763636363636367"/>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6025666666666666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74236363636363634"/>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8450857142857143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7630749999999999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60240000000000005"/>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79779166666666668"/>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52368421052631575"/>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84670000000000001"/>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98618181818181816"/>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99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95042424242424239"/>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0.96433333333333338"/>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38875999999999999"/>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98666666666666669"/>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88922222222222225"/>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61264285714285716"/>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7794736842105263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32450000000000001"/>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86362499999999998"/>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0.98254249999999999"/>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79550367488110674"/>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8614705882352941"/>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51514285714285712"/>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69199999999999995"/>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648258064516129"/>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63595555555555561"/>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97045000000000003"/>
    <n v="73.875"/>
    <x v="8"/>
    <s v="photobooks"/>
    <x v="1806"/>
    <d v="2014-09-30T15:19:09"/>
  </r>
  <r>
    <n v="1807"/>
    <s v="Anywhere but Here"/>
    <s v="I want to explore alternative cultures and lifestyles in America."/>
    <n v="5000"/>
    <n v="553"/>
    <x v="2"/>
    <s v="US"/>
    <s v="USD"/>
    <n v="1411868313"/>
    <n v="1409276313"/>
    <b v="1"/>
    <n v="8"/>
    <b v="0"/>
    <s v="photography/photobooks"/>
    <n v="-0.88939999999999997"/>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58592857142857147"/>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89142857142857146"/>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0.96666666666666667"/>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99925925925925929"/>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86692307692307691"/>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1"/>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50816666666666666"/>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1"/>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9796399999999999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47672222222222221"/>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1"/>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9791666666666666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93434615384615383"/>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0.34889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0.15857142857142856"/>
    <n v="24.575757575757574"/>
    <x v="4"/>
    <s v="rock"/>
    <x v="1823"/>
    <d v="2012-10-24T16:26:16"/>
  </r>
  <r>
    <n v="1824"/>
    <s v="Tin Man's Broken Wisdom Fund"/>
    <s v="cd fund raiser"/>
    <n v="3000"/>
    <n v="3002"/>
    <x v="0"/>
    <s v="US"/>
    <s v="USD"/>
    <n v="1389146880"/>
    <n v="1387403967"/>
    <b v="0"/>
    <n v="40"/>
    <b v="1"/>
    <s v="music/rock"/>
    <n v="6.6666666666666664E-4"/>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5.0500000000000003E-2"/>
    <n v="42.02"/>
    <x v="4"/>
    <s v="rock"/>
    <x v="1825"/>
    <d v="2013-07-11T20:01:43"/>
  </r>
  <r>
    <n v="1826"/>
    <s v="BEAR GHOST! Professional Recording! Yay!"/>
    <s v="Hear your favorite Bear Ghost in eargasmic quality!"/>
    <n v="2000"/>
    <n v="2020"/>
    <x v="0"/>
    <s v="US"/>
    <s v="USD"/>
    <n v="1392675017"/>
    <n v="1390083017"/>
    <b v="0"/>
    <n v="38"/>
    <b v="1"/>
    <s v="music/rock"/>
    <n v="0.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6.6249999999999998E-3"/>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6000000000000001E-3"/>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0.66683333333333328"/>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5333333333333332E-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0.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0.42857142857142855"/>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1.625"/>
    <n v="42"/>
    <x v="4"/>
    <s v="rock"/>
    <x v="1833"/>
    <d v="2013-03-02T07:59:00"/>
  </r>
  <r>
    <n v="1834"/>
    <s v="TDJ - All Part of the Plan EP/Tour"/>
    <s v="Help us fund our first tour and promote our new EP!"/>
    <n v="10000"/>
    <n v="11805"/>
    <x v="0"/>
    <s v="US"/>
    <s v="USD"/>
    <n v="1422140895"/>
    <n v="1418684895"/>
    <b v="0"/>
    <n v="90"/>
    <b v="1"/>
    <s v="music/rock"/>
    <n v="0.18049999999999999"/>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0.04"/>
    <n v="47.272727272727273"/>
    <x v="4"/>
    <s v="rock"/>
    <x v="1835"/>
    <d v="2016-03-31T15:51:11"/>
  </r>
  <r>
    <n v="1836"/>
    <s v="KICKSTART OUR &lt;+3"/>
    <s v="Help fund our 2013 Sound &amp; Lighting Touring rig!"/>
    <n v="5000"/>
    <n v="10017"/>
    <x v="0"/>
    <s v="US"/>
    <s v="USD"/>
    <n v="1361129129"/>
    <n v="1359660329"/>
    <b v="0"/>
    <n v="55"/>
    <b v="1"/>
    <s v="music/rock"/>
    <n v="1.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2.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4900000000000091E-3"/>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1.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8.8888888888888892E-2"/>
    <n v="75.384615384615387"/>
    <x v="4"/>
    <s v="rock"/>
    <x v="1840"/>
    <d v="2013-05-07T04:59:00"/>
  </r>
  <r>
    <n v="1841"/>
    <s v="Hydra Effect Debut EP"/>
    <s v="Hard Rock with a Positive Message. Help us fund, release and promote our debut EP!"/>
    <n v="2000"/>
    <n v="2035"/>
    <x v="0"/>
    <s v="US"/>
    <s v="USD"/>
    <n v="1400561940"/>
    <n v="1397679445"/>
    <b v="0"/>
    <n v="40"/>
    <b v="1"/>
    <s v="music/rock"/>
    <n v="1.7500000000000002E-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0.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0.24006100000000005"/>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4E-2"/>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0.37926666666666664"/>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0.20880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7.3666666666666672E-2"/>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3.3333333333333335E-3"/>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5222222222222222E-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7.6923076923076923E-4"/>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0.1696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8749999999999999E-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2.1236666666666619E-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0.5405897142857142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2500000000000001E-2"/>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8.7480087480087482E-2"/>
    <n v="40.547315436241611"/>
    <x v="4"/>
    <s v="rock"/>
    <x v="1858"/>
    <d v="2011-12-16T05:48:41"/>
  </r>
  <r>
    <n v="1859"/>
    <s v="Queen Kwong Tour to London and Paris"/>
    <s v="Queen Kwong is going ON TOUR to London and Paris!"/>
    <n v="3000"/>
    <n v="3955"/>
    <x v="0"/>
    <s v="US"/>
    <s v="USD"/>
    <n v="1316716129"/>
    <n v="1314124129"/>
    <b v="0"/>
    <n v="56"/>
    <b v="1"/>
    <s v="music/rock"/>
    <n v="0.31833333333333336"/>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0.3346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1"/>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91916666666666669"/>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996"/>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57107692307692304"/>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99996363636363639"/>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99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99950000000000006"/>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9513200000000000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1"/>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89685714285714291"/>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28215384615384614"/>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98939999999999995"/>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9955000000000000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99983750000000005"/>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99490000000000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1"/>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1"/>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1"/>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99880000000000002"/>
    <n v="3"/>
    <x v="6"/>
    <s v="mobile games"/>
    <x v="1879"/>
    <d v="2016-03-14T14:35:29"/>
  </r>
  <r>
    <n v="1880"/>
    <s v="Sim Betting Football"/>
    <s v="Sim Betting Football is the only football (soccer) betting simulation  game."/>
    <n v="5000"/>
    <n v="1004"/>
    <x v="2"/>
    <s v="GB"/>
    <s v="GBP"/>
    <n v="1459341380"/>
    <n v="1456839380"/>
    <b v="0"/>
    <n v="24"/>
    <b v="0"/>
    <s v="games/mobile games"/>
    <n v="-0.7992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0.72684500000000007"/>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8.9552238805970154E-3"/>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4.8048048048048048E-2"/>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0.35099999999999998"/>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0.16327868852459015"/>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2.0833333333333332E-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0.1116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0.66080000000000005"/>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6.6000000000000003E-2"/>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0.44584416666666676"/>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5.5500000000000001E-2"/>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0.36599999999999999"/>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0.04"/>
    <n v="57.777777777777779"/>
    <x v="4"/>
    <s v="indie rock"/>
    <x v="1893"/>
    <d v="2011-04-16T03:59:00"/>
  </r>
  <r>
    <n v="1894"/>
    <s v="Help me release my first 3 song EP!!"/>
    <s v="Im trying to raise $1000 for a 3 song EP in a studio!"/>
    <n v="1000"/>
    <n v="1145"/>
    <x v="0"/>
    <s v="US"/>
    <s v="USD"/>
    <n v="1329082983"/>
    <n v="1326404583"/>
    <b v="0"/>
    <n v="20"/>
    <b v="1"/>
    <s v="music/indie rock"/>
    <n v="0.14499999999999999"/>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7195767195767195E-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0.23946784922394679"/>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2.4566929133858266E-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0.4450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0.3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9.3644000000000047E-2"/>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9730303030303030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98799999999999999"/>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534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999"/>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99831999999999999"/>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57240000000000002"/>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99716666666666665"/>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9826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85888571428571425"/>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60604705882352938"/>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99976470588235289"/>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406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98672916666666666"/>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909909909909909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98399999999999999"/>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99490000000000001"/>
    <n v="17"/>
    <x v="2"/>
    <s v="gadgets"/>
    <x v="1916"/>
    <d v="2016-11-07T18:12:55"/>
  </r>
  <r>
    <n v="1917"/>
    <s v="Chronovisor:The MOST innovative watch for night time reading"/>
    <s v="Let's build a legendary brand altogether"/>
    <n v="390000"/>
    <n v="205025"/>
    <x v="2"/>
    <s v="HK"/>
    <s v="HKD"/>
    <n v="1486708133"/>
    <n v="1484116133"/>
    <b v="0"/>
    <n v="70"/>
    <b v="0"/>
    <s v="technology/gadgets"/>
    <n v="-0.47429487179487179"/>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989600000000000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52600000000000002"/>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56969999999999998"/>
    <n v="40.980952380952381"/>
    <x v="2"/>
    <s v="gadgets"/>
    <x v="1920"/>
    <d v="2015-10-21T23:00:00"/>
  </r>
  <r>
    <n v="1921"/>
    <s v="The Fine Spirits are making an album!"/>
    <s v="The Fine Spirits are making an album, but we need your help!"/>
    <n v="1500"/>
    <n v="2052"/>
    <x v="0"/>
    <s v="US"/>
    <s v="USD"/>
    <n v="1342243143"/>
    <n v="1339651143"/>
    <b v="0"/>
    <n v="38"/>
    <b v="1"/>
    <s v="music/indie rock"/>
    <n v="0.36799999999999999"/>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0.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1.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0.14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0.103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0.95379333333333338"/>
    <n v="27.3896261682243"/>
    <x v="4"/>
    <s v="indie rock"/>
    <x v="1926"/>
    <d v="2010-11-02T00:26:00"/>
  </r>
  <r>
    <n v="1927"/>
    <s v="GBS Detroit Presents Hampshire"/>
    <s v="Hampshire is headed to GBS Detroit."/>
    <n v="600"/>
    <n v="620"/>
    <x v="0"/>
    <s v="US"/>
    <s v="USD"/>
    <n v="1331182740"/>
    <n v="1329856839"/>
    <b v="0"/>
    <n v="11"/>
    <b v="1"/>
    <s v="music/indie rock"/>
    <n v="3.3333333333333333E-2"/>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3.1372549019607843E-2"/>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3.1250000000000002E-3"/>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0.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0.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6.99047619047619E-2"/>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0.72433333333333338"/>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0.23619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8.4000000000000005E-2"/>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0.1652013333333333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0.87245000000000006"/>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0.1593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0.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0.70923076923076922"/>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0.26118356000000004"/>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0.38440333333333332"/>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6.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6.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2.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0.49746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6.3375000000000627E-3"/>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7.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6.0026000000000058E-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1.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1.1244400000000001"/>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0.98472371428571437"/>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1.2594666666666667"/>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5.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2.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1.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0.67504700000000006"/>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3.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0.5673440000000000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0.17902857142857143"/>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0.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0.92925000000000002"/>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0.268842105263157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1.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1.622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1.0674309"/>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2.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1.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4.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0.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1.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5.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1.5683081313131313"/>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2.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1.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2.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3.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9.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0.14901154999999999"/>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2.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94920000000000004"/>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1"/>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95699999999999996"/>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7885333333333333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96812500000000001"/>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99950000000000006"/>
    <n v="1"/>
    <x v="8"/>
    <s v="people"/>
    <x v="1986"/>
    <d v="2016-03-14T09:24:43"/>
  </r>
  <r>
    <n v="1987"/>
    <s v="Ethiopia: Beheld"/>
    <s v="A collection of images that depicts the beauty and diversity within Ethiopia"/>
    <n v="5500"/>
    <n v="2336"/>
    <x v="2"/>
    <s v="GB"/>
    <s v="GBP"/>
    <n v="1425223276"/>
    <n v="1422631276"/>
    <b v="0"/>
    <n v="28"/>
    <b v="0"/>
    <s v="photography/people"/>
    <n v="-0.57527272727272727"/>
    <n v="83.428571428571431"/>
    <x v="8"/>
    <s v="people"/>
    <x v="1987"/>
    <d v="2015-03-01T15:21:16"/>
  </r>
  <r>
    <n v="1988"/>
    <s v="Phillip Michael Photography"/>
    <s v="Expressing art in an image!"/>
    <n v="6000"/>
    <n v="25"/>
    <x v="2"/>
    <s v="US"/>
    <s v="USD"/>
    <n v="1440094742"/>
    <n v="1437502742"/>
    <b v="0"/>
    <n v="1"/>
    <b v="0"/>
    <s v="photography/people"/>
    <n v="-0.99583333333333335"/>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99"/>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8303333333333333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0.93"/>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9986666666666667"/>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1"/>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1"/>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92200000000000004"/>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1"/>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1"/>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73799999999999999"/>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99238709677419357"/>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87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2.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1.1679421999999999"/>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2.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1.3442048000000002"/>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0.23680099999999996"/>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1.4783999999999999"/>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0.15709200000000001"/>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0.1707484768810598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2.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2.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7.19564"/>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1.349"/>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3.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7.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0.1300013888888889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8.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0.25102399999999997"/>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2.2434307692307628E-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3.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0.923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1.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0.25136999999999998"/>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0.61458999999999997"/>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4.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1.01150000000000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0.3348307999999998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0.20249"/>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0.2616666666666666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2.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1.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0.20349999999999999"/>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2.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0.78676000000000001"/>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2.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1.1103642500000002"/>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0.316683333333333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2.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3.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0.36216799999999999"/>
    <n v="449.26385224274406"/>
    <x v="2"/>
    <s v="hardware"/>
    <x v="2039"/>
    <d v="2016-12-01T04:59:00"/>
  </r>
  <r>
    <n v="2040"/>
    <s v="Programmable Capacitor"/>
    <s v="4.29 Billion+ Capacitor Combinations._x000a_No Coding Required."/>
    <n v="3000"/>
    <n v="7445.14"/>
    <x v="0"/>
    <s v="US"/>
    <s v="USD"/>
    <n v="1384557303"/>
    <n v="1383257703"/>
    <b v="1"/>
    <n v="271"/>
    <b v="1"/>
    <s v="technology/hardware"/>
    <n v="1.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0.81863157894736838"/>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0.23530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4.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8.2133333333333336E-2"/>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7.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0.21099999999999999"/>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2.9989795918367347E-2"/>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0.48332294117647057"/>
    <n v="91.82989803350327"/>
    <x v="2"/>
    <s v="hardware"/>
    <x v="2048"/>
    <d v="2013-05-23T15:38:11"/>
  </r>
  <r>
    <n v="2049"/>
    <s v="LOCK8 - the World's First Smart Bike Lock"/>
    <s v="Keyless. Alarm secured. GPS tracking."/>
    <n v="50000"/>
    <n v="60095.35"/>
    <x v="0"/>
    <s v="GB"/>
    <s v="GBP"/>
    <n v="1386025140"/>
    <n v="1382963963"/>
    <b v="0"/>
    <n v="742"/>
    <b v="1"/>
    <s v="technology/hardware"/>
    <n v="0.20190699999999998"/>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3.7326999999999999"/>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0.30362499999999998"/>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2.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200000000000001E-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0.13591428571428571"/>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0.67416666666666669"/>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0.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1.02232200000000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0.68281250000000004"/>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0.43456666666666666"/>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0.96399999999999997"/>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7.9200000000000007E-2"/>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0.149769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0.48049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0.91166760827906346"/>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0.99215125000000004"/>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1.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0.2686868686868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5.2238800000000044E-2"/>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0.28406660000000006"/>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2.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1.8072999999999999"/>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0.1073146853146853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0.5260429999999999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2.5000000000000001E-2"/>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5.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4.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0.15508"/>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0.312049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1.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4.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0.14571428571428571"/>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0.10733333333333334"/>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0.13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8.3333333333333329E-2"/>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0.2353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7.0000000000000001E-3"/>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3.5333333333333335E-2"/>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0.15510666666666673"/>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0.20400400000000007"/>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0.1504037499999999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0.20467777777777782"/>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2833333333333334E-2"/>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2.4666666666666667E-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0.20542857142857143"/>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6666666666666666E-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3.3333333333333335E-3"/>
    <n v="188.125"/>
    <x v="4"/>
    <s v="indie rock"/>
    <x v="2098"/>
    <d v="2012-03-08T02:43:55"/>
  </r>
  <r>
    <n v="2099"/>
    <s v="Roosevelt Died."/>
    <s v="Our tour van died, we need help!"/>
    <n v="3000"/>
    <n v="3971"/>
    <x v="0"/>
    <s v="US"/>
    <s v="USD"/>
    <n v="1435808400"/>
    <n v="1434650084"/>
    <b v="0"/>
    <n v="63"/>
    <b v="1"/>
    <s v="music/indie rock"/>
    <n v="0.32366666666666666"/>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0.36666666666666664"/>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0.13250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0.36"/>
    <n v="35.789473684210527"/>
    <x v="4"/>
    <s v="indie rock"/>
    <x v="2102"/>
    <d v="2011-05-05T20:50:48"/>
  </r>
  <r>
    <n v="2103"/>
    <s v="Matthew Moon's New Album"/>
    <s v="Indie rocker, Matthew Moon, has something to share with you..."/>
    <n v="7777"/>
    <n v="11364"/>
    <x v="0"/>
    <s v="US"/>
    <s v="USD"/>
    <n v="1352488027"/>
    <n v="1349892427"/>
    <b v="0"/>
    <n v="115"/>
    <b v="1"/>
    <s v="music/indie rock"/>
    <n v="0.4612318374694612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0.29499999999999998"/>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1.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7.045454545454545E-2"/>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7.7329999999999927E-2"/>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7.3124999999999996E-2"/>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6.5250000000000002E-2"/>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3.5000000000000001E-3"/>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6.5000000000000002E-2"/>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0"/>
    <n v="27.272727272727273"/>
    <x v="4"/>
    <s v="indie rock"/>
    <x v="2112"/>
    <d v="2013-04-15T22:16:33"/>
  </r>
  <r>
    <n v="2113"/>
    <s v="Summer Underground // Honeycomb LP"/>
    <s v="Help us fund our second full-length album Honeycomb!"/>
    <n v="7000"/>
    <n v="7340"/>
    <x v="0"/>
    <s v="US"/>
    <s v="USD"/>
    <n v="1411505176"/>
    <n v="1408481176"/>
    <b v="0"/>
    <n v="107"/>
    <b v="1"/>
    <s v="music/indie rock"/>
    <n v="4.8571428571428571E-2"/>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4.7E-2"/>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1.256666666666666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9.0416666666666666E-3"/>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0.4774999999999999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0.34610999999999992"/>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7.4999999999999997E-3"/>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8.8037500000000372E-3"/>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99431999999999998"/>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99612500000000004"/>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9"/>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895454545454545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9858000000000000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99950000000000006"/>
    <n v="5"/>
    <x v="6"/>
    <s v="video games"/>
    <x v="2126"/>
    <d v="2014-12-08T23:21:27"/>
  </r>
  <r>
    <n v="2127"/>
    <s v="Three Monkeys - Part 1: Into the Abyss"/>
    <s v="Three Monkeys is an audio adventure game for PC."/>
    <n v="28000"/>
    <n v="8076"/>
    <x v="2"/>
    <s v="GB"/>
    <s v="GBP"/>
    <n v="1426158463"/>
    <n v="1423570063"/>
    <b v="0"/>
    <n v="236"/>
    <b v="0"/>
    <s v="games/video games"/>
    <n v="-0.7115714285714285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9983333333333332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88200000000000001"/>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9979761904761904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9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97887009999999997"/>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98399999999999999"/>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98266666666666669"/>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90439999999999998"/>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9994038749999999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71594000000000002"/>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872"/>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94579999999999997"/>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99887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1"/>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9427619047619048"/>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88749999999999996"/>
    <n v="45"/>
    <x v="6"/>
    <s v="video games"/>
    <x v="2143"/>
    <d v="2010-07-21T19:00:00"/>
  </r>
  <r>
    <n v="2144"/>
    <s v="Project Starborn"/>
    <s v="A thousand community-built sandbox games (and more!) with a fully-customizable game engine."/>
    <n v="35500"/>
    <n v="607"/>
    <x v="2"/>
    <s v="US"/>
    <s v="USD"/>
    <n v="1379164040"/>
    <n v="1376399240"/>
    <b v="0"/>
    <n v="24"/>
    <b v="0"/>
    <s v="games/video games"/>
    <n v="-0.98290140845070417"/>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69566666666666666"/>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99980000000000002"/>
    <n v="1"/>
    <x v="6"/>
    <s v="video games"/>
    <x v="2146"/>
    <d v="2016-02-11T16:18:30"/>
  </r>
  <r>
    <n v="2147"/>
    <s v="Johnny Rocketfingers 3"/>
    <s v="A Point and Click Adventure on Steroids."/>
    <n v="390000"/>
    <n v="2716"/>
    <x v="2"/>
    <s v="US"/>
    <s v="USD"/>
    <n v="1416125148"/>
    <n v="1413356748"/>
    <b v="0"/>
    <n v="55"/>
    <b v="0"/>
    <s v="games/video games"/>
    <n v="-0.99303589743589749"/>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98"/>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1"/>
    <e v="#DIV/0!"/>
    <x v="6"/>
    <s v="video games"/>
    <x v="2149"/>
    <d v="2010-07-31T00:00:00"/>
  </r>
  <r>
    <n v="2150"/>
    <s v="The Unknown Door"/>
    <s v="A pixel styled open world detective game."/>
    <n v="50000"/>
    <n v="405"/>
    <x v="2"/>
    <s v="NO"/>
    <s v="NOK"/>
    <n v="1468392599"/>
    <n v="1465800599"/>
    <b v="0"/>
    <n v="4"/>
    <b v="0"/>
    <s v="games/video games"/>
    <n v="-0.9919"/>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99737777777777781"/>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9983333333333332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99990875545119084"/>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99199999999999999"/>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976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97333928571428574"/>
    <n v="17.987951807228917"/>
    <x v="6"/>
    <s v="video games"/>
    <x v="2156"/>
    <d v="2013-09-16T20:30:06"/>
  </r>
  <r>
    <n v="2157"/>
    <s v="Nin"/>
    <s v="Gamers and 90's fans unite in this small tale of epic proportions!"/>
    <n v="75000"/>
    <n v="21144"/>
    <x v="2"/>
    <s v="US"/>
    <s v="USD"/>
    <n v="1482479940"/>
    <n v="1479684783"/>
    <b v="0"/>
    <n v="57"/>
    <b v="0"/>
    <s v="games/video games"/>
    <n v="-0.71808000000000005"/>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0.93409963333333335"/>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99277777777777776"/>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99150000000000005"/>
    <n v="5.3125"/>
    <x v="6"/>
    <s v="video games"/>
    <x v="2160"/>
    <d v="2012-05-19T17:05:05"/>
  </r>
  <r>
    <n v="2161"/>
    <s v="CallMeGhost DEBUT ALBUM preorder!"/>
    <s v="We're trying to fund hard copies of our debut album!"/>
    <n v="400"/>
    <n v="463"/>
    <x v="0"/>
    <s v="US"/>
    <s v="USD"/>
    <n v="1443040059"/>
    <n v="1440448059"/>
    <b v="0"/>
    <n v="13"/>
    <b v="1"/>
    <s v="music/rock"/>
    <n v="0.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0.12266666666666666"/>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0.32200000000000001"/>
    <n v="75.11363636363636"/>
    <x v="4"/>
    <s v="rock"/>
    <x v="2163"/>
    <d v="2015-06-08T03:50:00"/>
  </r>
  <r>
    <n v="2164"/>
    <s v="Rosaline debut record"/>
    <s v="South Florida roots country/rock outfit's long awaited debut record"/>
    <n v="5500"/>
    <n v="5645"/>
    <x v="0"/>
    <s v="US"/>
    <s v="USD"/>
    <n v="1466827140"/>
    <n v="1464196414"/>
    <b v="0"/>
    <n v="83"/>
    <b v="1"/>
    <s v="music/rock"/>
    <n v="2.6363636363636363E-2"/>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0.38640000000000002"/>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0.46600000000000003"/>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0.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0.21581611111111104"/>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0.8085714285714286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6.0749999999999998E-2"/>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0.26928571428571429"/>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2.9749999999999999E-2"/>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1.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0.26019999999999999"/>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1999999999999999E-3"/>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0.38640000000000002"/>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0.61399999999999999"/>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7.1842000000000003E-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0.5310000000000000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4.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3.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1.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7.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9.6750000000000003E-2"/>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9.1464250000000007"/>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3.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4.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0.84610526315789469"/>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0.1973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9.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3.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4.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0.20326086956521738"/>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0.13835714285714285"/>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8.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0.32892500000000002"/>
    <n v="81.654377880184327"/>
    <x v="6"/>
    <s v="tabletop games"/>
    <x v="2198"/>
    <d v="2015-11-14T13:20:00"/>
  </r>
  <r>
    <n v="2199"/>
    <s v="Decadolo. Flip it!"/>
    <s v="A new strategic board game designed to flip out your opponent."/>
    <n v="9000"/>
    <n v="13228"/>
    <x v="0"/>
    <s v="IE"/>
    <s v="EUR"/>
    <n v="1444903198"/>
    <n v="1442311198"/>
    <b v="1"/>
    <n v="251"/>
    <b v="1"/>
    <s v="games/tabletop games"/>
    <n v="0.4697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4.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2.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6.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9.5500000000000002E-2"/>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0.32866666666666666"/>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0.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2.7272727272727271E-2"/>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6E-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0.5080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0.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0.955999999999999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0.1438333333333333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1"/>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1.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0.563636363636363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5.6666666666666664E-2"/>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1904761904761904E-2"/>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0.22832999999999992"/>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4999999999999999E-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1428571428571429E-2"/>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8.1199999999999994E-2"/>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0.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5.8000000000000003E-2"/>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1.4315"/>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8.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8.4628333333333403E-2"/>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0.57376923076923081"/>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0.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0.71047553669495755"/>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0.2595294117647059"/>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1.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3.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2.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0.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0.5331538461538462"/>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4.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2.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0.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0.28026679999999993"/>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1.706800000000000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7.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2.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1.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2.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5.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1999999999999999E-3"/>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4.4540540540540539E-2"/>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7.2142857142857147E-2"/>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0.68771428571428572"/>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8.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0.34449294117647067"/>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1.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0.12687499999999999"/>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3.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1.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1.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5.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0.46500000000000002"/>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7.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2.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6.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0.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0.15546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0.80033333333333334"/>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1.9850000000000001"/>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2.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2.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2.5999999999999999E-2"/>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7.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6.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1.8309"/>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2.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1.2036"/>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0.19600000000000001"/>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3.0776923076923075"/>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5.8182610590542604E-2"/>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0.4108235294117647"/>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1.707000000000000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0.53800000000000003"/>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3.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0.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0.85333333333333339"/>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8.5533333333332844E-3"/>
    <n v="63.03458333333333"/>
    <x v="4"/>
    <s v="rock"/>
    <x v="2283"/>
    <d v="2012-05-09T02:00:04"/>
  </r>
  <r>
    <n v="2284"/>
    <s v="Make a record, write a song, take the Vinyl Skyway. "/>
    <s v="The Vinyl Skyway reunite to make a third album. "/>
    <n v="6000"/>
    <n v="6373.27"/>
    <x v="0"/>
    <s v="US"/>
    <s v="USD"/>
    <n v="1299902400"/>
    <n v="1297451245"/>
    <b v="0"/>
    <n v="59"/>
    <b v="1"/>
    <s v="music/rock"/>
    <n v="6.2211666666666741E-2"/>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0.2136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6.6666666666666664E-4"/>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0.19977555555555551"/>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E-3"/>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7.3999999999999996E-2"/>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4.0666666666666663E-2"/>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0.7279999999999999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7.2505000000000111E-2"/>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8.2352941176470587E-2"/>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0.46080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0.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0.49071428571428571"/>
    <n v="71.965517241379317"/>
    <x v="4"/>
    <s v="rock"/>
    <x v="2296"/>
    <d v="2012-02-23T17:33:46"/>
  </r>
  <r>
    <n v="2297"/>
    <s v="Company Company: Debut EP"/>
    <s v="New Jersey Alternative Rock band COCO needs YOUR help self-releasing debut EP!"/>
    <n v="1000"/>
    <n v="1006"/>
    <x v="0"/>
    <s v="US"/>
    <s v="USD"/>
    <n v="1331697540"/>
    <n v="1328749249"/>
    <b v="0"/>
    <n v="19"/>
    <b v="1"/>
    <s v="music/rock"/>
    <n v="6.0000000000000001E-3"/>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5.0733333333333332E-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2.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2500000000000001E-2"/>
    <n v="115.71428571428571"/>
    <x v="4"/>
    <s v="rock"/>
    <x v="2300"/>
    <d v="2012-06-28T17:26:56"/>
  </r>
  <r>
    <n v="2301"/>
    <s v="Time Crash"/>
    <s v="We are America's first trock band, and we're ready to bring you our first album!"/>
    <n v="5000"/>
    <n v="6680.22"/>
    <x v="0"/>
    <s v="US"/>
    <s v="USD"/>
    <n v="1371785496"/>
    <n v="1369193496"/>
    <b v="1"/>
    <n v="211"/>
    <b v="1"/>
    <s v="music/indie rock"/>
    <n v="0.33604400000000006"/>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0.7065217391304348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9.3582945736434053E-2"/>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7.0033333333334065E-3"/>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2277777777777778E-2"/>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6.7585714285714332E-2"/>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6.6577753796189396E-2"/>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3062200000000012E-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6.674500000000004E-2"/>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3.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4.1111111111111112E-2"/>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7.8666666666666663E-2"/>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0.75840400000000008"/>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0.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2.5999999999999999E-2"/>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4.0426666666666645E-2"/>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0.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0.2106000000000000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7.6999999999999999E-2"/>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8.6599999999999996E-2"/>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6087903760538031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96851851851851856"/>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52"/>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79266666666666663"/>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92"/>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9928000000000000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4.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1.5445"/>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5.9200000000000003E-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2.4228571428571429E-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0.44313750000000007"/>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6.3079999999999997E-2"/>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1.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95E-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2.2720000000000001E-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4.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0.10658333333333334"/>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1433333333333334E-2"/>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1.9420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5.7775E-2"/>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1"/>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1"/>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97"/>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999"/>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1"/>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99934999999999996"/>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98499999999999999"/>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99614285714285711"/>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1"/>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1"/>
    <e v="#DIV/0!"/>
    <x v="2"/>
    <s v="web"/>
    <x v="2350"/>
    <d v="2017-01-03T20:12:50"/>
  </r>
  <r>
    <n v="2351"/>
    <s v="NZ Auction site.  No listing or success fees. Only $2 p/m"/>
    <s v="Donate $30 or more and receive a free selfie stick."/>
    <n v="18900"/>
    <n v="108"/>
    <x v="1"/>
    <s v="NZ"/>
    <s v="NZD"/>
    <n v="1430360739"/>
    <n v="1427768739"/>
    <b v="0"/>
    <n v="7"/>
    <b v="0"/>
    <s v="technology/web"/>
    <n v="-0.9942857142857143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1"/>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1"/>
    <e v="#DIV/0!"/>
    <x v="2"/>
    <s v="web"/>
    <x v="2353"/>
    <d v="2015-04-21T16:13:42"/>
  </r>
  <r>
    <n v="2354"/>
    <s v="Dissertation (Canceled)"/>
    <s v="Almost done with doctorate degree but need funding of $35,000 to complete research of project."/>
    <n v="35000"/>
    <n v="25"/>
    <x v="1"/>
    <s v="US"/>
    <s v="USD"/>
    <n v="1420910460"/>
    <n v="1415726460"/>
    <b v="0"/>
    <n v="1"/>
    <b v="0"/>
    <s v="technology/web"/>
    <n v="-0.99928571428571433"/>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99312500000000004"/>
    <n v="27.5"/>
    <x v="2"/>
    <s v="web"/>
    <x v="2355"/>
    <d v="2015-05-02T22:02:16"/>
  </r>
  <r>
    <n v="2356"/>
    <s v="HardstyleUnited.com (Canceled)"/>
    <s v="HardstyleUnited.com The Global Hardstyle community. Your Hardstyle community."/>
    <n v="10000"/>
    <n v="0"/>
    <x v="1"/>
    <s v="NL"/>
    <s v="EUR"/>
    <n v="1433530104"/>
    <n v="1430938104"/>
    <b v="0"/>
    <n v="0"/>
    <b v="0"/>
    <s v="technology/web"/>
    <n v="-1"/>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1"/>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1"/>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85319999999999996"/>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99960000000000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1"/>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7142857142857143"/>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1"/>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1"/>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1"/>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89480000000000004"/>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98660000000000003"/>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9975000000000000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1"/>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99672000000000005"/>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1"/>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96727272727272728"/>
    <n v="30"/>
    <x v="2"/>
    <s v="web"/>
    <x v="2372"/>
    <d v="2015-04-24T01:39:31"/>
  </r>
  <r>
    <n v="2373"/>
    <s v="Cykelauktion.com (Canceled)"/>
    <s v="We want to create a safe marketplace for buying and selling bicycles."/>
    <n v="850000"/>
    <n v="50"/>
    <x v="1"/>
    <s v="SE"/>
    <s v="SEK"/>
    <n v="1440863624"/>
    <n v="1438271624"/>
    <b v="0"/>
    <n v="1"/>
    <b v="0"/>
    <s v="technology/web"/>
    <n v="-0.99994117647058822"/>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99954545454545451"/>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1"/>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89122333333333337"/>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1"/>
    <e v="#DIV/0!"/>
    <x v="2"/>
    <s v="web"/>
    <x v="2377"/>
    <d v="2016-11-25T21:53:03"/>
  </r>
  <r>
    <n v="2378"/>
    <s v="KEEPUP INC (Canceled)"/>
    <s v="KEEPUP allows you to extend your social circle by introducing you to new people via your friends."/>
    <n v="110000"/>
    <n v="0"/>
    <x v="1"/>
    <s v="US"/>
    <s v="USD"/>
    <n v="1440548330"/>
    <n v="1438042730"/>
    <b v="0"/>
    <n v="0"/>
    <b v="0"/>
    <s v="technology/web"/>
    <n v="-1"/>
    <e v="#DIV/0!"/>
    <x v="2"/>
    <s v="web"/>
    <x v="2378"/>
    <d v="2015-08-26T00:18:50"/>
  </r>
  <r>
    <n v="2379"/>
    <s v="SelectCooks.com (Canceled)"/>
    <s v="Selectcooks.com is a community marketplace for people to list, find and hire chefs."/>
    <n v="30000"/>
    <n v="0"/>
    <x v="1"/>
    <s v="US"/>
    <s v="USD"/>
    <n v="1444004616"/>
    <n v="1440116616"/>
    <b v="0"/>
    <n v="0"/>
    <b v="0"/>
    <s v="technology/web"/>
    <n v="-1"/>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99633333333333329"/>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9818066010422698"/>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97499999999999998"/>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9565000000000000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99199999999999999"/>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987876923076923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1"/>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9931600000000000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9874864864864865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99812500000000004"/>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1"/>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9987500000000000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1"/>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99950000000000006"/>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9993999999999999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1"/>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998"/>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1"/>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1"/>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1"/>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1"/>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99282142857142852"/>
    <n v="22.333333333333332"/>
    <x v="7"/>
    <s v="food trucks"/>
    <x v="2401"/>
    <d v="2016-03-05T19:44:56"/>
  </r>
  <r>
    <n v="2402"/>
    <s v="Cupcake Truck Unite"/>
    <s v="Small town, delicious treats, and a mobile truck"/>
    <n v="12000"/>
    <n v="52"/>
    <x v="2"/>
    <s v="US"/>
    <s v="USD"/>
    <n v="1431533931"/>
    <n v="1428941931"/>
    <b v="0"/>
    <n v="1"/>
    <b v="0"/>
    <s v="food/food trucks"/>
    <n v="-0.9956666666666667"/>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8316666666666666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1"/>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77480000000000004"/>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58615384615384614"/>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74740909090909091"/>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998"/>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98160000000000003"/>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1"/>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99395999999999995"/>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1"/>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991666666666666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96933333333333338"/>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99441666666666662"/>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99975000000000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1"/>
    <e v="#DIV/0!"/>
    <x v="7"/>
    <s v="food trucks"/>
    <x v="2417"/>
    <d v="2014-08-10T21:13:07"/>
  </r>
  <r>
    <n v="2418"/>
    <s v="Mexican food truck"/>
    <s v="I want to start my food truck business."/>
    <n v="25000"/>
    <n v="5"/>
    <x v="2"/>
    <s v="US"/>
    <s v="USD"/>
    <n v="1427225644"/>
    <n v="1422045244"/>
    <b v="0"/>
    <n v="5"/>
    <b v="0"/>
    <s v="food/food trucks"/>
    <n v="-0.99980000000000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1"/>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85174866627148782"/>
    <n v="69.472222222222229"/>
    <x v="7"/>
    <s v="food trucks"/>
    <x v="2420"/>
    <d v="2014-11-10T01:41:35"/>
  </r>
  <r>
    <n v="2421"/>
    <s v="hot dog cart"/>
    <s v="help me start Merrill's first hot dog cart in this empty lot"/>
    <n v="6000"/>
    <n v="1"/>
    <x v="2"/>
    <s v="US"/>
    <s v="USD"/>
    <n v="1424536196"/>
    <n v="1421944196"/>
    <b v="0"/>
    <n v="1"/>
    <b v="0"/>
    <s v="food/food trucks"/>
    <n v="-0.99983333333333335"/>
    <n v="1"/>
    <x v="7"/>
    <s v="food trucks"/>
    <x v="2421"/>
    <d v="2015-02-21T16:29:56"/>
  </r>
  <r>
    <n v="2422"/>
    <s v="Help starting a family owned food truck"/>
    <s v="Family owned business serving BBQ and seafood to the public"/>
    <n v="500"/>
    <n v="1"/>
    <x v="2"/>
    <s v="US"/>
    <s v="USD"/>
    <n v="1426091036"/>
    <n v="1423502636"/>
    <b v="0"/>
    <n v="1"/>
    <b v="0"/>
    <s v="food/food trucks"/>
    <n v="-0.998"/>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99986666666666668"/>
    <n v="8"/>
    <x v="7"/>
    <s v="food trucks"/>
    <x v="2423"/>
    <d v="2014-12-31T16:54:50"/>
  </r>
  <r>
    <n v="2424"/>
    <s v="Lily and Memphs"/>
    <s v="Great and creative food from the heart in the form of a sweet food truck!"/>
    <n v="25000"/>
    <n v="310"/>
    <x v="2"/>
    <s v="US"/>
    <s v="USD"/>
    <n v="1414445108"/>
    <n v="1411853108"/>
    <b v="0"/>
    <n v="9"/>
    <b v="0"/>
    <s v="food/food trucks"/>
    <n v="-0.98760000000000003"/>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99971428571428567"/>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1"/>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99997999999999998"/>
    <n v="1"/>
    <x v="7"/>
    <s v="food trucks"/>
    <x v="2427"/>
    <d v="2016-03-23T06:38:53"/>
  </r>
  <r>
    <n v="2428"/>
    <s v="Premium Burgers"/>
    <s v="From Moo 2 You! We want to offer premium burgers to a taco flooded environment."/>
    <n v="35000"/>
    <n v="1"/>
    <x v="2"/>
    <s v="US"/>
    <s v="USD"/>
    <n v="1426182551"/>
    <n v="1423594151"/>
    <b v="0"/>
    <n v="1"/>
    <b v="0"/>
    <s v="food/food trucks"/>
    <n v="-0.99997142857142862"/>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9856785714285714"/>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99299999999999999"/>
    <n v="10.5"/>
    <x v="7"/>
    <s v="food trucks"/>
    <x v="2430"/>
    <d v="2016-02-12T03:08:24"/>
  </r>
  <r>
    <n v="2431"/>
    <s v="Murphy's good eatin'"/>
    <s v="Go to Colorado and run a food truck with homemade food of all kinds."/>
    <n v="100000"/>
    <n v="2"/>
    <x v="2"/>
    <s v="US"/>
    <s v="USD"/>
    <n v="1467080613"/>
    <n v="1461896613"/>
    <b v="0"/>
    <n v="2"/>
    <b v="0"/>
    <s v="food/food trucks"/>
    <n v="-0.99997999999999998"/>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99985714285714289"/>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1"/>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9987000000000000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9951039999999999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99961538461538457"/>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1"/>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996666666666666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1"/>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998"/>
    <n v="5"/>
    <x v="7"/>
    <s v="food trucks"/>
    <x v="2440"/>
    <d v="2016-02-13T21:35:13"/>
  </r>
  <r>
    <n v="2441"/>
    <s v="Bring Alchemy Pops to the People!"/>
    <s v="YOU can help Alchemy Pops POP up on a street near you!"/>
    <n v="7500"/>
    <n v="8091"/>
    <x v="0"/>
    <s v="US"/>
    <s v="USD"/>
    <n v="1437627540"/>
    <n v="1435806054"/>
    <b v="0"/>
    <n v="109"/>
    <b v="1"/>
    <s v="food/small batch"/>
    <n v="7.8799999999999995E-2"/>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0.25941666666666668"/>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1.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8.5999999999999993E-2"/>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0.7279999999999999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0.67979999999999996"/>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3.2719999999999998"/>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7.4999999999999997E-2"/>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0.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5335333333333376E-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0.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0.33500000000000002"/>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0.54700000000000004"/>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8.4571428571428575E-3"/>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0.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0.80866666666666664"/>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2.3043478260869565E-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0.1018"/>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2.2499999999999999E-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7.8823529411764705E-3"/>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3.7999999999999999E-2"/>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0.107083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0.16250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0.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0.80142857142857138"/>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0.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7.2170000000000067E-2"/>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0.13666666666666666"/>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3.1640000000000099E-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0.28000000000000003"/>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0.35760266666666674"/>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3.6000000000058209E-5"/>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4.7199999999999999E-2"/>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5.0224999999999936E-2"/>
    <n v="61.103999999999999"/>
    <x v="4"/>
    <s v="indie rock"/>
    <x v="2476"/>
    <d v="2014-11-03T08:52:50"/>
  </r>
  <r>
    <n v="2477"/>
    <s v="Debut Album"/>
    <s v="Releasing my first album in August, and I need your help in order to get it done!"/>
    <n v="750"/>
    <n v="1285"/>
    <x v="0"/>
    <s v="US"/>
    <s v="USD"/>
    <n v="1344789345"/>
    <n v="1340901345"/>
    <b v="0"/>
    <n v="41"/>
    <b v="1"/>
    <s v="music/indie rock"/>
    <n v="0.71333333333333337"/>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0.27500000000000002"/>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0.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0.1291099999999998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E-3"/>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0.13727272727272727"/>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0.19317428571428563"/>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3.2500000000000001E-2"/>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1.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5.0666666666666059E-4"/>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6.7000000000000004E-2"/>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0.3367142857142856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0.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3.2000000000000001E-2"/>
    <n v="51.6"/>
    <x v="4"/>
    <s v="indie rock"/>
    <x v="2491"/>
    <d v="2011-01-16T01:51:00"/>
  </r>
  <r>
    <n v="2492"/>
    <s v="SUPER NICE EP 2012"/>
    <s v="We're a band from Hawaii trying to produce our first EP and we need help!"/>
    <n v="600"/>
    <n v="750"/>
    <x v="0"/>
    <s v="US"/>
    <s v="USD"/>
    <n v="1339840740"/>
    <n v="1335397188"/>
    <b v="0"/>
    <n v="27"/>
    <b v="1"/>
    <s v="music/indie rock"/>
    <n v="0.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0.28699999999999998"/>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053333333333286E-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0.27536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0.12771499999999991"/>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5.6000000000000001E-2"/>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1.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0.13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97445454545454546"/>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9992181818181817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1"/>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1"/>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1"/>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99399999999999999"/>
    <n v="15"/>
    <x v="7"/>
    <s v="restaurants"/>
    <x v="2506"/>
    <d v="2015-10-03T21:00:00"/>
  </r>
  <r>
    <n v="2507"/>
    <s v="Help Cafe Talavera get a New Kitchen!"/>
    <s v="Unique dishes for a unique city!."/>
    <n v="42850"/>
    <n v="0"/>
    <x v="2"/>
    <s v="US"/>
    <s v="USD"/>
    <n v="1431308704"/>
    <n v="1428716704"/>
    <b v="0"/>
    <n v="0"/>
    <b v="0"/>
    <s v="food/restaurants"/>
    <n v="-1"/>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1"/>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98947368421052628"/>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9985000000000000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1"/>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1"/>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1"/>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98250000000000004"/>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81399999999999995"/>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1"/>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90183333333333338"/>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1"/>
    <e v="#DIV/0!"/>
    <x v="7"/>
    <s v="restaurants"/>
    <x v="2518"/>
    <d v="2014-11-13T17:20:28"/>
  </r>
  <r>
    <n v="2519"/>
    <s v="Kelli's Kitchen"/>
    <s v="Better than your mom's, better than Cracker Barrel, only at Kelli's Kitchen (all from scratch)."/>
    <n v="150000"/>
    <n v="65"/>
    <x v="2"/>
    <s v="US"/>
    <s v="USD"/>
    <n v="1405741404"/>
    <n v="1403149404"/>
    <b v="0"/>
    <n v="4"/>
    <b v="0"/>
    <s v="food/restaurants"/>
    <n v="-0.99956666666666671"/>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1"/>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9.4879199999999983E-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0.56444444444444442"/>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6E-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3.2499999999999999E-3"/>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0.1295"/>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2.1250000000000002E-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7.2497499999999951E-2"/>
    <n v="52.962839506172834"/>
    <x v="4"/>
    <s v="classical music"/>
    <x v="2528"/>
    <d v="2015-08-20T11:00:00"/>
  </r>
  <r>
    <n v="2529"/>
    <s v="UrbanArias is DC's Contemporary Opera Company"/>
    <s v="Opera. Short. New."/>
    <n v="6000"/>
    <n v="6257"/>
    <x v="0"/>
    <s v="US"/>
    <s v="USD"/>
    <n v="1332636975"/>
    <n v="1328752575"/>
    <b v="0"/>
    <n v="76"/>
    <b v="1"/>
    <s v="music/classical music"/>
    <n v="4.2833333333333334E-2"/>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4.0000000000000001E-3"/>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0.26124999999999998"/>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0.106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0.05"/>
    <n v="150"/>
    <x v="4"/>
    <s v="classical music"/>
    <x v="2534"/>
    <d v="2010-01-01T06:00:00"/>
  </r>
  <r>
    <n v="2535"/>
    <s v="Mark Hayes Requiem Recording"/>
    <s v="Mark Hayes: Requiem Recording"/>
    <n v="20000"/>
    <n v="20755"/>
    <x v="0"/>
    <s v="US"/>
    <s v="USD"/>
    <n v="1417463945"/>
    <n v="1414781945"/>
    <b v="0"/>
    <n v="78"/>
    <b v="1"/>
    <s v="music/classical music"/>
    <n v="3.7749999999999999E-2"/>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0.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0.13017611111111102"/>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2.5000000000000001E-3"/>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3.4000000000000002E-2"/>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7.0285714285714285E-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3.5714285714285712E-2"/>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0.56399999999999995"/>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8.2000000000000007E-3"/>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0.95299999999999996"/>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0.11714285714285715"/>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0.19854545454545455"/>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8499999999999999E-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2.802547770700637E-2"/>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8.4615384615384613E-3"/>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2.7346938775510202E-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6.5000000000000002E-2"/>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0.55533333333333335"/>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0.22800000000000001"/>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7.3499999999999996E-2"/>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5.5033557046979868E-2"/>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0.184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8.8800000000000004E-2"/>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0.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E-3"/>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1"/>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99250000000000005"/>
    <n v="25"/>
    <x v="7"/>
    <s v="food trucks"/>
    <x v="2562"/>
    <d v="2016-10-11T12:35:39"/>
  </r>
  <r>
    <n v="2563"/>
    <s v="Phoenix Pearl Boba Tea Truck (Canceled)"/>
    <s v="Michigan based bubble tea and specialty ice cream food truck"/>
    <n v="20000"/>
    <n v="0"/>
    <x v="1"/>
    <s v="US"/>
    <s v="USD"/>
    <n v="1438226451"/>
    <n v="1433042451"/>
    <b v="0"/>
    <n v="0"/>
    <b v="0"/>
    <s v="food/food trucks"/>
    <n v="-1"/>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1"/>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99"/>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1"/>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99733333333333329"/>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99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97769230769230764"/>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99157142857142855"/>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9975000000000000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1"/>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1"/>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1"/>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1"/>
    <e v="#DIV/0!"/>
    <x v="7"/>
    <s v="food trucks"/>
    <x v="2575"/>
    <d v="2015-01-12T02:36:34"/>
  </r>
  <r>
    <n v="2576"/>
    <s v="2 Go Fast Food (Canceled)"/>
    <s v="A New Twist with an American and Philippine fast food Mobile Trailer."/>
    <n v="10000"/>
    <n v="0"/>
    <x v="1"/>
    <s v="US"/>
    <s v="USD"/>
    <n v="1428707647"/>
    <n v="1424823247"/>
    <b v="0"/>
    <n v="0"/>
    <b v="0"/>
    <s v="food/food trucks"/>
    <n v="-1"/>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1"/>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1"/>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9986150000000000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99399999999999999"/>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89400000000000002"/>
    <n v="48.18181818181818"/>
    <x v="7"/>
    <s v="food trucks"/>
    <x v="2581"/>
    <d v="2015-11-16T16:04:58"/>
  </r>
  <r>
    <n v="2582"/>
    <s v="Drunken Wings"/>
    <s v="The place where chicken meets liquor for the first time!"/>
    <n v="90000"/>
    <n v="1"/>
    <x v="2"/>
    <s v="US"/>
    <s v="USD"/>
    <n v="1477784634"/>
    <n v="1475192634"/>
    <b v="0"/>
    <n v="1"/>
    <b v="0"/>
    <s v="food/food trucks"/>
    <n v="-0.9999888888888889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99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1"/>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9983333333333332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9983333333333332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97565999999999997"/>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96116666666666661"/>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99990000000000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1"/>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98266666666666669"/>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9983333333333332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1"/>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99998750000000003"/>
    <n v="1"/>
    <x v="7"/>
    <s v="food trucks"/>
    <x v="2594"/>
    <d v="2014-08-07T23:13:48"/>
  </r>
  <r>
    <n v="2595"/>
    <s v="Food Truck for Little Fox Bakery"/>
    <s v="Looking to put the best baked goods in Bowling Green on wheels"/>
    <n v="15000"/>
    <n v="1825"/>
    <x v="2"/>
    <s v="US"/>
    <s v="USD"/>
    <n v="1487915500"/>
    <n v="1485323500"/>
    <b v="0"/>
    <n v="19"/>
    <b v="0"/>
    <s v="food/food trucks"/>
    <n v="-0.8783333333333333"/>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76411428571428575"/>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9433333333333333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61"/>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00453489658224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0.93067999999999995"/>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5.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2.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4857142857142857E-2"/>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4.2179999999999926E-2"/>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7.4215700000000065E-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0.1005454545454545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3.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1.23925"/>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2.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0.4132510432681748"/>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6.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0.71761300000000006"/>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33333333333333E-2"/>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0.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0.6976511744127935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0.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7.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5.3866666666666667E-2"/>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0.88400000000000001"/>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0.4365230769230769"/>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0.45879999999999999"/>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0.3118400000000000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0.14000000000000001"/>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2.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8.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0.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5.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0.1036948748510131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0.2773999999999999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0.57899999999999996"/>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0.14665249999999996"/>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0.37009345794392523"/>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2.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6.0215053763440864E-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0.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0.66200000000000003"/>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7291066282420751E-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0.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5.6666666666666664E-2"/>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99"/>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1"/>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66440268999999996"/>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97946999999999995"/>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89500000000000002"/>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9158271600000000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98560000000000003"/>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99116666666666664"/>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99900800000000001"/>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99403333333333332"/>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98131071428571426"/>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99114999999999998"/>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88478431372549016"/>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99948999999999999"/>
    <n v="8.5"/>
    <x v="2"/>
    <s v="space exploration"/>
    <x v="2654"/>
    <d v="2015-04-21T13:25:26"/>
  </r>
  <r>
    <n v="2655"/>
    <s v="Balloons (Canceled)"/>
    <s v="Thank you for your support!"/>
    <n v="15000"/>
    <n v="3155"/>
    <x v="1"/>
    <s v="US"/>
    <s v="USD"/>
    <n v="1455048000"/>
    <n v="1452631647"/>
    <b v="0"/>
    <n v="43"/>
    <b v="0"/>
    <s v="technology/space exploration"/>
    <n v="-0.78966666666666663"/>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88563333333333338"/>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81262066666666666"/>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99907142857142861"/>
    <n v="22.75"/>
    <x v="2"/>
    <s v="space exploration"/>
    <x v="2658"/>
    <d v="2016-07-30T21:13:14"/>
  </r>
  <r>
    <n v="2659"/>
    <s v="test (Canceled)"/>
    <s v="test"/>
    <n v="49000"/>
    <n v="1333"/>
    <x v="1"/>
    <s v="US"/>
    <s v="USD"/>
    <n v="1429321210"/>
    <n v="1426729210"/>
    <b v="0"/>
    <n v="10"/>
    <b v="0"/>
    <s v="technology/space exploration"/>
    <n v="-0.9727959183673469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99904999999999999"/>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2.9000000000000001E-2"/>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6.8000000000000005E-2"/>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4.5962500000000003E-2"/>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3.4285714285714287E-2"/>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0.2314285714285714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0.5929510000000000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0.106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0.70699999999999996"/>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0.25124999999999997"/>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93584139066035799"/>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8865600000000000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6681000000000000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72419999999999995"/>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37159999999999999"/>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92412000000000005"/>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4961904761904761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82487179487179485"/>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99986249999999999"/>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99670000000000003"/>
    <n v="44"/>
    <x v="2"/>
    <s v="makerspaces"/>
    <x v="2679"/>
    <d v="2015-02-28T00:01:34"/>
  </r>
  <r>
    <n v="2680"/>
    <s v="iHeart Pillow"/>
    <s v="iHeartPillow, Connecting loved ones"/>
    <n v="32000"/>
    <n v="276"/>
    <x v="2"/>
    <s v="ES"/>
    <s v="EUR"/>
    <n v="1459915491"/>
    <n v="1457327091"/>
    <b v="0"/>
    <n v="4"/>
    <b v="0"/>
    <s v="technology/makerspaces"/>
    <n v="-0.99137500000000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99312500000000004"/>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716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9976000000000000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98857142857142855"/>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99980000000000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1"/>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1"/>
    <e v="#DIV/0!"/>
    <x v="7"/>
    <s v="food trucks"/>
    <x v="2687"/>
    <d v="2015-06-29T15:21:58"/>
  </r>
  <r>
    <n v="2688"/>
    <s v="Mac N Cheez Food Truck"/>
    <s v="The amazing gourmet Mac N Cheez Food Truck Campaigne!"/>
    <n v="50000"/>
    <n v="74"/>
    <x v="2"/>
    <s v="US"/>
    <s v="USD"/>
    <n v="1424746800"/>
    <n v="1422067870"/>
    <b v="0"/>
    <n v="14"/>
    <b v="0"/>
    <s v="food/food trucks"/>
    <n v="-0.99851999999999996"/>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99997142857142862"/>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892675"/>
    <n v="72.762711864406782"/>
    <x v="7"/>
    <s v="food trucks"/>
    <x v="2690"/>
    <d v="2015-06-03T02:31:16"/>
  </r>
  <r>
    <n v="2691"/>
    <s v="Cook"/>
    <s v="A Great New local Food Truck serving up ethnic fusion inspired eats in Ottawa."/>
    <n v="65000"/>
    <n v="35"/>
    <x v="2"/>
    <s v="CA"/>
    <s v="CAD"/>
    <n v="1431278557"/>
    <n v="1427390557"/>
    <b v="0"/>
    <n v="2"/>
    <b v="0"/>
    <s v="food/food trucks"/>
    <n v="-0.99946153846153851"/>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99285714285714288"/>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99199999999999999"/>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99996666666666667"/>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9952666666666666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94350000000000001"/>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73647826086956525"/>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99674874999999996"/>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1"/>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9929992999299930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53823529411764703"/>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6559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3.7499999999999999E-2"/>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9397368421052632"/>
    <n v="163.57142857142858"/>
    <x v="1"/>
    <s v="spaces"/>
    <x v="2704"/>
    <d v="2017-04-05T19:41:54"/>
  </r>
  <r>
    <n v="2705"/>
    <s v="Fischer Theatre Marquee"/>
    <s v="Help light the lights at the historic Fischer Theatre in Danville, IL."/>
    <n v="16500"/>
    <n v="1739"/>
    <x v="3"/>
    <s v="US"/>
    <s v="USD"/>
    <n v="1490389158"/>
    <n v="1486504758"/>
    <b v="0"/>
    <n v="8"/>
    <b v="0"/>
    <s v="theater/spaces"/>
    <n v="-0.89460606060606063"/>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0.12297142857142856"/>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2.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1.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6060000000000001E-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0.53900350000000008"/>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7.1611253196930949E-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0.31381818181818183"/>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2.2413333333333334E-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0.16356000000000001"/>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1.6462241666666666"/>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0.19980100000000003"/>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0.20104"/>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3.5833333333333335E-2"/>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8.8333333333333333E-2"/>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0.181240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3.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1.5254000000000001"/>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0.40050000000000002"/>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1.968752025931928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0.44542500000000002"/>
    <n v="511.65486725663715"/>
    <x v="2"/>
    <s v="hardware"/>
    <x v="2725"/>
    <d v="2017-03-01T17:52:15"/>
  </r>
  <r>
    <n v="2726"/>
    <s v="Krimston TWO - Dual SIM case for iPhone"/>
    <s v="Krimston TWO: iPhone Dual SIM Case"/>
    <n v="100000"/>
    <n v="105745"/>
    <x v="0"/>
    <s v="US"/>
    <s v="USD"/>
    <n v="1461333311"/>
    <n v="1458741311"/>
    <b v="0"/>
    <n v="404"/>
    <b v="1"/>
    <s v="technology/hardware"/>
    <n v="5.7450000000000001E-2"/>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3.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1.0182666666666667"/>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4.4400000000000002E-2"/>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0.7029262962962963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4.3033333333333333E-2"/>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0.1825"/>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7.5380000000000003E-2"/>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2"/>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8.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0.2290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1.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0.47939999999999999"/>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2.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3.3333333333333333E-2"/>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99562499999999998"/>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70760000000000001"/>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1"/>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9478124999999999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78112499999999996"/>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73299999999999998"/>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72"/>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98939999999999995"/>
    <n v="13.25"/>
    <x v="3"/>
    <s v="children's books"/>
    <x v="2748"/>
    <d v="2016-09-02T17:03:22"/>
  </r>
  <r>
    <n v="2749"/>
    <s v="A Tree is a Tree, no matter what you see.  CHILDREN'S BOOK"/>
    <s v="Self-publishing my children's book."/>
    <n v="10000"/>
    <n v="110"/>
    <x v="2"/>
    <s v="US"/>
    <s v="USD"/>
    <n v="1428171037"/>
    <n v="1425582637"/>
    <b v="0"/>
    <n v="2"/>
    <b v="0"/>
    <s v="publishing/children's books"/>
    <n v="-0.988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1"/>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1"/>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8854166666666666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81"/>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1"/>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48"/>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8952"/>
    <n v="31.757575757575758"/>
    <x v="3"/>
    <s v="children's books"/>
    <x v="2756"/>
    <d v="2014-01-11T21:36:41"/>
  </r>
  <r>
    <n v="2757"/>
    <s v="C is for Crooked"/>
    <s v="A children's letter book that Lampoons Hillary Clinton"/>
    <n v="1500"/>
    <n v="10"/>
    <x v="2"/>
    <s v="US"/>
    <s v="USD"/>
    <n v="1470498332"/>
    <n v="1469202332"/>
    <b v="0"/>
    <n v="2"/>
    <b v="0"/>
    <s v="publishing/children's books"/>
    <n v="-0.99333333333333329"/>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883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89500000000000002"/>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1"/>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9928000000000000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99230769230769234"/>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99771573604060915"/>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9887500000000000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1"/>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98"/>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99150000000000005"/>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85685714285714287"/>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9975000000000000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8958874999999999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1"/>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1"/>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99811320754716981"/>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8575000000000000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97"/>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92119047619047623"/>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996666666666666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74454545454545451"/>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9788"/>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1"/>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5.28E-2"/>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0.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0.14499999999999999"/>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0.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4.6800000000000001E-2"/>
    <n v="36.859154929577464"/>
    <x v="1"/>
    <s v="plays"/>
    <x v="2785"/>
    <d v="2016-08-05T21:00:00"/>
  </r>
  <r>
    <n v="2786"/>
    <s v="Fierce"/>
    <s v="A heart-melting farce about sex, art and the lovelorn lay-abouts of London-town."/>
    <n v="2500"/>
    <n v="2946"/>
    <x v="0"/>
    <s v="GB"/>
    <s v="GBP"/>
    <n v="1404913180"/>
    <n v="1403703580"/>
    <b v="0"/>
    <n v="74"/>
    <b v="1"/>
    <s v="theater/plays"/>
    <n v="0.1784"/>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0.1970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2.5000000000000001E-2"/>
    <n v="102.5"/>
    <x v="1"/>
    <s v="plays"/>
    <x v="2788"/>
    <d v="2016-07-29T16:50:43"/>
  </r>
  <r>
    <n v="2789"/>
    <s v="The Adventurers Club"/>
    <s v="BNT's Biggest Adventure So Far: Our 2015 full length production!"/>
    <n v="3000"/>
    <n v="3035"/>
    <x v="0"/>
    <s v="US"/>
    <s v="USD"/>
    <n v="1426132800"/>
    <n v="1424477934"/>
    <b v="0"/>
    <n v="24"/>
    <b v="1"/>
    <s v="theater/plays"/>
    <n v="1.1666666666666667E-2"/>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5.3333333333333337E-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2.5000000000000001E-2"/>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7.5999999999999998E-2"/>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0.1056750000000000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0.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4.2857142857142858E-2"/>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0.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2.6451250000000072E-2"/>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4E-2"/>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0.1663479999999999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0.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0.3320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8333333333333333E-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0.27950000000000003"/>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0.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0.121"/>
    <n v="44.25"/>
    <x v="1"/>
    <s v="plays"/>
    <x v="2806"/>
    <d v="2015-08-05T11:00:00"/>
  </r>
  <r>
    <n v="2807"/>
    <s v="The Commission Theatre Co."/>
    <s v="Bringing Shakespeare back to the Playwrights"/>
    <n v="5000"/>
    <n v="6300"/>
    <x v="0"/>
    <s v="US"/>
    <s v="USD"/>
    <n v="1435611438"/>
    <n v="1433019438"/>
    <b v="0"/>
    <n v="93"/>
    <b v="1"/>
    <s v="theater/plays"/>
    <n v="0.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2.4444444444444444E-3"/>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2.4E-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8.2000000000000003E-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2.7000000000000001E-3"/>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0.13300000000000001"/>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0.27575714285714281"/>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7.7333333333333337E-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1.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0.41566666666666668"/>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0.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6.0299999999999999E-2"/>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4.8000000000000001E-2"/>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0.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0.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0.16923076923076924"/>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3.3333333333333333E-2"/>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7.7499999999999999E-2"/>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0.20250000000000001"/>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3.7894736842105261E-3"/>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6.5199999999999994E-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0.106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0.14719599999999991"/>
    <n v="30.189368421052631"/>
    <x v="1"/>
    <s v="plays"/>
    <x v="2832"/>
    <d v="2014-11-23T22:00:00"/>
  </r>
  <r>
    <n v="2833"/>
    <s v="Star Man Rocket Man"/>
    <s v="A new play about exploring outer space"/>
    <n v="2700"/>
    <n v="2923"/>
    <x v="0"/>
    <s v="US"/>
    <s v="USD"/>
    <n v="1444528800"/>
    <n v="1442804633"/>
    <b v="0"/>
    <n v="35"/>
    <b v="1"/>
    <s v="theater/plays"/>
    <n v="8.2592592592592592E-2"/>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0.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0.87099000000000004"/>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7.7777777777777779E-2"/>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0.20250000000000001"/>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0.11428571428571428"/>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0.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99"/>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1"/>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1"/>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94545454545454544"/>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68453333333333333"/>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1"/>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1"/>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998"/>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99"/>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96112500000000001"/>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1"/>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98099999999999998"/>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1"/>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582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95133333333333336"/>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80263157894736847"/>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1"/>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0.98250000000000004"/>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0.933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68"/>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9956692913385827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99960000000000004"/>
    <n v="20"/>
    <x v="1"/>
    <s v="plays"/>
    <x v="2863"/>
    <d v="2014-09-09T16:12:03"/>
  </r>
  <r>
    <n v="2864"/>
    <s v="'Haunting Julia' by Alan Ayckbourn"/>
    <s v="Accessible, original theatre for all!"/>
    <n v="2500"/>
    <n v="40"/>
    <x v="2"/>
    <s v="GB"/>
    <s v="GBP"/>
    <n v="1437139080"/>
    <n v="1434552207"/>
    <b v="0"/>
    <n v="3"/>
    <b v="0"/>
    <s v="theater/plays"/>
    <n v="-0.98399999999999999"/>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1"/>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909999999999999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7984"/>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57988266666666666"/>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99114999999999998"/>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8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95330000000000004"/>
    <n v="35.92307692307692"/>
    <x v="1"/>
    <s v="plays"/>
    <x v="2871"/>
    <d v="2014-12-21T17:43:33"/>
  </r>
  <r>
    <n v="2872"/>
    <s v="Loud Arts"/>
    <s v="Local Theatre group in Loudoun County, Virginia. Looking for funds to start producing shows!"/>
    <n v="3000"/>
    <n v="0"/>
    <x v="2"/>
    <s v="US"/>
    <s v="USD"/>
    <n v="1434768438"/>
    <n v="1429584438"/>
    <b v="0"/>
    <n v="0"/>
    <b v="0"/>
    <s v="theater/plays"/>
    <n v="-1"/>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61880000000000002"/>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94579999999999997"/>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9996500000000000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1"/>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89166666666666672"/>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97899999999999998"/>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997410714285714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7666666666666667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1"/>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66400000000000003"/>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80920000000000003"/>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99588888888888893"/>
    <n v="46.25"/>
    <x v="1"/>
    <s v="plays"/>
    <x v="2884"/>
    <d v="2014-12-05T17:27:15"/>
  </r>
  <r>
    <n v="2885"/>
    <s v="The Wedding"/>
    <s v="An historic and proud work of Polish nationalistic literature performed on stage."/>
    <n v="400"/>
    <n v="130"/>
    <x v="2"/>
    <s v="US"/>
    <s v="USD"/>
    <n v="1426294201"/>
    <n v="1423705801"/>
    <b v="0"/>
    <n v="5"/>
    <b v="0"/>
    <s v="theater/plays"/>
    <n v="-0.67500000000000004"/>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9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9983333333333332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1"/>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61933333333333329"/>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989500000000000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97270000000000001"/>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90909090909090906"/>
    <n v="29.411764705882351"/>
    <x v="1"/>
    <s v="plays"/>
    <x v="2892"/>
    <d v="2014-08-25T21:00:00"/>
  </r>
  <r>
    <n v="2893"/>
    <s v="REDISCOVERING KIA THE PLAY"/>
    <s v="Fundraising for REDISCOVERING KIA THE PLAY"/>
    <n v="5000"/>
    <n v="25"/>
    <x v="2"/>
    <s v="US"/>
    <s v="USD"/>
    <n v="1420768800"/>
    <n v="1415644395"/>
    <b v="0"/>
    <n v="2"/>
    <b v="0"/>
    <s v="theater/plays"/>
    <n v="-0.995"/>
    <n v="12.5"/>
    <x v="1"/>
    <s v="plays"/>
    <x v="2893"/>
    <d v="2015-01-09T02:00:00"/>
  </r>
  <r>
    <n v="2894"/>
    <s v="How Could You Do This To Me (The Stage Play)"/>
    <s v="This Is A Story About A Woman A Man And A Woman"/>
    <n v="50000"/>
    <n v="0"/>
    <x v="2"/>
    <s v="US"/>
    <s v="USD"/>
    <n v="1428100815"/>
    <n v="1422920415"/>
    <b v="0"/>
    <n v="0"/>
    <b v="0"/>
    <s v="theater/plays"/>
    <n v="-1"/>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953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79166666666666663"/>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9541666666666667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9578666666666666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1"/>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3809090909090909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99199999999999999"/>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99983333333333335"/>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99219999999999997"/>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9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82228571428571429"/>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90583333333333338"/>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9991999999999999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9725000000000000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9998888888888889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99996666666666667"/>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63500000000000001"/>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85941828254847641"/>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99980000000000002"/>
    <n v="1"/>
    <x v="1"/>
    <s v="plays"/>
    <x v="2913"/>
    <d v="2014-09-06T22:08:59"/>
  </r>
  <r>
    <n v="2914"/>
    <s v="Hercules the Panto"/>
    <s v="Hercules must complete four challenges in order to meet the father he never knew"/>
    <n v="25000"/>
    <n v="1"/>
    <x v="2"/>
    <s v="GB"/>
    <s v="GBP"/>
    <n v="1426365994"/>
    <n v="1421185594"/>
    <b v="0"/>
    <n v="1"/>
    <b v="0"/>
    <s v="theater/plays"/>
    <n v="-0.99995999999999996"/>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3890000000000000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92162162162162165"/>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78149999999999997"/>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72760000000000002"/>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91500000000000004"/>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7316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0.28999999999999998"/>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3.2000000000000001E-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2.445977777777783E-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0.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0.30833333333333335"/>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2.0693750000000021E-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9.1999999999999998E-3"/>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0.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5.0967741935483868E-2"/>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2.76E-2"/>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0.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8.8571428571428568E-3"/>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0.28000000000000003"/>
    <n v="37.647058823529413"/>
    <x v="1"/>
    <s v="musical"/>
    <x v="2936"/>
    <d v="2014-10-13T04:59:00"/>
  </r>
  <r>
    <n v="2937"/>
    <s v="UCAS"/>
    <s v="UCAS is a new British musical premiering at the Edinburgh Fringe Festival 2014."/>
    <n v="1500"/>
    <n v="2000"/>
    <x v="0"/>
    <s v="GB"/>
    <s v="GBP"/>
    <n v="1405249113"/>
    <n v="1402657113"/>
    <b v="0"/>
    <n v="55"/>
    <b v="1"/>
    <s v="theater/musical"/>
    <n v="0.3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375E-2"/>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2.8750000000000001E-2"/>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7.2400000000000006E-2"/>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99995999999999996"/>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79574999999999996"/>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1"/>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99"/>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1"/>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999"/>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95711999999999997"/>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9999519999999999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97499999999999998"/>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1"/>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97807999999999995"/>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91974999999999996"/>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99848749999999997"/>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1"/>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40416666666666667"/>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83265822784810128"/>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98133333333333328"/>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1"/>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1"/>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1"/>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9.6199999999999994E-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0.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6.8500000000000005E-2"/>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7.1379999999999196E-3"/>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0.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0.1363"/>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0.13919999999999999"/>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0.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0.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0.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5625000000000001E-3"/>
    <n v="74.534883720930239"/>
    <x v="1"/>
    <s v="plays"/>
    <x v="2971"/>
    <d v="2014-08-31T15:47:58"/>
  </r>
  <r>
    <n v="2972"/>
    <s v="A Bad Plan"/>
    <s v="A group of artists. A mythical art piece. A harrowing quest. And some margaritas."/>
    <n v="2000"/>
    <n v="2107"/>
    <x v="0"/>
    <s v="US"/>
    <s v="USD"/>
    <n v="1480899600"/>
    <n v="1479609520"/>
    <b v="0"/>
    <n v="17"/>
    <b v="1"/>
    <s v="theater/plays"/>
    <n v="5.3499999999999999E-2"/>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0.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0.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25E-3"/>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0.7142857142857143"/>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0.1356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0.2946666666666666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4E-2"/>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9.166666666666666E-2"/>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0.289250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2.06E-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0.46539577586206898"/>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3.5200000000000001E-3"/>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0.2165"/>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5.5E-2"/>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0.10400800000000003"/>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0"/>
    <n v="35.714285714285715"/>
    <x v="1"/>
    <s v="spaces"/>
    <x v="2988"/>
    <d v="2016-06-20T08:41:21"/>
  </r>
  <r>
    <n v="2989"/>
    <s v="Let's Light Up The Gem!"/>
    <s v="Bring the movies back to Bethel, Maine."/>
    <n v="20000"/>
    <n v="35307"/>
    <x v="0"/>
    <s v="US"/>
    <s v="USD"/>
    <n v="1450673940"/>
    <n v="1448756962"/>
    <b v="0"/>
    <n v="364"/>
    <b v="1"/>
    <s v="theater/spaces"/>
    <n v="0.7653499999999999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3.2941176470588238E-2"/>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4.4999999999999998E-2"/>
    <n v="48.984375"/>
    <x v="1"/>
    <s v="spaces"/>
    <x v="2992"/>
    <d v="2016-10-09T18:25:10"/>
  </r>
  <r>
    <n v="2993"/>
    <s v="TRUE WEST: Think, Dog! Productions"/>
    <s v="Help us build the Kitchen from Hell!"/>
    <n v="1000"/>
    <n v="1003"/>
    <x v="0"/>
    <s v="US"/>
    <s v="USD"/>
    <n v="1455998867"/>
    <n v="1453406867"/>
    <b v="0"/>
    <n v="22"/>
    <b v="1"/>
    <s v="theater/spaces"/>
    <n v="3.0000000000000001E-3"/>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3.5774666666666666"/>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4.9599999999999998E-2"/>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0.7194285714285714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3.73E-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3.0290000000000001E-2"/>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0.18888888888888888"/>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2.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8.5061428571428607E-2"/>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1666666666666667E-2"/>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0.12814999999999999"/>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0.20496226415094343"/>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7.7499999999999999E-2"/>
    <n v="88.865979381443296"/>
    <x v="1"/>
    <s v="spaces"/>
    <x v="3006"/>
    <d v="2014-12-14T18:09:51"/>
  </r>
  <r>
    <n v="3007"/>
    <s v="Bethlem"/>
    <s v="Consuite for 2015 CoreCon.  An adventure into insanity."/>
    <n v="600"/>
    <n v="1080"/>
    <x v="0"/>
    <s v="US"/>
    <s v="USD"/>
    <n v="1429938683"/>
    <n v="1428124283"/>
    <b v="0"/>
    <n v="20"/>
    <b v="1"/>
    <s v="theater/spaces"/>
    <n v="0.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1666666666666667E-2"/>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0.19756000000000001"/>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0.57999999999999996"/>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0.236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0.17125000000000001"/>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0.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0.13103999999999999"/>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3.1764705882352938E-2"/>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2.611764705882353E-2"/>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5.8409090909090911E-2"/>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7.1428571428571426E-3"/>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0.21233333333333335"/>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5.7142857142857143E-3"/>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0.16022222222222221"/>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8.8000000000000005E-3"/>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0.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1.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2.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0.43333333333333335"/>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0.31440000000000001"/>
    <n v="164.3"/>
    <x v="1"/>
    <s v="spaces"/>
    <x v="3027"/>
    <d v="2015-03-20T15:54:11"/>
  </r>
  <r>
    <n v="3028"/>
    <s v="A Home for Vegas Theatre Hub"/>
    <s v="We have a space! Help us fill it with a stage, chairs, gear and audiences' laughter!"/>
    <n v="5000"/>
    <n v="8401"/>
    <x v="0"/>
    <s v="US"/>
    <s v="USD"/>
    <n v="1471242025"/>
    <n v="1468650025"/>
    <b v="0"/>
    <n v="99"/>
    <b v="1"/>
    <s v="theater/spaces"/>
    <n v="0.68020000000000003"/>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9.6766666666666667E-2"/>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6.6857142857142851E-2"/>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0.2720000000000000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0.46533333333333332"/>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0.12536"/>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8.7868399999999972E-2"/>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0.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1.1319999999999999"/>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5.0000000000000001E-3"/>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8.7138999999999939E-2"/>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7.4999999999999997E-2"/>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0.10481927710843374"/>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0.28000000000000003"/>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0.10006666666666666"/>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9.3416666666666662E-2"/>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0.32706500000000005"/>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0.9084810126582278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0.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0.66400000000000003"/>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6.6666666666666666E-2"/>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0.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76371428571428568"/>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9985000000000000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996"/>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1"/>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99995000000000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1"/>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1"/>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99983333333333335"/>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9699333333333333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99847727272727271"/>
    <n v="55.833333333333336"/>
    <x v="1"/>
    <s v="spaces"/>
    <x v="3060"/>
    <d v="2015-09-28T06:35:34"/>
  </r>
  <r>
    <n v="3061"/>
    <s v="Help Save Parkway Cinemas!"/>
    <s v="Save a historic Local theater."/>
    <n v="1000000"/>
    <n v="0"/>
    <x v="2"/>
    <s v="US"/>
    <s v="USD"/>
    <n v="1407955748"/>
    <n v="1405363748"/>
    <b v="0"/>
    <n v="0"/>
    <b v="0"/>
    <s v="theater/spaces"/>
    <n v="-1"/>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33160000000000001"/>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80433333333333334"/>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8870533333333333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99960000000000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880142857142857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97499999999999998"/>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99929999999999997"/>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858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96660000000000001"/>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4022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99983333333333335"/>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99976964285714287"/>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99912000000000001"/>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91359999999999997"/>
    <n v="64.8"/>
    <x v="1"/>
    <s v="spaces"/>
    <x v="3075"/>
    <d v="2016-08-19T02:27:20"/>
  </r>
  <r>
    <n v="3076"/>
    <s v="10,000 Hours"/>
    <s v="Helping female comedians get in their 10,000 Hours of practice!"/>
    <n v="10000"/>
    <n v="1506"/>
    <x v="2"/>
    <s v="US"/>
    <s v="USD"/>
    <n v="1444405123"/>
    <n v="1439221123"/>
    <b v="0"/>
    <n v="50"/>
    <b v="0"/>
    <s v="theater/spaces"/>
    <n v="-0.84940000000000004"/>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99522727272727274"/>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99881666666666669"/>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99158260014126476"/>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99981200000000003"/>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9978970000000000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1"/>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99719999999999998"/>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8842079329884208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9756000000000000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9975000000000000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99375000000000002"/>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99806153846153844"/>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76583999999999997"/>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9491911111111111"/>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84079999999999999"/>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98816809999999999"/>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77249999999999996"/>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99975000000000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9966487935656837"/>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96025000000000005"/>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828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963919958953309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8609999999999999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8477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88"/>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60887500000000006"/>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997317073170731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70374999999999999"/>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57639007698887934"/>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958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80237499999999995"/>
    <n v="272.58620689655174"/>
    <x v="1"/>
    <s v="spaces"/>
    <x v="3107"/>
    <d v="2015-05-11T19:32:31"/>
  </r>
  <r>
    <n v="3108"/>
    <s v="Funding a home for our Children's Theater"/>
    <s v="We need a permanent home for the theater!"/>
    <n v="50000"/>
    <n v="26"/>
    <x v="2"/>
    <s v="US"/>
    <s v="USD"/>
    <n v="1430234394"/>
    <n v="1425053994"/>
    <b v="0"/>
    <n v="2"/>
    <b v="0"/>
    <s v="theater/spaces"/>
    <n v="-0.9994800000000000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7496981132075472"/>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99960000000000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7336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95263636363636361"/>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9575646601052872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1"/>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97"/>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42666666666666669"/>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999"/>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9969000000000000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99950000000000006"/>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9999015384615385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99333333333333329"/>
    <n v="10"/>
    <x v="1"/>
    <s v="spaces"/>
    <x v="3121"/>
    <d v="2014-09-26T16:18:55"/>
  </r>
  <r>
    <n v="3122"/>
    <s v="be back soon (Canceled)"/>
    <s v="cancelled until further notice"/>
    <n v="199"/>
    <n v="116"/>
    <x v="1"/>
    <s v="US"/>
    <s v="USD"/>
    <n v="1478733732"/>
    <n v="1478298132"/>
    <b v="0"/>
    <n v="2"/>
    <b v="0"/>
    <s v="theater/spaces"/>
    <n v="-0.41708542713567837"/>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31846400000000002"/>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99996750000000001"/>
    <n v="6.5"/>
    <x v="1"/>
    <s v="spaces"/>
    <x v="3124"/>
    <d v="2015-02-02T18:43:21"/>
  </r>
  <r>
    <n v="3125"/>
    <s v="N/A (Canceled)"/>
    <s v="N/A"/>
    <n v="1500000"/>
    <n v="0"/>
    <x v="1"/>
    <s v="US"/>
    <s v="USD"/>
    <n v="1452142672"/>
    <n v="1449550672"/>
    <b v="0"/>
    <n v="0"/>
    <b v="0"/>
    <s v="theater/spaces"/>
    <n v="-1"/>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95840000000000003"/>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1"/>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8.6066666666666666E-2"/>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99199999999999999"/>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96250000000000002"/>
    <n v="93.75"/>
    <x v="1"/>
    <s v="plays"/>
    <x v="3130"/>
    <d v="2017-04-14T04:59:00"/>
  </r>
  <r>
    <n v="3131"/>
    <s v="SNAKE EYES"/>
    <s v="A Staged Reading of &quot;Snake Eyes,&quot; a new play by Alex Rafala"/>
    <n v="4100"/>
    <n v="645"/>
    <x v="3"/>
    <s v="US"/>
    <s v="USD"/>
    <n v="1491656045"/>
    <n v="1489067645"/>
    <b v="0"/>
    <n v="12"/>
    <b v="0"/>
    <s v="theater/plays"/>
    <n v="-0.84268292682926826"/>
    <n v="53.75"/>
    <x v="1"/>
    <s v="plays"/>
    <x v="3131"/>
    <d v="2017-04-08T12:54:05"/>
  </r>
  <r>
    <n v="3132"/>
    <s v="A Bite of a Snake Play"/>
    <s v="Smells Like Money, Drips Like Honey, Taste Like Mocha, Better Run AWAY"/>
    <n v="30000"/>
    <n v="10"/>
    <x v="3"/>
    <s v="US"/>
    <s v="USD"/>
    <n v="1492759460"/>
    <n v="1487579060"/>
    <b v="0"/>
    <n v="1"/>
    <b v="0"/>
    <s v="theater/plays"/>
    <n v="-0.9996666666666667"/>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0.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77500000000000002"/>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79150579150579148"/>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0.27800000000000002"/>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96666666666666667"/>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1"/>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9459999999999999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9039999999999995"/>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48399999999999999"/>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983636363636363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1"/>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24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1"/>
    <e v="#DIV/0!"/>
    <x v="1"/>
    <s v="plays"/>
    <x v="3145"/>
    <d v="2017-03-27T23:58:54"/>
  </r>
  <r>
    <n v="3146"/>
    <s v="SoÃ±Ã© una ciudad amurallada"/>
    <s v="Somos... Podemos... Amamos... Nuestra muralla, nuestra utopÃ­a. Que el amor sea el lÃ­mite"/>
    <n v="50000"/>
    <n v="5250"/>
    <x v="3"/>
    <s v="MX"/>
    <s v="MXN"/>
    <n v="1492356166"/>
    <n v="1488471766"/>
    <b v="0"/>
    <n v="12"/>
    <b v="0"/>
    <s v="theater/plays"/>
    <n v="-0.89500000000000002"/>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0.175249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0.31166666666666665"/>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0.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0.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4.0000000000000001E-3"/>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5.9545454545454547E-2"/>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2.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0.12928571428571428"/>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0.885045999999999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8181818181818181E-2"/>
    <n v="62.921348314606739"/>
    <x v="1"/>
    <s v="plays"/>
    <x v="3156"/>
    <d v="2012-06-01T22:52:24"/>
  </r>
  <r>
    <n v="3157"/>
    <s v="Summer FourPlay"/>
    <s v="Four Directors.  Four One Acts.  Four Genres.  For You."/>
    <n v="4000"/>
    <n v="4040"/>
    <x v="0"/>
    <s v="US"/>
    <s v="USD"/>
    <n v="1405746000"/>
    <n v="1404932105"/>
    <b v="1"/>
    <n v="41"/>
    <b v="1"/>
    <s v="theater/plays"/>
    <n v="0.01"/>
    <n v="98.536585365853654"/>
    <x v="1"/>
    <s v="plays"/>
    <x v="3157"/>
    <d v="2014-07-19T05:00:00"/>
  </r>
  <r>
    <n v="3158"/>
    <s v="Nursery Crimes"/>
    <s v="A 40s crime-noir play using nursery rhyme characters."/>
    <n v="5000"/>
    <n v="5700"/>
    <x v="0"/>
    <s v="US"/>
    <s v="USD"/>
    <n v="1374523752"/>
    <n v="1371931752"/>
    <b v="1"/>
    <n v="69"/>
    <b v="1"/>
    <s v="theater/plays"/>
    <n v="0.14000000000000001"/>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0.33481333333333335"/>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5333333333333332E-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5.0999999999999997E-2"/>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0.27150000000000002"/>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0.11153846153846154"/>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6.7599999999999993E-2"/>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0.62666666666666671"/>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0.60228085714285717"/>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0.16166666666666665"/>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0.24199999999999999"/>
    <n v="50.901639344262293"/>
    <x v="1"/>
    <s v="plays"/>
    <x v="3168"/>
    <d v="2014-06-13T22:00:00"/>
  </r>
  <r>
    <n v="3169"/>
    <s v="The Window"/>
    <s v="We're bringing The Window to the Cherry Lane Theater in January 2014."/>
    <n v="8000"/>
    <n v="8241"/>
    <x v="0"/>
    <s v="US"/>
    <s v="USD"/>
    <n v="1386910740"/>
    <n v="1384364561"/>
    <b v="1"/>
    <n v="82"/>
    <b v="1"/>
    <s v="theater/plays"/>
    <n v="3.0124999999999999E-2"/>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0.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8.8142857142857148E-2"/>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0.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0.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1333333333333334E-2"/>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9.5600000000000004E-2"/>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0.1484210526315789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0.1739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0.71733333333333338"/>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0.14162380952380946"/>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0.19750000000000001"/>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0.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8.8571428571428568E-3"/>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0.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7.2093023255813959E-2"/>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2.1874999999999999E-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0.16293333333333335"/>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3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87672727272727269"/>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1"/>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9597333333333333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9898000000000000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88260000000000005"/>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1"/>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408571428571428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9993999999999999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8854999999999999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99633333333333329"/>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47839999999999999"/>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99997999999999998"/>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98750000000000004"/>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45479999999999998"/>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7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1"/>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96587500000000004"/>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1"/>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53636363636363638"/>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3.5000000000000003E-2"/>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0.1932315789473685"/>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0.25766666666666665"/>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0.19743478260869565"/>
    <n v="85.531055900621112"/>
    <x v="1"/>
    <s v="plays"/>
    <x v="3211"/>
    <d v="2014-08-15T02:00:00"/>
  </r>
  <r>
    <n v="3212"/>
    <s v="Campo Maldito"/>
    <s v="Help us bring our production of Campo Maldito to New York AND San Francisco!"/>
    <n v="4000"/>
    <n v="5050"/>
    <x v="0"/>
    <s v="US"/>
    <s v="USD"/>
    <n v="1407524751"/>
    <n v="1404932751"/>
    <b v="1"/>
    <n v="94"/>
    <b v="1"/>
    <s v="theater/plays"/>
    <n v="0.26250000000000001"/>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1666666666666668E-3"/>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2.1333333333333333E-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3.5142857142857141E-3"/>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5.0000000000000001E-4"/>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0.16022222222222221"/>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2.1000000000000001E-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1000000000000001E-3"/>
    <n v="168.25210084033614"/>
    <x v="1"/>
    <s v="plays"/>
    <x v="3219"/>
    <d v="2015-03-22T22:35:47"/>
  </r>
  <r>
    <n v="3220"/>
    <s v="Burners"/>
    <s v="A sci-fi thriller for the stage opening March 10 in Los Angeles."/>
    <n v="15000"/>
    <n v="15126"/>
    <x v="0"/>
    <s v="US"/>
    <s v="USD"/>
    <n v="1489352400"/>
    <n v="1486411204"/>
    <b v="1"/>
    <n v="59"/>
    <b v="1"/>
    <s v="theater/plays"/>
    <n v="8.3999999999999995E-3"/>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3.4250000000000003E-2"/>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0.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9.5161290322580638E-2"/>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2.0333333333333332E-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2.35E-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4.1666666666666664E-2"/>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0.25"/>
    <n v="50"/>
    <x v="1"/>
    <s v="plays"/>
    <x v="3227"/>
    <d v="2017-01-17T21:10:36"/>
  </r>
  <r>
    <n v="3228"/>
    <s v="Hear Me Roar: A Season of Powerful Women"/>
    <s v="A Season of Powerful Women. A Season of Defiance."/>
    <n v="7000"/>
    <n v="7164"/>
    <x v="0"/>
    <s v="US"/>
    <s v="USD"/>
    <n v="1450328340"/>
    <n v="1447606884"/>
    <b v="1"/>
    <n v="37"/>
    <b v="1"/>
    <s v="theater/plays"/>
    <n v="2.3428571428571427E-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7.8649999999999998E-2"/>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9.8846153846153847E-2"/>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0.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0.31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0.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3.9275000000000091E-3"/>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3.2066666666666667E-2"/>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6.0000000000000001E-3"/>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7.8754285714285541E-3"/>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0.1232142857142857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5.919140225179112E-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5.6666666666666671E-3"/>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0.1530588235294117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0.27304200000000001"/>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2.8375000000000001E-2"/>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2.9374999999999998E-2"/>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4.304761904761905E-2"/>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0.11219999999999999"/>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5.8599999999999999E-2"/>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7.9166666666666673E-3"/>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4.9272727272727274E-2"/>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5520000000000001E-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0.10733333333333334"/>
    <n v="83.05"/>
    <x v="1"/>
    <s v="plays"/>
    <x v="3251"/>
    <d v="2015-06-21T17:32:46"/>
  </r>
  <r>
    <n v="3252"/>
    <s v="Modern Love"/>
    <s v="How do we navigate the boundaries between friendship, sexual intimacy and obsessive desire?"/>
    <n v="2250"/>
    <n v="2876"/>
    <x v="0"/>
    <s v="GB"/>
    <s v="GBP"/>
    <n v="1473247240"/>
    <n v="1470655240"/>
    <b v="1"/>
    <n v="50"/>
    <b v="1"/>
    <s v="theater/plays"/>
    <n v="0.278222222222222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8249999999999999E-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2576923076923078E-2"/>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0.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0.28060000000000002"/>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6.2994999999999884E-2"/>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5.2142857142857144E-2"/>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6.1678260869565155E-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9.2399999999999996E-2"/>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4.5454545454545452E-3"/>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3.0409836065573771E-2"/>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0.1216639999999999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0.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0.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0.31283333333333335"/>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2.1000000000000001E-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0.28000000000000003"/>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4999999999999999E-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6666666666666666E-2"/>
    <n v="61"/>
    <x v="1"/>
    <s v="plays"/>
    <x v="3270"/>
    <d v="2015-07-12T12:47:45"/>
  </r>
  <r>
    <n v="3271"/>
    <s v="Saxon Court at Southwark Playhouse"/>
    <s v="A razor sharp satire to darken your Christmas."/>
    <n v="1500"/>
    <n v="1950"/>
    <x v="0"/>
    <s v="GB"/>
    <s v="GBP"/>
    <n v="1414927775"/>
    <n v="1412332175"/>
    <b v="1"/>
    <n v="51"/>
    <b v="1"/>
    <s v="theater/plays"/>
    <n v="0.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0.54430000000000001"/>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7.3999999999999996E-2"/>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3225806451612903E-2"/>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2.7777777777777779E-3"/>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0.16844444444444445"/>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8.5999999999999993E-2"/>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3.4000000000000002E-2"/>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0.14275862068965517"/>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0.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0.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2.646774193548387E-2"/>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4.7500000000000001E-2"/>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6E-2"/>
    <n v="203.2"/>
    <x v="1"/>
    <s v="plays"/>
    <x v="3284"/>
    <d v="2016-01-29T05:59:00"/>
  </r>
  <r>
    <n v="3285"/>
    <s v="By Morning"/>
    <s v="A new play by Matthew Gasda"/>
    <n v="4999"/>
    <n v="5604"/>
    <x v="0"/>
    <s v="US"/>
    <s v="USD"/>
    <n v="1488258000"/>
    <n v="1485556626"/>
    <b v="0"/>
    <n v="81"/>
    <b v="1"/>
    <s v="theater/plays"/>
    <n v="0.12102420484096819"/>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7666666666666667E-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2.6489999999999782E-3"/>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0.33042000000000005"/>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0.21199999999999999"/>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0.14000000000000001"/>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1.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0.70444444444444443"/>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0.18333333333333332"/>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2.8585714285714273E-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0.44066666666666665"/>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7.2727272727272723E-4"/>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7299999999999999E-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0.16200000000000001"/>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0.36166666666666669"/>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0.33466666666666667"/>
    <n v="57.2"/>
    <x v="1"/>
    <s v="plays"/>
    <x v="3301"/>
    <d v="2016-08-01T06:59:00"/>
  </r>
  <r>
    <n v="3302"/>
    <s v="El muro de BorÃ­s KiÃ©n"/>
    <s v="FilosofÃ­a de los anÃ³nimos"/>
    <n v="8400"/>
    <n v="8685"/>
    <x v="0"/>
    <s v="ES"/>
    <s v="EUR"/>
    <n v="1481099176"/>
    <n v="1478507176"/>
    <b v="0"/>
    <n v="50"/>
    <b v="1"/>
    <s v="theater/plays"/>
    <n v="3.3928571428571426E-2"/>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0.158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4.5166666666666667E-2"/>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2.0250000000000001E-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0.7533333333333333"/>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6.6799999999999957E-2"/>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0.22285714285714286"/>
    <n v="75.087719298245617"/>
    <x v="1"/>
    <s v="plays"/>
    <x v="3308"/>
    <d v="2016-04-13T21:02:45"/>
  </r>
  <r>
    <n v="3309"/>
    <s v="Collision Course"/>
    <s v="Two unlikely friends, a garage, tinned beans &amp; the end of the world."/>
    <n v="350"/>
    <n v="558"/>
    <x v="0"/>
    <s v="GB"/>
    <s v="GBP"/>
    <n v="1476632178"/>
    <n v="1473953778"/>
    <b v="0"/>
    <n v="31"/>
    <b v="1"/>
    <s v="theater/plays"/>
    <n v="0.59428571428571431"/>
    <n v="18"/>
    <x v="1"/>
    <s v="plays"/>
    <x v="3309"/>
    <d v="2016-10-16T15:36:18"/>
  </r>
  <r>
    <n v="3310"/>
    <s v="The Island Boys: A New Play"/>
    <s v="A new play about coming coming home, recovery, and trying to find God in the process."/>
    <n v="6500"/>
    <n v="6505"/>
    <x v="0"/>
    <s v="US"/>
    <s v="USD"/>
    <n v="1444169825"/>
    <n v="1441577825"/>
    <b v="0"/>
    <n v="31"/>
    <b v="1"/>
    <s v="theater/plays"/>
    <n v="7.6923076923076923E-4"/>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9.8400000000000001E-2"/>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4.0000000000000002E-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0.1605"/>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1.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8.6734259180372246E-4"/>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6.1904761904761907E-2"/>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0.25600000000000001"/>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0.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0.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7.3999999999999996E-2"/>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5151515151515152E-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0.25900000000000001"/>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6666666666666666E-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0.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375E-2"/>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2500000000000001E-2"/>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0.46388888888888891"/>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0.16800000000000001"/>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6.2666666666666662E-2"/>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4.5199999999999997E-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4.5714285714285714E-2"/>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0.38620511495737536"/>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3.2000000000000002E-3"/>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0.10199999999999999"/>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2.18E-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4.3499999999999997E-2"/>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0.38166666666666665"/>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6666666666666666E-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0.7142857142857143"/>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4444444444444444E-2"/>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0.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0.19450000000000001"/>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2.9090909090909089E-3"/>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0.5340000000000000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4.4285714285714282E-2"/>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999999999999999E-2"/>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7.5200000000000003E-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2.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9333333333333334E-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0.26285714285714284"/>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4E-2"/>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0.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2.9899999999999999E-2"/>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6.25E-2"/>
    <n v="184.78260869565219"/>
    <x v="1"/>
    <s v="plays"/>
    <x v="3359"/>
    <d v="2017-02-25T01:22:14"/>
  </r>
  <r>
    <n v="3360"/>
    <s v="Pretty Butch"/>
    <s v="World Premiere, an M1 Singapore Fringe Festival 2017 commission."/>
    <n v="9000"/>
    <n v="9124"/>
    <x v="0"/>
    <s v="SG"/>
    <s v="SGD"/>
    <n v="1481731140"/>
    <n v="1479866343"/>
    <b v="0"/>
    <n v="72"/>
    <b v="1"/>
    <s v="theater/plays"/>
    <n v="1.3777777777777778E-2"/>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0.1346"/>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1.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4193548387096775E-2"/>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5.9333333333333335E-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0.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1.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0.186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4.5999999999999999E-2"/>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3.9E-2"/>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0.17733333333333334"/>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0.38500000000000001"/>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3.5000000000000003E-2"/>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2.5000000000000001E-3"/>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6.5714285714285711E-2"/>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25E-4"/>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500000000000001E-2"/>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7.636363636363637E-2"/>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3.6499999999999998E-2"/>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4.4333333333333336E-2"/>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2.2499999999999999E-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7.4285714285714285E-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0.11714285714285715"/>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999999999997574E-4"/>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0.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0.16866666666666666"/>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3.7999999999999999E-2"/>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0.14499999999999999"/>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2.4E-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1.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5.8000000000000003E-2"/>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0.42363636363636364"/>
    <n v="29"/>
    <x v="1"/>
    <s v="plays"/>
    <x v="3394"/>
    <d v="2014-07-27T14:17:25"/>
  </r>
  <r>
    <n v="3395"/>
    <s v="MIRAMAR"/>
    <s v="Miramar is a a darkly funny play exploring what it is we call â€˜homeâ€™."/>
    <n v="500"/>
    <n v="920"/>
    <x v="0"/>
    <s v="GB"/>
    <s v="GBP"/>
    <n v="1433009400"/>
    <n v="1431795944"/>
    <b v="0"/>
    <n v="38"/>
    <b v="1"/>
    <s v="theater/plays"/>
    <n v="0.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4.3333333333333335E-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0.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0.11075"/>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3.7499999999999999E-2"/>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4.1000000000000003E-3"/>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8620689655172412E-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9.7666666666666666E-2"/>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0.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0.37571428571428572"/>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3.0999999999999999E-3"/>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7.0999999999999994E-2"/>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1.110000000000000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0.23599999999999999"/>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8.5000000000000006E-2"/>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3.5666666666666666E-2"/>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0.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3.5000000000000003E-2"/>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0.19600000000000001"/>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5.8823529411711202E-6"/>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8.7500000000000008E-3"/>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6.545454545454546E-2"/>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0.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15E-2"/>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9.0999999999999998E-2"/>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0.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3.5833333333333335E-2"/>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2.9703333333333286E-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8.1333333333333327E-2"/>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2.75E-2"/>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0.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8.5494999999999891E-2"/>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9.6500000000000002E-2"/>
    <n v="52.214285714285715"/>
    <x v="1"/>
    <s v="plays"/>
    <x v="3432"/>
    <d v="2016-02-05T22:00:00"/>
  </r>
  <r>
    <n v="3433"/>
    <s v="The Dybbuk"/>
    <s v="death&amp;pretzels presents their first Chicago based project:_x000a_The Dybbuk by S. Ansky"/>
    <n v="9500"/>
    <n v="9525"/>
    <x v="0"/>
    <s v="US"/>
    <s v="USD"/>
    <n v="1402974000"/>
    <n v="1400290255"/>
    <b v="0"/>
    <n v="71"/>
    <b v="1"/>
    <s v="theater/plays"/>
    <n v="2.631578947368421E-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5.5500000000000001E-2"/>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0.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5.8999999999999997E-2"/>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0.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4.2000000000000003E-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0.3467833333333334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5.2184000000000015E-2"/>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2.5999999999999999E-2"/>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0.85499999999999998"/>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1.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8.2000000000000003E-2"/>
    <n v="43.28"/>
    <x v="1"/>
    <s v="plays"/>
    <x v="3446"/>
    <d v="2015-02-05T12:20:00"/>
  </r>
  <r>
    <n v="3447"/>
    <s v="The Vagabond Halfback"/>
    <s v="&quot;He was a poet, a vagrant, a philosopher, a lady's man and a hard drinker&quot;"/>
    <n v="1000"/>
    <n v="1078"/>
    <x v="0"/>
    <s v="US"/>
    <s v="USD"/>
    <n v="1458332412"/>
    <n v="1454448012"/>
    <b v="0"/>
    <n v="14"/>
    <b v="1"/>
    <s v="theater/plays"/>
    <n v="7.8E-2"/>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9.7619047619047619E-2"/>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0.70625000000000004"/>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0.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2307692307692308E-2"/>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0.5320000000000000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0.28333333333333333"/>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7.1428571428571426E-3"/>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6.4999999999999997E-3"/>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0.91300000000000003"/>
    <n v="358.6875"/>
    <x v="1"/>
    <s v="plays"/>
    <x v="3456"/>
    <d v="2014-08-01T06:59:00"/>
  </r>
  <r>
    <n v="3457"/>
    <s v="The Impossible Adventures Of Supernova Jones"/>
    <s v="Robots, Space Battles, Mystery, and Intrigue. Nothing is Impossible..."/>
    <n v="2000"/>
    <n v="2804"/>
    <x v="0"/>
    <s v="US"/>
    <s v="USD"/>
    <n v="1423720740"/>
    <n v="1421081857"/>
    <b v="0"/>
    <n v="55"/>
    <b v="1"/>
    <s v="theater/plays"/>
    <n v="0.40200000000000002"/>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0.2433537832310838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0.26200000000000001"/>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0.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0.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1.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3.3799999999999997E-2"/>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2.3236000000000059E-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0.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0.27142857142857141"/>
    <n v="72.950819672131146"/>
    <x v="1"/>
    <s v="plays"/>
    <x v="3466"/>
    <d v="2016-04-19T23:27:30"/>
  </r>
  <r>
    <n v="3467"/>
    <s v="Venus in Fur, Los Angeles."/>
    <s v="Venus in Fur, By David Ives."/>
    <n v="3000"/>
    <n v="3030"/>
    <x v="0"/>
    <s v="US"/>
    <s v="USD"/>
    <n v="1426864032"/>
    <n v="1424275632"/>
    <b v="0"/>
    <n v="47"/>
    <b v="1"/>
    <s v="theater/plays"/>
    <n v="0.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0.21779999999999999"/>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0.13392857142857142"/>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0.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1.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2.0500000000000001E-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0.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0.13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0.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0.15333333333333332"/>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0.1285"/>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0.2786666666666666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0.426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0.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0.38333333333333336"/>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0.59940298507462686"/>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0.142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6.0606060606060606E-3"/>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0.5520000000000000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0.27750000000000002"/>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0.21199999999999999"/>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0.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0.27500000000000002"/>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0.58199999999999996"/>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5.2689473684210474E-2"/>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6.8599999999999994E-2"/>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0.24399999999999999"/>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8.7040618955512572E-2"/>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2.4242424242424242E-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5.5E-2"/>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6.3E-2"/>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6.6666666666666671E-3"/>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5.3999999999999999E-2"/>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7.5600000000000001E-2"/>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3.7600000000000001E-2"/>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4999999999999999E-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4.3999999999999997E-2"/>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0.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6.3333333333333339E-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5.5555555555555558E-3"/>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2E-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0.1839285714285714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2.6666666666666668E-2"/>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0.10046000000000004"/>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35E-2"/>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7.4999999999999997E-3"/>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0.69428571428571428"/>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0.13650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5599999999999999E-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0.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0.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0.16916666666666666"/>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1515151515151515E-2"/>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0.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0"/>
    <n v="125"/>
    <x v="1"/>
    <s v="plays"/>
    <x v="3530"/>
    <d v="2016-04-10T20:00:00"/>
  </r>
  <r>
    <n v="3531"/>
    <s v="The Reinvention of Lily Johnson"/>
    <s v="A political comedy for a crazy election year"/>
    <n v="1000"/>
    <n v="1280"/>
    <x v="0"/>
    <s v="US"/>
    <s v="USD"/>
    <n v="1467301334"/>
    <n v="1464709334"/>
    <b v="0"/>
    <n v="26"/>
    <b v="1"/>
    <s v="theater/plays"/>
    <n v="0.28000000000000003"/>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0.18958333333333333"/>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0.26200000000000001"/>
    <n v="78.875"/>
    <x v="1"/>
    <s v="plays"/>
    <x v="3533"/>
    <d v="2015-11-11T19:16:07"/>
  </r>
  <r>
    <n v="3534"/>
    <s v="Night of Ashes"/>
    <s v="A Theatrical Prequel to Hell's Rebels, the current Pathfinder Adventure Path from Paizo Publishing"/>
    <n v="5000"/>
    <n v="7810"/>
    <x v="0"/>
    <s v="US"/>
    <s v="USD"/>
    <n v="1443711623"/>
    <n v="1440687623"/>
    <b v="0"/>
    <n v="204"/>
    <b v="1"/>
    <s v="theater/plays"/>
    <n v="0.5620000000000000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3.15E-2"/>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0.5333333333333333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0.80444444444444441"/>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0.2844999999999999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0.19666666666666666"/>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0.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0.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2.2363636363636363E-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4.6666666666666669E-2"/>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4.0000000000000001E-3"/>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2.2727272727272728E-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0.1440928571428571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9047619047619049E-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0.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4.8000000000000001E-2"/>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8333333333333333E-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6.2727272727272729E-2"/>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0.13422199999999992"/>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4.5454545454545452E-3"/>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3.6000000000000002E-4"/>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0.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3.5000000000000003E-2"/>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8.4375000000000006E-2"/>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2.4E-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0.48888888888888887"/>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5.4900000000000088E-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5.0000000000000001E-3"/>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0.30555555555555558"/>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4.7500000000000001E-2"/>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8.7999999999999995E-2"/>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0.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4.7999999999999996E-3"/>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0.14349999999999999"/>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0.22066666666666668"/>
    <n v="73.239999999999995"/>
    <x v="1"/>
    <s v="plays"/>
    <x v="3571"/>
    <d v="2014-10-30T20:36:53"/>
  </r>
  <r>
    <n v="3572"/>
    <s v="Monster"/>
    <s v="A darkly comic one woman show by Abram Rooney as part of The Camden Fringe 2015."/>
    <n v="500"/>
    <n v="500"/>
    <x v="0"/>
    <s v="GB"/>
    <s v="GBP"/>
    <n v="1434894082"/>
    <n v="1432302082"/>
    <b v="0"/>
    <n v="9"/>
    <b v="1"/>
    <s v="theater/plays"/>
    <n v="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2.8000000000000001E-2"/>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6.1206896551724135E-2"/>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3299999999999999E-2"/>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0.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3333333333336364E-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0.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1.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8.5000000000000006E-2"/>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0.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0.19117647058823528"/>
    <n v="176.08695652173913"/>
    <x v="1"/>
    <s v="plays"/>
    <x v="3585"/>
    <d v="2014-12-21T17:11:30"/>
  </r>
  <r>
    <n v="3586"/>
    <s v="Actors &amp; Musicians who are Blind or Autistic"/>
    <s v="See Theatre In A New Light"/>
    <n v="7500"/>
    <n v="8207"/>
    <x v="0"/>
    <s v="US"/>
    <s v="USD"/>
    <n v="1474649070"/>
    <n v="1469465070"/>
    <b v="0"/>
    <n v="54"/>
    <b v="1"/>
    <s v="theater/plays"/>
    <n v="9.4266666666666665E-2"/>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0.26600000000000001"/>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5.0000000000000001E-3"/>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0.27500000000000002"/>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5.9999999999999995E-4"/>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0.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0.27250000000000002"/>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0.1063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0.25937500000000002"/>
    <n v="55.972222222222221"/>
    <x v="1"/>
    <s v="plays"/>
    <x v="3594"/>
    <d v="2016-09-04T01:36:22"/>
  </r>
  <r>
    <n v="3595"/>
    <s v="The Flu Season"/>
    <s v="A new theatre company staging Will Eno's The Flu Season in Seattle"/>
    <n v="2600"/>
    <n v="3081"/>
    <x v="0"/>
    <s v="US"/>
    <s v="USD"/>
    <n v="1426229940"/>
    <n v="1423959123"/>
    <b v="0"/>
    <n v="62"/>
    <b v="1"/>
    <s v="theater/plays"/>
    <n v="0.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7.7272727272727271E-2"/>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2.5999999999999999E-2"/>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0.101000000000000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1.02"/>
    <n v="59.411764705882355"/>
    <x v="1"/>
    <s v="plays"/>
    <x v="3599"/>
    <d v="2015-08-30T00:00:00"/>
  </r>
  <r>
    <n v="3600"/>
    <s v="Pariah"/>
    <s v="The First Play From The Man Who Brought You The Black James Bond!"/>
    <n v="10"/>
    <n v="13"/>
    <x v="0"/>
    <s v="US"/>
    <s v="USD"/>
    <n v="1476390164"/>
    <n v="1473970964"/>
    <b v="0"/>
    <n v="4"/>
    <b v="1"/>
    <s v="theater/plays"/>
    <n v="0.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4.3499999999999997E-2"/>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5.0000000000000001E-4"/>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0.70666666666666667"/>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0.1283333333333333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0.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0.30266666666666664"/>
    <n v="61.0625"/>
    <x v="1"/>
    <s v="plays"/>
    <x v="3606"/>
    <d v="2016-08-14T14:30:57"/>
  </r>
  <r>
    <n v="3607"/>
    <s v="E15 at The Pleasance and CPT"/>
    <s v="'E15' is a verbatim project that looks at the story of the Focus E15 Campaign"/>
    <n v="550"/>
    <n v="580"/>
    <x v="0"/>
    <s v="GB"/>
    <s v="GBP"/>
    <n v="1450137600"/>
    <n v="1448924882"/>
    <b v="0"/>
    <n v="20"/>
    <b v="1"/>
    <s v="theater/plays"/>
    <n v="5.4545454545454543E-2"/>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0.5331632653061224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0.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0.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0.44400000000000001"/>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8.0000000000000002E-3"/>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6.8000000000000005E-2"/>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0.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0.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0.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0.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5.1904761904761905E-2"/>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9.7333333333333327E-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9.900000000000091E-4"/>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0.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4.9333333333333333E-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2.6666666666666668E-2"/>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8249999999999999E-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1"/>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99999800000000005"/>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9996666666666667"/>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48976608187134502"/>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8"/>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6475999999999999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95753333333333335"/>
    <n v="176.94444444444446"/>
    <x v="1"/>
    <s v="musical"/>
    <x v="3634"/>
    <d v="2017-01-14T03:59:00"/>
  </r>
  <r>
    <n v="3635"/>
    <s v="Mary's Son"/>
    <s v="Mary's Son is a pop opera about Jesus and the hope he brings to all people."/>
    <n v="3500"/>
    <n v="1276"/>
    <x v="2"/>
    <s v="US"/>
    <s v="USD"/>
    <n v="1461186676"/>
    <n v="1458594676"/>
    <b v="0"/>
    <n v="10"/>
    <b v="0"/>
    <s v="theater/musical"/>
    <n v="-0.6354285714285714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1"/>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69133333333333336"/>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0.9345454545454545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99995999999999996"/>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9449999999999999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1"/>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9785714285714285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1"/>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83579999999999999"/>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999"/>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95189999999999997"/>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94"/>
    <n v="15"/>
    <x v="1"/>
    <s v="musical"/>
    <x v="3647"/>
    <d v="2016-09-30T17:58:47"/>
  </r>
  <r>
    <n v="3648"/>
    <s v="Moth Theater Lives"/>
    <s v="Help Moth Live! Support Moth and its artist collective to achieve its 2014/15 season."/>
    <n v="40000"/>
    <n v="40153"/>
    <x v="0"/>
    <s v="US"/>
    <s v="USD"/>
    <n v="1412492445"/>
    <n v="1409900445"/>
    <b v="0"/>
    <n v="73"/>
    <b v="1"/>
    <s v="theater/plays"/>
    <n v="3.8249999999999998E-3"/>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0.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0.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1.5066666666666666"/>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5.0000000000000001E-3"/>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0.74399999999999999"/>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0.16259999999999999"/>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5.8200000000000002E-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0.1075"/>
    <n v="110.75"/>
    <x v="1"/>
    <s v="plays"/>
    <x v="3657"/>
    <d v="2016-06-01T21:42:00"/>
  </r>
  <r>
    <n v="3658"/>
    <s v="Mr. Marmalade"/>
    <s v="Life is hard when your own imaginary friend can't make time for you."/>
    <n v="1500"/>
    <n v="1510"/>
    <x v="0"/>
    <s v="US"/>
    <s v="USD"/>
    <n v="1404273540"/>
    <n v="1400272580"/>
    <b v="0"/>
    <n v="20"/>
    <b v="1"/>
    <s v="theater/plays"/>
    <n v="6.6666666666666671E-3"/>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2.0333333333333332E-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0.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4250000000000001E-2"/>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0.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9.375E-2"/>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0.15161290322580645"/>
    <n v="51"/>
    <x v="1"/>
    <s v="plays"/>
    <x v="3665"/>
    <d v="2015-10-28T19:54:00"/>
  </r>
  <r>
    <n v="3666"/>
    <s v="Israel LÃ³pez @ Ojai Playwrights Conference"/>
    <s v="Artistic Internship @ Ojai Playwrights Conference"/>
    <n v="1200"/>
    <n v="1200"/>
    <x v="0"/>
    <s v="US"/>
    <s v="USD"/>
    <n v="1406185200"/>
    <n v="1404337382"/>
    <b v="0"/>
    <n v="38"/>
    <b v="1"/>
    <s v="theater/plays"/>
    <n v="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3.1703333333333375E-2"/>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3.5000000000000003E-2"/>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0.38200000000000001"/>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9.5454545454545459E-2"/>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8.5714285714285719E-3"/>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5333333333333332E-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0.13625000000000001"/>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0.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0.28749999999999998"/>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2.9041666666666667E-2"/>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2.5000000000000001E-2"/>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0.101000000000000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0.12766666666666668"/>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0.1189999999999999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0.39200000000000002"/>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0.10857142857142857"/>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0.3906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5.7000000000000002E-2"/>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4285714285714285E-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2.4499999999999999E-3"/>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9.166666666666666E-2"/>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0.18333333333333332"/>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0.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0.27960000000000002"/>
    <n v="186.80291970802921"/>
    <x v="1"/>
    <s v="plays"/>
    <x v="3691"/>
    <d v="2015-03-02T04:59:00"/>
  </r>
  <r>
    <n v="3692"/>
    <s v="An Evening With Durang"/>
    <s v="Help us independently produce two great comedies by Christopher Durang."/>
    <n v="1000"/>
    <n v="1260"/>
    <x v="0"/>
    <s v="US"/>
    <s v="USD"/>
    <n v="1411084800"/>
    <n v="1410304179"/>
    <b v="0"/>
    <n v="17"/>
    <b v="1"/>
    <s v="theater/plays"/>
    <n v="0.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0.29129129129129128"/>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7.4285714285714288E-2"/>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25E-3"/>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0.55000000000000004"/>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0.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0.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8.0000000000000002E-3"/>
    <n v="63"/>
    <x v="1"/>
    <s v="plays"/>
    <x v="3699"/>
    <d v="2014-10-15T14:26:56"/>
  </r>
  <r>
    <n v="3700"/>
    <s v="Generations (Senior Project)"/>
    <s v="Help me produce the play I have written for my senior project!"/>
    <n v="500"/>
    <n v="606"/>
    <x v="0"/>
    <s v="US"/>
    <s v="USD"/>
    <n v="1412092800"/>
    <n v="1409493800"/>
    <b v="0"/>
    <n v="18"/>
    <b v="1"/>
    <s v="theater/plays"/>
    <n v="0.21199999999999999"/>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3.3333333333333335E-3"/>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9.166666666666666E-2"/>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0.23428571428571429"/>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0.36336666666666662"/>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3.4665723381676686E-2"/>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0.21333333333333335"/>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0.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2"/>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8.2500000000000004E-2"/>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0.41153846153846152"/>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0.14000000000000001"/>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0.53733333333333333"/>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4999999999999999E-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2.35E-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2.5714285714285714E-2"/>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0.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7.4999999999999997E-3"/>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1.3939999999999999"/>
    <n v="26.021739130434781"/>
    <x v="1"/>
    <s v="plays"/>
    <x v="3718"/>
    <d v="2015-02-27T17:11:15"/>
  </r>
  <r>
    <n v="3719"/>
    <s v="Corium"/>
    <s v="A new piece of physical theatre about love, regret and longing."/>
    <n v="200"/>
    <n v="420"/>
    <x v="0"/>
    <s v="GB"/>
    <s v="GBP"/>
    <n v="1434994266"/>
    <n v="1432402266"/>
    <b v="0"/>
    <n v="4"/>
    <b v="1"/>
    <s v="theater/plays"/>
    <n v="1.1000000000000001"/>
    <n v="105"/>
    <x v="1"/>
    <s v="plays"/>
    <x v="3719"/>
    <d v="2015-06-22T17:31:06"/>
  </r>
  <r>
    <n v="3720"/>
    <s v="Lakotas and the American Theatre"/>
    <s v="Breaking the American Indian stereotype in the American Theatre."/>
    <n v="3300"/>
    <n v="3449"/>
    <x v="0"/>
    <s v="US"/>
    <s v="USD"/>
    <n v="1435881006"/>
    <n v="1433980206"/>
    <b v="0"/>
    <n v="40"/>
    <b v="1"/>
    <s v="theater/plays"/>
    <n v="4.5151515151515151E-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8.0000000000000002E-3"/>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0.112"/>
    <n v="47.657142857142858"/>
    <x v="1"/>
    <s v="plays"/>
    <x v="3722"/>
    <d v="2016-02-11T22:59:00"/>
  </r>
  <r>
    <n v="3723"/>
    <s v="Beauty and the Beast"/>
    <s v="Saltmine Theatre Company present Beauty and the Beast:"/>
    <n v="4500"/>
    <n v="4592"/>
    <x v="0"/>
    <s v="GB"/>
    <s v="GBP"/>
    <n v="1417374262"/>
    <n v="1414778662"/>
    <b v="0"/>
    <n v="63"/>
    <b v="1"/>
    <s v="theater/plays"/>
    <n v="2.0444444444444446E-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2.5476744186046552E-2"/>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0.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2.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7.4999999999999997E-3"/>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90690000000000004"/>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92759999999999998"/>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9"/>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88727272727272732"/>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84588235294117642"/>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1"/>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71533333333333338"/>
    <n v="61"/>
    <x v="1"/>
    <s v="plays"/>
    <x v="3734"/>
    <d v="2015-05-25T21:38:16"/>
  </r>
  <r>
    <n v="3735"/>
    <s v="Women Beware Women"/>
    <s v="Young Actor's taking on a Jacobean tragedy. Family, betrayal, love, lust, sex and death."/>
    <n v="150"/>
    <n v="20"/>
    <x v="2"/>
    <s v="GB"/>
    <s v="GBP"/>
    <n v="1432831089"/>
    <n v="1430239089"/>
    <b v="0"/>
    <n v="2"/>
    <b v="0"/>
    <s v="theater/plays"/>
    <n v="-0.8666666666666667"/>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99333333333333329"/>
    <n v="10"/>
    <x v="1"/>
    <s v="plays"/>
    <x v="3736"/>
    <d v="2015-03-23T18:00:00"/>
  </r>
  <r>
    <n v="3737"/>
    <s v="Measure For Measure"/>
    <s v="The ASU Theatre and Shakespeare Club presents Measure For Measure directed by Jordyn Ochser."/>
    <n v="700"/>
    <n v="150"/>
    <x v="2"/>
    <s v="US"/>
    <s v="USD"/>
    <n v="1447311540"/>
    <n v="1445358903"/>
    <b v="0"/>
    <n v="4"/>
    <b v="0"/>
    <s v="theater/plays"/>
    <n v="-0.785714285714285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82"/>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79874999999999996"/>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82099999999999995"/>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1"/>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98"/>
    <n v="25"/>
    <x v="1"/>
    <s v="plays"/>
    <x v="3742"/>
    <d v="2014-09-06T05:09:04"/>
  </r>
  <r>
    <n v="3743"/>
    <s v="Down the Mississippi"/>
    <s v="I'm taking the Adventures of Huckleberry Finn puppet show down the Mississippi River!"/>
    <n v="2200"/>
    <n v="0"/>
    <x v="2"/>
    <s v="US"/>
    <s v="USD"/>
    <n v="1404406964"/>
    <n v="1401814964"/>
    <b v="0"/>
    <n v="0"/>
    <b v="0"/>
    <s v="theater/plays"/>
    <n v="-1"/>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1"/>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9"/>
    <n v="10"/>
    <x v="1"/>
    <s v="plays"/>
    <x v="3745"/>
    <d v="2014-08-10T16:45:02"/>
  </r>
  <r>
    <n v="3746"/>
    <s v="Stage Play Production - &quot;I Love You to Death&quot;"/>
    <s v="Generational curses CAN be broken...right?"/>
    <n v="8500"/>
    <n v="202"/>
    <x v="2"/>
    <s v="US"/>
    <s v="USD"/>
    <n v="1475918439"/>
    <n v="1473326439"/>
    <b v="0"/>
    <n v="1"/>
    <b v="0"/>
    <s v="theater/plays"/>
    <n v="-0.97623529411764709"/>
    <n v="202"/>
    <x v="1"/>
    <s v="plays"/>
    <x v="3746"/>
    <d v="2016-10-08T09:20:39"/>
  </r>
  <r>
    <n v="3747"/>
    <s v="Counting Stars"/>
    <s v="The world premiere of an astonishing new play by acclaimed writer Atiha Sen Gupta."/>
    <n v="2500"/>
    <n v="25"/>
    <x v="2"/>
    <s v="GB"/>
    <s v="GBP"/>
    <n v="1436137140"/>
    <n v="1433833896"/>
    <b v="0"/>
    <n v="1"/>
    <b v="0"/>
    <s v="theater/plays"/>
    <n v="-0.99"/>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3.5200000000000002E-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0.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4.4999999999999997E-3"/>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0.3260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0.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3.3399999999999999E-2"/>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0.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0.29636363636363638"/>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1111111111111112E-2"/>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8.5142857142857145E-2"/>
    <n v="75.959999999999994"/>
    <x v="1"/>
    <s v="musical"/>
    <x v="3757"/>
    <d v="2014-12-01T20:25:15"/>
  </r>
  <r>
    <n v="3758"/>
    <s v="Luigi's Ladies"/>
    <s v="LUIGI'S LADIES: an original one-woman musical comedy"/>
    <n v="1500"/>
    <n v="1535"/>
    <x v="0"/>
    <s v="US"/>
    <s v="USD"/>
    <n v="1400475600"/>
    <n v="1397819938"/>
    <b v="0"/>
    <n v="26"/>
    <b v="1"/>
    <s v="theater/musical"/>
    <n v="2.3333333333333334E-2"/>
    <n v="59.03846153846154"/>
    <x v="1"/>
    <s v="musical"/>
    <x v="3758"/>
    <d v="2014-05-19T05:00:00"/>
  </r>
  <r>
    <n v="3759"/>
    <s v="Pared Down Productions"/>
    <s v="A production company specializing in small-scale musicals"/>
    <n v="4000"/>
    <n v="4409.7700000000004"/>
    <x v="0"/>
    <s v="US"/>
    <s v="USD"/>
    <n v="1440556553"/>
    <n v="1435372553"/>
    <b v="0"/>
    <n v="88"/>
    <b v="1"/>
    <s v="theater/musical"/>
    <n v="0.1024425000000001"/>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54000000000087E-2"/>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6.2399999999999997E-2"/>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0.1345714285714285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2.6501000000000021E-2"/>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0.16750000000000001"/>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7.6527499999999915E-2"/>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0"/>
    <n v="100"/>
    <x v="1"/>
    <s v="musical"/>
    <x v="3770"/>
    <d v="2015-06-13T22:20:10"/>
  </r>
  <r>
    <n v="3771"/>
    <s v="COME OUT SWINGIN'!"/>
    <s v="I would like to make a demo recording of six songs from COME OUT SWINGIN'!"/>
    <n v="1000"/>
    <n v="1460"/>
    <x v="0"/>
    <s v="US"/>
    <s v="USD"/>
    <n v="1463529600"/>
    <n v="1462307652"/>
    <b v="0"/>
    <n v="38"/>
    <b v="1"/>
    <s v="theater/musical"/>
    <n v="0.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0.10199999999999999"/>
    <n v="166.96969696969697"/>
    <x v="1"/>
    <s v="musical"/>
    <x v="3772"/>
    <d v="2016-11-29T06:00:00"/>
  </r>
  <r>
    <n v="3773"/>
    <s v="Dundee: A Hip-Hopera"/>
    <s v="A dramatic hip-hopera, inspired from monologues written by the performers."/>
    <n v="5000"/>
    <n v="5410"/>
    <x v="0"/>
    <s v="US"/>
    <s v="USD"/>
    <n v="1479175680"/>
    <n v="1476317247"/>
    <b v="0"/>
    <n v="57"/>
    <b v="1"/>
    <s v="theater/musical"/>
    <n v="8.2000000000000003E-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2.5000000000000001E-3"/>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6.7125000000000004E-2"/>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0.432"/>
    <n v="48.542372881355931"/>
    <x v="1"/>
    <s v="musical"/>
    <x v="3777"/>
    <d v="2014-09-27T04:00:00"/>
  </r>
  <r>
    <n v="3778"/>
    <s v="Give a Puppet a Hand"/>
    <s v="Sponsor an AVENUE Q puppet for The Barn Players April 2015 production."/>
    <n v="2400"/>
    <n v="2521"/>
    <x v="0"/>
    <s v="US"/>
    <s v="USD"/>
    <n v="1423942780"/>
    <n v="1418758780"/>
    <b v="0"/>
    <n v="36"/>
    <b v="1"/>
    <s v="theater/musical"/>
    <n v="5.0416666666666665E-2"/>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3.9800000000000002E-2"/>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0.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9.6666666666666665E-2"/>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7500000000000002E-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0.28916666666666668"/>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0.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0.5074999999999999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0.1096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2.8571428571428571E-3"/>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99333333333333329"/>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9673239436619718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1"/>
    <e v="#DIV/0!"/>
    <x v="1"/>
    <s v="musical"/>
    <x v="3790"/>
    <d v="2016-11-22T17:00:23"/>
  </r>
  <r>
    <n v="3791"/>
    <s v="Spin! at The Cumming Playhouse"/>
    <s v="Spin! is an original musical comedy-drama presented by Blue Palm Productions."/>
    <n v="1500"/>
    <n v="0"/>
    <x v="2"/>
    <s v="US"/>
    <s v="USD"/>
    <n v="1404664592"/>
    <n v="1399480592"/>
    <b v="0"/>
    <n v="0"/>
    <b v="0"/>
    <s v="theater/musical"/>
    <n v="-1"/>
    <e v="#DIV/0!"/>
    <x v="1"/>
    <s v="musical"/>
    <x v="3791"/>
    <d v="2014-07-06T16:36:32"/>
  </r>
  <r>
    <n v="3792"/>
    <s v="BorikÃ©n: The Show"/>
    <s v="A cultural and historic journey through Puerto Rico's music and dance!"/>
    <n v="12500"/>
    <n v="35"/>
    <x v="2"/>
    <s v="US"/>
    <s v="USD"/>
    <n v="1436957022"/>
    <n v="1434365022"/>
    <b v="0"/>
    <n v="2"/>
    <b v="0"/>
    <s v="theater/musical"/>
    <n v="-0.99719999999999998"/>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4034285714285714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99"/>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98333333333333328"/>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9999555555555556"/>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10333333333333333"/>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98535714285714282"/>
    <n v="205"/>
    <x v="1"/>
    <s v="musical"/>
    <x v="3798"/>
    <d v="2014-08-10T17:20:48"/>
  </r>
  <r>
    <n v="3799"/>
    <s v="A Story Once Told"/>
    <s v="An original musical on it's way to the stage in Minneapolis, MN. Feel free to ask any questions."/>
    <n v="10000"/>
    <n v="402"/>
    <x v="2"/>
    <s v="US"/>
    <s v="USD"/>
    <n v="1457734843"/>
    <n v="1455142843"/>
    <b v="0"/>
    <n v="4"/>
    <b v="0"/>
    <s v="theater/musical"/>
    <n v="-0.95979999999999999"/>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9599545454545455"/>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91479999999999995"/>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1"/>
    <e v="#DIV/0!"/>
    <x v="1"/>
    <s v="musical"/>
    <x v="3802"/>
    <d v="2015-10-22T03:01:46"/>
  </r>
  <r>
    <n v="3803"/>
    <s v="Benjamin Button the Musical Concept Album"/>
    <s v="A fully orchestrated concept album of Benjamin Button the Musical!"/>
    <n v="12000"/>
    <n v="2358"/>
    <x v="2"/>
    <s v="US"/>
    <s v="USD"/>
    <n v="1457133568"/>
    <n v="1454541568"/>
    <b v="0"/>
    <n v="40"/>
    <b v="0"/>
    <s v="theater/musical"/>
    <n v="-0.803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1"/>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99997999999999998"/>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9993333333333333"/>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6966666666666666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2500000000000001E-2"/>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0.2173333333333333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2.2999999999999998"/>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9.5500000000000002E-2"/>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9.5190476190475156E-3"/>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0.40133333333333332"/>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9.9999999999909054E-6"/>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0.19237999999999997"/>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7.2499999999999995E-2"/>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1.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6.4000000000000001E-2"/>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0.43333333333333335"/>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4.5428571428571429E-2"/>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0.1002"/>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0.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0.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5.4199999999999998E-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0.19166666666666668"/>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0.52666666666666662"/>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2E-3"/>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1.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6.022000000000003E-2"/>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4.6666666666666669E-2"/>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0.16666666666666666"/>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9.0333333333333335E-2"/>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0.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0.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2.1000000000000001E-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8.2400000000000008E-3"/>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2500000000000001E-2"/>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4"/>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91279999999999994"/>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78059999999999996"/>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7870000000000000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5851020408163265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97894999999999999"/>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97299999999999998"/>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83838095238095234"/>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83623076923076922"/>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92956666666666665"/>
    <n v="75.464285714285708"/>
    <x v="1"/>
    <s v="plays"/>
    <x v="3849"/>
    <d v="2015-06-11T18:24:44"/>
  </r>
  <r>
    <n v="3850"/>
    <s v="The Vagina Monologues 2015"/>
    <s v="V-Day is a global activist movement to end violence against women and girls."/>
    <n v="1000"/>
    <n v="38"/>
    <x v="2"/>
    <s v="US"/>
    <s v="USD"/>
    <n v="1420081143"/>
    <n v="1417489143"/>
    <b v="1"/>
    <n v="4"/>
    <b v="0"/>
    <s v="theater/plays"/>
    <n v="-0.96199999999999997"/>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65920000000000001"/>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998"/>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99973999999999996"/>
    <n v="13"/>
    <x v="1"/>
    <s v="plays"/>
    <x v="3853"/>
    <d v="2014-09-01T20:09:38"/>
  </r>
  <r>
    <n v="3854"/>
    <s v="The Case Of Soghomon Tehlirian"/>
    <s v="A play dedicated to the 100th anniversary of the Armenian Genocide."/>
    <n v="11000"/>
    <n v="1788"/>
    <x v="2"/>
    <s v="US"/>
    <s v="USD"/>
    <n v="1431206058"/>
    <n v="1428614058"/>
    <b v="0"/>
    <n v="20"/>
    <b v="0"/>
    <s v="theater/plays"/>
    <n v="-0.8374545454545454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97499999999999998"/>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99980000000000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9479999999999999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98"/>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99960000000000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82333333333333336"/>
    <n v="81.538461538461533"/>
    <x v="1"/>
    <s v="plays"/>
    <x v="3860"/>
    <d v="2014-08-12T15:51:50"/>
  </r>
  <r>
    <n v="3861"/>
    <s v="READY OR NOT HERE I COME"/>
    <s v="THE COMING OF THE LORD!"/>
    <n v="2000"/>
    <n v="100"/>
    <x v="2"/>
    <s v="US"/>
    <s v="USD"/>
    <n v="1415828820"/>
    <n v="1412258977"/>
    <b v="0"/>
    <n v="1"/>
    <b v="0"/>
    <s v="theater/plays"/>
    <n v="-0.95"/>
    <n v="100"/>
    <x v="1"/>
    <s v="plays"/>
    <x v="3861"/>
    <d v="2014-11-12T21:47:00"/>
  </r>
  <r>
    <n v="3862"/>
    <s v="The Container Play"/>
    <s v="The hit immersive theatre experience of England comes to Corpus Christi!"/>
    <n v="7500"/>
    <n v="1"/>
    <x v="2"/>
    <s v="US"/>
    <s v="USD"/>
    <n v="1473699540"/>
    <n v="1472451356"/>
    <b v="0"/>
    <n v="1"/>
    <b v="0"/>
    <s v="theater/plays"/>
    <n v="-0.99986666666666668"/>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1"/>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98799999999999999"/>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73062577704102771"/>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99450000000000005"/>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87450000000000006"/>
    <n v="50.2"/>
    <x v="1"/>
    <s v="plays"/>
    <x v="3867"/>
    <d v="2016-06-18T19:32:19"/>
  </r>
  <r>
    <n v="3868"/>
    <s v="1000 words (Canceled)"/>
    <s v="New collection of music by Scott Evan Davis!"/>
    <n v="5000"/>
    <n v="10"/>
    <x v="1"/>
    <s v="GB"/>
    <s v="GBP"/>
    <n v="1410191405"/>
    <n v="1408031405"/>
    <b v="0"/>
    <n v="1"/>
    <b v="0"/>
    <s v="theater/musical"/>
    <n v="-0.998"/>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9655251315689116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8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97333333333333338"/>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1"/>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1"/>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1"/>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1"/>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47205128205128205"/>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95035999999999998"/>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99944444444444447"/>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1"/>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86933333333333329"/>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9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1"/>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1"/>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1"/>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1"/>
    <e v="#DIV/0!"/>
    <x v="1"/>
    <s v="musical"/>
    <x v="3885"/>
    <d v="2016-05-09T22:49:51"/>
  </r>
  <r>
    <n v="3886"/>
    <s v="a (Canceled)"/>
    <n v="1"/>
    <n v="10000"/>
    <n v="0"/>
    <x v="1"/>
    <s v="AU"/>
    <s v="AUD"/>
    <n v="1418275702"/>
    <n v="1415683702"/>
    <b v="0"/>
    <n v="0"/>
    <b v="0"/>
    <s v="theater/musical"/>
    <n v="-1"/>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98250000000000004"/>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72899999999999998"/>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98524999999999996"/>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83173333333333332"/>
    <n v="315.5"/>
    <x v="1"/>
    <s v="plays"/>
    <x v="3890"/>
    <d v="2015-08-15T18:12:24"/>
  </r>
  <r>
    <n v="3891"/>
    <s v="Out of the Box: A Mime Story"/>
    <s v="A comedy about a mime who dreams of becoming a stand up comedian."/>
    <n v="800"/>
    <n v="260"/>
    <x v="2"/>
    <s v="US"/>
    <s v="USD"/>
    <n v="1427086740"/>
    <n v="1424488244"/>
    <b v="0"/>
    <n v="7"/>
    <b v="0"/>
    <s v="theater/plays"/>
    <n v="-0.67500000000000004"/>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1"/>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78449999999999998"/>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96533333333333338"/>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9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89375000000000004"/>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82399999999999995"/>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6744"/>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98750000000000004"/>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9459999999999999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991666666666666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51166666666666671"/>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1"/>
    <e v="#DIV/0!"/>
    <x v="1"/>
    <s v="plays"/>
    <x v="3903"/>
    <d v="2015-08-14T19:38:00"/>
  </r>
  <r>
    <n v="3904"/>
    <s v="Black America from Prophets to Pimps"/>
    <s v="A play that will cover 4000 years of black history."/>
    <n v="10000"/>
    <n v="3"/>
    <x v="2"/>
    <s v="US"/>
    <s v="USD"/>
    <n v="1429074240"/>
    <n v="1427866200"/>
    <b v="0"/>
    <n v="2"/>
    <b v="0"/>
    <s v="theater/plays"/>
    <n v="-0.99970000000000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88466666666666671"/>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32666666666666666"/>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84699999999999998"/>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91333333333333333"/>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9977500000000000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9691666666666666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62587499999999996"/>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99993333333333334"/>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9"/>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63639999999999997"/>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996666666666666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1"/>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99714285714285711"/>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998"/>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981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9459999999999999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1"/>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91866666666666663"/>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87965217391304351"/>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84733333333333338"/>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9"/>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997"/>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99"/>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869800000000000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97735000000000005"/>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1"/>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1"/>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99991666666666668"/>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84257142857142853"/>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89"/>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5616666666666666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1"/>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13864818024263431"/>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87803379416282645"/>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999"/>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9978000000000000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909090909090909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1"/>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64359999999999995"/>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1"/>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9975000000000000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96750000000000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96633333333333338"/>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1"/>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84230000000000005"/>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99375000000000002"/>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99999499999999997"/>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9990384615384615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1"/>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1"/>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75714285714285712"/>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1"/>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99975000000000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67949999999999999"/>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75666666666666671"/>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98499999999999999"/>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9958000000000000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96785714285714286"/>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1"/>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93700000000000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8575000000000000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99399999999999999"/>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75882352941176467"/>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89459999999999995"/>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92530973451327436"/>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9992666666666666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9028571428571432"/>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78900000000000003"/>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21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68"/>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1"/>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52307692307692311"/>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98550000000000004"/>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89300000000000002"/>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98166666666666669"/>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82"/>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0.95916666666666661"/>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8"/>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6519748653500897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93666666666666665"/>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67949999999999999"/>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90239999999999998"/>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62250000000000005"/>
    <n v="11.615384615384615"/>
    <x v="1"/>
    <s v="plays"/>
    <x v="3987"/>
    <d v="2014-05-16T22:11:30"/>
  </r>
  <r>
    <n v="3988"/>
    <s v="Folk-Tales: What Stories Do Your Folks Tell?"/>
    <s v="An evening of of stories based both in myth and truth."/>
    <n v="1500"/>
    <n v="32"/>
    <x v="2"/>
    <s v="US"/>
    <s v="USD"/>
    <n v="1440813413"/>
    <n v="1439517413"/>
    <b v="0"/>
    <n v="4"/>
    <b v="0"/>
    <s v="theater/plays"/>
    <n v="-0.97866666666666668"/>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1"/>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95818181818181813"/>
    <n v="23"/>
    <x v="1"/>
    <s v="plays"/>
    <x v="3990"/>
    <d v="2016-03-02T16:08:13"/>
  </r>
  <r>
    <n v="3991"/>
    <s v="NTACTheatre - North Texas Actor's Collaborative Theatre"/>
    <s v="North Texas first actor-driven theatre company needs your help"/>
    <n v="500"/>
    <n v="100"/>
    <x v="2"/>
    <s v="US"/>
    <s v="USD"/>
    <n v="1433086082"/>
    <n v="1430494082"/>
    <b v="0"/>
    <n v="1"/>
    <b v="0"/>
    <s v="theater/plays"/>
    <n v="-0.8"/>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94589999999999996"/>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9999400000000000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9975000000000000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6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8343333333333333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1"/>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42799999999999999"/>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83485714285714285"/>
    <n v="82.571428571428569"/>
    <x v="1"/>
    <s v="plays"/>
    <x v="3999"/>
    <d v="2014-08-31T19:51:49"/>
  </r>
  <r>
    <n v="4000"/>
    <s v="The Escorts"/>
    <s v="An Enticing Trip into the World of Assisted Dying"/>
    <n v="8000"/>
    <n v="10"/>
    <x v="2"/>
    <s v="US"/>
    <s v="USD"/>
    <n v="1462631358"/>
    <n v="1457450958"/>
    <b v="0"/>
    <n v="1"/>
    <b v="0"/>
    <s v="theater/plays"/>
    <n v="-0.9987500000000000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6225000000000000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98160000000000003"/>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89949999999999997"/>
    <n v="100.5"/>
    <x v="1"/>
    <s v="plays"/>
    <x v="4003"/>
    <d v="2015-02-15T14:05:47"/>
  </r>
  <r>
    <n v="4004"/>
    <s v="South Florida Tours"/>
    <s v="Help Launch The Queen Into South Florida!"/>
    <n v="500"/>
    <n v="1"/>
    <x v="2"/>
    <s v="US"/>
    <s v="USD"/>
    <n v="1412740457"/>
    <n v="1410148457"/>
    <b v="0"/>
    <n v="1"/>
    <b v="0"/>
    <s v="theater/plays"/>
    <n v="-0.998"/>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98666666666666669"/>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99993333333333334"/>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9975000000000000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94"/>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96113989637305697"/>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75805555555555559"/>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92400000000000004"/>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1"/>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98699999999999999"/>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1"/>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99985714285714289"/>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86"/>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98950000000000005"/>
    <n v="52.5"/>
    <x v="1"/>
    <s v="plays"/>
    <x v="4017"/>
    <d v="2014-09-04T16:07:54"/>
  </r>
  <r>
    <n v="4018"/>
    <s v="Time Please Fringe"/>
    <s v="Funding for a production of Time Please at the Brighton Fringe 2017... and beyond."/>
    <n v="1500"/>
    <n v="130"/>
    <x v="2"/>
    <s v="GB"/>
    <s v="GBP"/>
    <n v="1475877108"/>
    <n v="1473285108"/>
    <b v="0"/>
    <n v="4"/>
    <b v="0"/>
    <s v="theater/plays"/>
    <n v="-0.91333333333333333"/>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99171428571428566"/>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8333333333333333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991666666666666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30438888888888888"/>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1"/>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98750000000000004"/>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9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1"/>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92833333333333334"/>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719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1"/>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84"/>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1"/>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93171296296296291"/>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7430129707112971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98518518518518516"/>
    <n v="100"/>
    <x v="1"/>
    <s v="plays"/>
    <x v="4034"/>
    <d v="2015-04-03T21:44:10"/>
  </r>
  <r>
    <n v="4035"/>
    <s v="The Lost Boy"/>
    <s v="&quot;Stories are where you go to look for the truth of your own life.&quot; (Frank Delaney)"/>
    <n v="10000"/>
    <n v="3685"/>
    <x v="2"/>
    <s v="US"/>
    <s v="USD"/>
    <n v="1413925887"/>
    <n v="1411333887"/>
    <b v="0"/>
    <n v="25"/>
    <b v="0"/>
    <s v="theater/plays"/>
    <n v="-0.6314999999999999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529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8857142857142856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87960000000000005"/>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4"/>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6875"/>
    <n v="1250"/>
    <x v="1"/>
    <s v="plays"/>
    <x v="4040"/>
    <d v="2015-07-18T03:00:00"/>
  </r>
  <r>
    <n v="4041"/>
    <s v="In the Land of Gold"/>
    <s v="A bold, colouful, vibrant play centred around the last remaining monarchy of Africa."/>
    <n v="5000"/>
    <n v="21"/>
    <x v="2"/>
    <s v="GB"/>
    <s v="GBP"/>
    <n v="1473160954"/>
    <n v="1467976954"/>
    <b v="0"/>
    <n v="2"/>
    <b v="0"/>
    <s v="theater/plays"/>
    <n v="-0.9958000000000000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9979000000000000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1"/>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62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99980000000000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9178571428571428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97799999999999998"/>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82347058823529407"/>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9991999999999999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9993333333333333"/>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1"/>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6246666666666667"/>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78"/>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1"/>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8237999999999999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47"/>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77857142857142858"/>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9746666666666666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97499999999999998"/>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97150000000000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1"/>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97550000000000003"/>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98578947368421055"/>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807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99324999999999997"/>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9983333333333332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3910000000000000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9900000000000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65600000000000003"/>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83499999999999996"/>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1"/>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996"/>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98942857142857144"/>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73272727272727278"/>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711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1"/>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91100000000000003"/>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1"/>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9983333333333332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1"/>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84262589928057552"/>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98"/>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78314285714285714"/>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996666666666666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99714285714285711"/>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95299999999999996"/>
    <n v="9.4"/>
    <x v="1"/>
    <s v="plays"/>
    <x v="4086"/>
    <d v="2015-11-21T04:00:00"/>
  </r>
  <r>
    <n v="4087"/>
    <s v="Stage Production &quot;The Nail Shop&quot;"/>
    <s v="Comedy Stage Play"/>
    <n v="9600"/>
    <n v="0"/>
    <x v="2"/>
    <s v="US"/>
    <s v="USD"/>
    <n v="1468777786"/>
    <n v="1466185786"/>
    <b v="0"/>
    <n v="0"/>
    <b v="0"/>
    <s v="theater/plays"/>
    <n v="-1"/>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89200000000000002"/>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95199999999999996"/>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96799999999999997"/>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8725000000000000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99981818181818183"/>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97599999999999998"/>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63500000000000001"/>
    <n v="91.25"/>
    <x v="1"/>
    <s v="plays"/>
    <x v="4094"/>
    <d v="2014-10-22T04:59:00"/>
  </r>
  <r>
    <n v="4095"/>
    <s v="LOPE ENAMORADO"/>
    <s v="Proyecto teatral dirigido por MartÃ­n Acosta que habla y reflexiona sobre el amor y su naturaleza."/>
    <n v="30000"/>
    <n v="800"/>
    <x v="2"/>
    <s v="MX"/>
    <s v="MXN"/>
    <n v="1482108350"/>
    <n v="1479516350"/>
    <b v="0"/>
    <n v="1"/>
    <b v="0"/>
    <s v="theater/plays"/>
    <n v="-0.97333333333333338"/>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8857142857142856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1"/>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1"/>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98888888888888893"/>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1"/>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1"/>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72599999999999998"/>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9"/>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78633333333333333"/>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0.9303030303030303"/>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29399999999999998"/>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97950000000000004"/>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98033333333333328"/>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1"/>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71333333333333337"/>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96866666666666668"/>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99960000000000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998"/>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F30BEC-6FD5-7C4D-8455-413985048D59}" name="Data by Category"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4:F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6">
      <pivotArea type="all" dataOnly="0"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CCF6E-0AAE-0E47-8F38-43C19AC51CD7}" name="Data by Sub-Category"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1">
    <format dxfId="5">
      <pivotArea type="all" dataOnly="0"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6343D2-339E-D645-86F7-DEEB3A86738C}" name="Data by Month"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1">
    <format dxfId="4">
      <pivotArea type="all" dataOnly="0"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C6FC9-6712-6242-8C31-34AAAC0F4277}">
  <sheetPr codeName="Sheet1" filterMode="1"/>
  <dimension ref="A1:T4115"/>
  <sheetViews>
    <sheetView zoomScaleNormal="100" workbookViewId="0">
      <pane ySplit="1" topLeftCell="A162" activePane="bottomLeft" state="frozen"/>
      <selection pane="bottomLeft" activeCell="B1" sqref="B1:B1048576"/>
    </sheetView>
  </sheetViews>
  <sheetFormatPr baseColWidth="10" defaultRowHeight="15" x14ac:dyDescent="0.2"/>
  <cols>
    <col min="1" max="1" width="5.1640625" bestFit="1" customWidth="1"/>
    <col min="2" max="2" width="33.1640625" customWidth="1"/>
    <col min="3" max="3" width="36.6640625" bestFit="1" customWidth="1"/>
    <col min="4" max="4" width="10.1640625" bestFit="1" customWidth="1"/>
    <col min="5" max="5" width="11.1640625" bestFit="1" customWidth="1"/>
    <col min="6" max="6" width="8.66406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4" bestFit="1" customWidth="1"/>
    <col min="15" max="15" width="13.5" style="16" bestFit="1" customWidth="1"/>
    <col min="16" max="16" width="15" bestFit="1" customWidth="1"/>
    <col min="17" max="17" width="11" bestFit="1" customWidth="1"/>
    <col min="18" max="18" width="14.5" bestFit="1" customWidth="1"/>
    <col min="19" max="19" width="22.1640625" customWidth="1"/>
    <col min="20" max="20" width="22" customWidth="1"/>
    <col min="21" max="21" width="5.5" bestFit="1" customWidth="1"/>
    <col min="22" max="22" width="4" bestFit="1" customWidth="1"/>
    <col min="23" max="23" width="12.1640625" bestFit="1" customWidth="1"/>
    <col min="24" max="24" width="14.83203125" bestFit="1" customWidth="1"/>
    <col min="25" max="25" width="5.5" bestFit="1" customWidth="1"/>
    <col min="26" max="26" width="4" bestFit="1" customWidth="1"/>
    <col min="27" max="27" width="8.83203125" bestFit="1" customWidth="1"/>
    <col min="28" max="28" width="10" bestFit="1" customWidth="1"/>
    <col min="29" max="29" width="22.3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5" t="s">
        <v>8306</v>
      </c>
      <c r="P1" s="6" t="s">
        <v>8307</v>
      </c>
      <c r="Q1" s="1" t="s">
        <v>8308</v>
      </c>
      <c r="R1" s="1" t="s">
        <v>8309</v>
      </c>
      <c r="S1" s="11" t="s">
        <v>8365</v>
      </c>
      <c r="T1" s="11" t="s">
        <v>8366</v>
      </c>
    </row>
    <row r="2" spans="1:20" ht="48" hidden="1" x14ac:dyDescent="0.2">
      <c r="A2">
        <v>0</v>
      </c>
      <c r="B2" s="3" t="s">
        <v>2</v>
      </c>
      <c r="C2" s="3" t="s">
        <v>4111</v>
      </c>
      <c r="D2">
        <v>8500</v>
      </c>
      <c r="E2">
        <v>11633</v>
      </c>
      <c r="F2" t="s">
        <v>8219</v>
      </c>
      <c r="G2" t="s">
        <v>8224</v>
      </c>
      <c r="H2" t="s">
        <v>8246</v>
      </c>
      <c r="I2">
        <v>1437620400</v>
      </c>
      <c r="J2">
        <v>1434931811</v>
      </c>
      <c r="K2" t="b">
        <v>0</v>
      </c>
      <c r="L2">
        <v>182</v>
      </c>
      <c r="M2" t="b">
        <v>1</v>
      </c>
      <c r="N2" t="s">
        <v>8265</v>
      </c>
      <c r="O2" s="16">
        <f>(E2-D2)/D2 + 1</f>
        <v>1.3685882352941177</v>
      </c>
      <c r="P2" s="5">
        <f>E2/L2</f>
        <v>63.917582417582416</v>
      </c>
      <c r="Q2" t="s">
        <v>8310</v>
      </c>
      <c r="R2" t="s">
        <v>8311</v>
      </c>
      <c r="S2" s="12">
        <f>(((J2/60)/60)/24)+DATE(1970,1,1)</f>
        <v>42177.007071759261</v>
      </c>
      <c r="T2" s="13">
        <f>(((I2/60)/60)/24)+DATE(1970,1,1)</f>
        <v>42208.125</v>
      </c>
    </row>
    <row r="3" spans="1:20" ht="32" hidden="1" x14ac:dyDescent="0.2">
      <c r="A3">
        <v>1</v>
      </c>
      <c r="B3" s="3" t="s">
        <v>3</v>
      </c>
      <c r="C3" s="3" t="s">
        <v>4112</v>
      </c>
      <c r="D3">
        <v>10275</v>
      </c>
      <c r="E3">
        <v>14653</v>
      </c>
      <c r="F3" t="s">
        <v>8219</v>
      </c>
      <c r="G3" t="s">
        <v>8224</v>
      </c>
      <c r="H3" t="s">
        <v>8246</v>
      </c>
      <c r="I3">
        <v>1488464683</v>
      </c>
      <c r="J3">
        <v>1485872683</v>
      </c>
      <c r="K3" t="b">
        <v>0</v>
      </c>
      <c r="L3">
        <v>79</v>
      </c>
      <c r="M3" t="b">
        <v>1</v>
      </c>
      <c r="N3" t="s">
        <v>8265</v>
      </c>
      <c r="O3" s="16">
        <f>(E3-D3)/D3 + 1</f>
        <v>1.4260827250608272</v>
      </c>
      <c r="P3" s="5">
        <f>E3/L3</f>
        <v>185.48101265822785</v>
      </c>
      <c r="Q3" t="s">
        <v>8310</v>
      </c>
      <c r="R3" t="s">
        <v>8311</v>
      </c>
      <c r="S3" s="12">
        <f>(((J3/60)/60)/24)+DATE(1970,1,1)</f>
        <v>42766.600497685184</v>
      </c>
      <c r="T3" s="13">
        <f>(((I3/60)/60)/24)+DATE(1970,1,1)</f>
        <v>42796.600497685184</v>
      </c>
    </row>
    <row r="4" spans="1:20" ht="48" hidden="1" x14ac:dyDescent="0.2">
      <c r="A4">
        <v>2</v>
      </c>
      <c r="B4" s="3" t="s">
        <v>4</v>
      </c>
      <c r="C4" s="3" t="s">
        <v>4113</v>
      </c>
      <c r="D4">
        <v>500</v>
      </c>
      <c r="E4">
        <v>525</v>
      </c>
      <c r="F4" t="s">
        <v>8219</v>
      </c>
      <c r="G4" t="s">
        <v>8225</v>
      </c>
      <c r="H4" t="s">
        <v>8247</v>
      </c>
      <c r="I4">
        <v>1455555083</v>
      </c>
      <c r="J4">
        <v>1454691083</v>
      </c>
      <c r="K4" t="b">
        <v>0</v>
      </c>
      <c r="L4">
        <v>35</v>
      </c>
      <c r="M4" t="b">
        <v>1</v>
      </c>
      <c r="N4" t="s">
        <v>8265</v>
      </c>
      <c r="O4" s="16">
        <f>(E4-D4)/D4 + 1</f>
        <v>1.05</v>
      </c>
      <c r="P4" s="5">
        <f>E4/L4</f>
        <v>15</v>
      </c>
      <c r="Q4" t="s">
        <v>8310</v>
      </c>
      <c r="R4" t="s">
        <v>8311</v>
      </c>
      <c r="S4" s="12">
        <f>(((J4/60)/60)/24)+DATE(1970,1,1)</f>
        <v>42405.702349537038</v>
      </c>
      <c r="T4" s="13">
        <f>(((I4/60)/60)/24)+DATE(1970,1,1)</f>
        <v>42415.702349537038</v>
      </c>
    </row>
    <row r="5" spans="1:20" ht="32" hidden="1" x14ac:dyDescent="0.2">
      <c r="A5">
        <v>3</v>
      </c>
      <c r="B5" s="3" t="s">
        <v>5</v>
      </c>
      <c r="C5" s="3" t="s">
        <v>4114</v>
      </c>
      <c r="D5">
        <v>10000</v>
      </c>
      <c r="E5">
        <v>10390</v>
      </c>
      <c r="F5" t="s">
        <v>8219</v>
      </c>
      <c r="G5" t="s">
        <v>8224</v>
      </c>
      <c r="H5" t="s">
        <v>8246</v>
      </c>
      <c r="I5">
        <v>1407414107</v>
      </c>
      <c r="J5">
        <v>1404822107</v>
      </c>
      <c r="K5" t="b">
        <v>0</v>
      </c>
      <c r="L5">
        <v>150</v>
      </c>
      <c r="M5" t="b">
        <v>1</v>
      </c>
      <c r="N5" t="s">
        <v>8265</v>
      </c>
      <c r="O5" s="16">
        <f>(E5-D5)/D5 + 1</f>
        <v>1.0389999999999999</v>
      </c>
      <c r="P5" s="5">
        <f>E5/L5</f>
        <v>69.266666666666666</v>
      </c>
      <c r="Q5" t="s">
        <v>8310</v>
      </c>
      <c r="R5" t="s">
        <v>8311</v>
      </c>
      <c r="S5" s="12">
        <f>(((J5/60)/60)/24)+DATE(1970,1,1)</f>
        <v>41828.515127314815</v>
      </c>
      <c r="T5" s="13">
        <f>(((I5/60)/60)/24)+DATE(1970,1,1)</f>
        <v>41858.515127314815</v>
      </c>
    </row>
    <row r="6" spans="1:20"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16">
        <f>(E6-D6)/D6 + 1</f>
        <v>1.2299154545454545</v>
      </c>
      <c r="P6" s="5">
        <f>E6/L6</f>
        <v>190.55028169014085</v>
      </c>
      <c r="Q6" t="s">
        <v>8310</v>
      </c>
      <c r="R6" t="s">
        <v>8311</v>
      </c>
      <c r="S6" s="12">
        <f>(((J6/60)/60)/24)+DATE(1970,1,1)</f>
        <v>42327.834247685183</v>
      </c>
      <c r="T6" s="13">
        <f>(((I6/60)/60)/24)+DATE(1970,1,1)</f>
        <v>42357.834247685183</v>
      </c>
    </row>
    <row r="7" spans="1:20" ht="48" hidden="1" x14ac:dyDescent="0.2">
      <c r="A7">
        <v>5</v>
      </c>
      <c r="B7" s="3" t="s">
        <v>7</v>
      </c>
      <c r="C7" s="3" t="s">
        <v>4116</v>
      </c>
      <c r="D7">
        <v>3999</v>
      </c>
      <c r="E7">
        <v>4390</v>
      </c>
      <c r="F7" t="s">
        <v>8219</v>
      </c>
      <c r="G7" t="s">
        <v>8224</v>
      </c>
      <c r="H7" t="s">
        <v>8246</v>
      </c>
      <c r="I7">
        <v>1469770500</v>
      </c>
      <c r="J7">
        <v>1468362207</v>
      </c>
      <c r="K7" t="b">
        <v>0</v>
      </c>
      <c r="L7">
        <v>47</v>
      </c>
      <c r="M7" t="b">
        <v>1</v>
      </c>
      <c r="N7" t="s">
        <v>8265</v>
      </c>
      <c r="O7" s="16">
        <f>(E7-D7)/D7 + 1</f>
        <v>1.0977744436109027</v>
      </c>
      <c r="P7" s="5">
        <f>E7/L7</f>
        <v>93.40425531914893</v>
      </c>
      <c r="Q7" t="s">
        <v>8310</v>
      </c>
      <c r="R7" t="s">
        <v>8311</v>
      </c>
      <c r="S7" s="12">
        <f>(((J7/60)/60)/24)+DATE(1970,1,1)</f>
        <v>42563.932951388888</v>
      </c>
      <c r="T7" s="13">
        <f>(((I7/60)/60)/24)+DATE(1970,1,1)</f>
        <v>42580.232638888891</v>
      </c>
    </row>
    <row r="8" spans="1:20" ht="48" hidden="1" x14ac:dyDescent="0.2">
      <c r="A8">
        <v>6</v>
      </c>
      <c r="B8" s="3" t="s">
        <v>8</v>
      </c>
      <c r="C8" s="3" t="s">
        <v>4117</v>
      </c>
      <c r="D8">
        <v>8000</v>
      </c>
      <c r="E8">
        <v>8519</v>
      </c>
      <c r="F8" t="s">
        <v>8219</v>
      </c>
      <c r="G8" t="s">
        <v>8224</v>
      </c>
      <c r="H8" t="s">
        <v>8246</v>
      </c>
      <c r="I8">
        <v>1402710250</v>
      </c>
      <c r="J8">
        <v>1401846250</v>
      </c>
      <c r="K8" t="b">
        <v>0</v>
      </c>
      <c r="L8">
        <v>58</v>
      </c>
      <c r="M8" t="b">
        <v>1</v>
      </c>
      <c r="N8" t="s">
        <v>8265</v>
      </c>
      <c r="O8" s="16">
        <f>(E8-D8)/D8 + 1</f>
        <v>1.064875</v>
      </c>
      <c r="P8" s="5">
        <f>E8/L8</f>
        <v>146.87931034482759</v>
      </c>
      <c r="Q8" t="s">
        <v>8310</v>
      </c>
      <c r="R8" t="s">
        <v>8311</v>
      </c>
      <c r="S8" s="12">
        <f>(((J8/60)/60)/24)+DATE(1970,1,1)</f>
        <v>41794.072337962964</v>
      </c>
      <c r="T8" s="13">
        <f>(((I8/60)/60)/24)+DATE(1970,1,1)</f>
        <v>41804.072337962964</v>
      </c>
    </row>
    <row r="9" spans="1:20" ht="64" hidden="1" x14ac:dyDescent="0.2">
      <c r="A9">
        <v>7</v>
      </c>
      <c r="B9" s="3" t="s">
        <v>9</v>
      </c>
      <c r="C9" s="3" t="s">
        <v>4118</v>
      </c>
      <c r="D9">
        <v>9000</v>
      </c>
      <c r="E9">
        <v>9110</v>
      </c>
      <c r="F9" t="s">
        <v>8219</v>
      </c>
      <c r="G9" t="s">
        <v>8224</v>
      </c>
      <c r="H9" t="s">
        <v>8246</v>
      </c>
      <c r="I9">
        <v>1467680867</v>
      </c>
      <c r="J9">
        <v>1464224867</v>
      </c>
      <c r="K9" t="b">
        <v>0</v>
      </c>
      <c r="L9">
        <v>57</v>
      </c>
      <c r="M9" t="b">
        <v>1</v>
      </c>
      <c r="N9" t="s">
        <v>8265</v>
      </c>
      <c r="O9" s="16">
        <f>(E9-D9)/D9 + 1</f>
        <v>1.0122222222222221</v>
      </c>
      <c r="P9" s="5">
        <f>E9/L9</f>
        <v>159.82456140350877</v>
      </c>
      <c r="Q9" t="s">
        <v>8310</v>
      </c>
      <c r="R9" t="s">
        <v>8311</v>
      </c>
      <c r="S9" s="12">
        <f>(((J9/60)/60)/24)+DATE(1970,1,1)</f>
        <v>42516.047071759262</v>
      </c>
      <c r="T9" s="13">
        <f>(((I9/60)/60)/24)+DATE(1970,1,1)</f>
        <v>42556.047071759262</v>
      </c>
    </row>
    <row r="10" spans="1:20" ht="32"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6">
        <f>(E10-D10)/D10 + 1</f>
        <v>1.0004342857142856</v>
      </c>
      <c r="P10" s="5">
        <f>E10/L10</f>
        <v>291.79333333333335</v>
      </c>
      <c r="Q10" t="s">
        <v>8310</v>
      </c>
      <c r="R10" t="s">
        <v>8311</v>
      </c>
      <c r="S10" s="12">
        <f>(((J10/60)/60)/24)+DATE(1970,1,1)</f>
        <v>42468.94458333333</v>
      </c>
      <c r="T10" s="13">
        <f>(((I10/60)/60)/24)+DATE(1970,1,1)</f>
        <v>42475.875</v>
      </c>
    </row>
    <row r="11" spans="1:20"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6">
        <f>(E11-D11)/D11 + 1</f>
        <v>1.2599800000000001</v>
      </c>
      <c r="P11" s="5">
        <f>E11/L11</f>
        <v>31.499500000000001</v>
      </c>
      <c r="Q11" t="s">
        <v>8310</v>
      </c>
      <c r="R11" t="s">
        <v>8311</v>
      </c>
      <c r="S11" s="12">
        <f>(((J11/60)/60)/24)+DATE(1970,1,1)</f>
        <v>42447.103518518517</v>
      </c>
      <c r="T11" s="13">
        <f>(((I11/60)/60)/24)+DATE(1970,1,1)</f>
        <v>42477.103518518517</v>
      </c>
    </row>
    <row r="12" spans="1:20"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6">
        <f>(E12-D12)/D12 + 1</f>
        <v>1.0049999999999999</v>
      </c>
      <c r="P12" s="5">
        <f>E12/L12</f>
        <v>158.68421052631578</v>
      </c>
      <c r="Q12" t="s">
        <v>8310</v>
      </c>
      <c r="R12" t="s">
        <v>8311</v>
      </c>
      <c r="S12" s="12">
        <f>(((J12/60)/60)/24)+DATE(1970,1,1)</f>
        <v>41780.068043981482</v>
      </c>
      <c r="T12" s="13">
        <f>(((I12/60)/60)/24)+DATE(1970,1,1)</f>
        <v>41815.068043981482</v>
      </c>
    </row>
    <row r="13" spans="1:20" ht="64"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6">
        <f>(E13-D13)/D13 + 1</f>
        <v>1.2050000000000001</v>
      </c>
      <c r="P13" s="5">
        <f>E13/L13</f>
        <v>80.333333333333329</v>
      </c>
      <c r="Q13" t="s">
        <v>8310</v>
      </c>
      <c r="R13" t="s">
        <v>8311</v>
      </c>
      <c r="S13" s="12">
        <f>(((J13/60)/60)/24)+DATE(1970,1,1)</f>
        <v>42572.778495370367</v>
      </c>
      <c r="T13" s="13">
        <f>(((I13/60)/60)/24)+DATE(1970,1,1)</f>
        <v>42604.125</v>
      </c>
    </row>
    <row r="14" spans="1:20" ht="64"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6">
        <f>(E14-D14)/D14 + 1</f>
        <v>1.6529333333333334</v>
      </c>
      <c r="P14" s="5">
        <f>E14/L14</f>
        <v>59.961305925030231</v>
      </c>
      <c r="Q14" t="s">
        <v>8310</v>
      </c>
      <c r="R14" t="s">
        <v>8311</v>
      </c>
      <c r="S14" s="12">
        <f>(((J14/60)/60)/24)+DATE(1970,1,1)</f>
        <v>41791.713252314818</v>
      </c>
      <c r="T14" s="13">
        <f>(((I14/60)/60)/24)+DATE(1970,1,1)</f>
        <v>41836.125</v>
      </c>
    </row>
    <row r="15" spans="1:20" ht="48"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6">
        <f>(E15-D15)/D15 + 1</f>
        <v>1.5997142857142856</v>
      </c>
      <c r="P15" s="5">
        <f>E15/L15</f>
        <v>109.78431372549019</v>
      </c>
      <c r="Q15" t="s">
        <v>8310</v>
      </c>
      <c r="R15" t="s">
        <v>8311</v>
      </c>
      <c r="S15" s="12">
        <f>(((J15/60)/60)/24)+DATE(1970,1,1)</f>
        <v>42508.677187499998</v>
      </c>
      <c r="T15" s="13">
        <f>(((I15/60)/60)/24)+DATE(1970,1,1)</f>
        <v>42544.852083333331</v>
      </c>
    </row>
    <row r="16" spans="1:20"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6">
        <f>(E16-D16)/D16 + 1</f>
        <v>1.0093333333333334</v>
      </c>
      <c r="P16" s="5">
        <f>E16/L16</f>
        <v>147.70731707317074</v>
      </c>
      <c r="Q16" t="s">
        <v>8310</v>
      </c>
      <c r="R16" t="s">
        <v>8311</v>
      </c>
      <c r="S16" s="12">
        <f>(((J16/60)/60)/24)+DATE(1970,1,1)</f>
        <v>41808.02648148148</v>
      </c>
      <c r="T16" s="13">
        <f>(((I16/60)/60)/24)+DATE(1970,1,1)</f>
        <v>41833.582638888889</v>
      </c>
    </row>
    <row r="17" spans="1:20"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6">
        <f>(E17-D17)/D17 + 1</f>
        <v>1.0660000000000001</v>
      </c>
      <c r="P17" s="5">
        <f>E17/L17</f>
        <v>21.755102040816325</v>
      </c>
      <c r="Q17" t="s">
        <v>8310</v>
      </c>
      <c r="R17" t="s">
        <v>8311</v>
      </c>
      <c r="S17" s="12">
        <f>(((J17/60)/60)/24)+DATE(1970,1,1)</f>
        <v>42256.391875000001</v>
      </c>
      <c r="T17" s="13">
        <f>(((I17/60)/60)/24)+DATE(1970,1,1)</f>
        <v>42274.843055555553</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6">
        <f>(E18-D18)/D18 + 1</f>
        <v>1.0024166666666667</v>
      </c>
      <c r="P18" s="5">
        <f>E18/L18</f>
        <v>171.84285714285716</v>
      </c>
      <c r="Q18" t="s">
        <v>8310</v>
      </c>
      <c r="R18" t="s">
        <v>8311</v>
      </c>
      <c r="S18" s="12">
        <f>(((J18/60)/60)/24)+DATE(1970,1,1)</f>
        <v>41760.796423611115</v>
      </c>
      <c r="T18" s="13">
        <f>(((I18/60)/60)/24)+DATE(1970,1,1)</f>
        <v>41806.229166666664</v>
      </c>
    </row>
    <row r="19" spans="1:20"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6">
        <f>(E19-D19)/D19 + 1</f>
        <v>1.0066666666666666</v>
      </c>
      <c r="P19" s="5">
        <f>E19/L19</f>
        <v>41.944444444444443</v>
      </c>
      <c r="Q19" t="s">
        <v>8310</v>
      </c>
      <c r="R19" t="s">
        <v>8311</v>
      </c>
      <c r="S19" s="12">
        <f>(((J19/60)/60)/24)+DATE(1970,1,1)</f>
        <v>41917.731736111113</v>
      </c>
      <c r="T19" s="13">
        <f>(((I19/60)/60)/24)+DATE(1970,1,1)</f>
        <v>41947.773402777777</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6">
        <f>(E20-D20)/D20 + 1</f>
        <v>1.0632110000000001</v>
      </c>
      <c r="P20" s="5">
        <f>E20/L20</f>
        <v>93.264122807017543</v>
      </c>
      <c r="Q20" t="s">
        <v>8310</v>
      </c>
      <c r="R20" t="s">
        <v>8311</v>
      </c>
      <c r="S20" s="12">
        <f>(((J20/60)/60)/24)+DATE(1970,1,1)</f>
        <v>41869.542314814818</v>
      </c>
      <c r="T20" s="13">
        <f>(((I20/60)/60)/24)+DATE(1970,1,1)</f>
        <v>41899.542314814818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6">
        <f>(E21-D21)/D21 + 1</f>
        <v>1.4529411764705882</v>
      </c>
      <c r="P21" s="5">
        <f>E21/L21</f>
        <v>56.136363636363633</v>
      </c>
      <c r="Q21" t="s">
        <v>8310</v>
      </c>
      <c r="R21" t="s">
        <v>8311</v>
      </c>
      <c r="S21" s="12">
        <f>(((J21/60)/60)/24)+DATE(1970,1,1)</f>
        <v>42175.816365740742</v>
      </c>
      <c r="T21" s="13">
        <f>(((I21/60)/60)/24)+DATE(1970,1,1)</f>
        <v>42205.816365740742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6">
        <f>(E22-D22)/D22 + 1</f>
        <v>1.002</v>
      </c>
      <c r="P22" s="5">
        <f>E22/L22</f>
        <v>80.16</v>
      </c>
      <c r="Q22" t="s">
        <v>8310</v>
      </c>
      <c r="R22" t="s">
        <v>8311</v>
      </c>
      <c r="S22" s="12">
        <f>(((J22/60)/60)/24)+DATE(1970,1,1)</f>
        <v>42200.758240740746</v>
      </c>
      <c r="T22" s="13">
        <f>(((I22/60)/60)/24)+DATE(1970,1,1)</f>
        <v>42260.758240740746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6">
        <f>(E23-D23)/D23 + 1</f>
        <v>1.0913513513513513</v>
      </c>
      <c r="P23" s="5">
        <f>E23/L23</f>
        <v>199.9009900990099</v>
      </c>
      <c r="Q23" t="s">
        <v>8310</v>
      </c>
      <c r="R23" t="s">
        <v>8311</v>
      </c>
      <c r="S23" s="12">
        <f>(((J23/60)/60)/24)+DATE(1970,1,1)</f>
        <v>41878.627187500002</v>
      </c>
      <c r="T23" s="13">
        <f>(((I23/60)/60)/24)+DATE(1970,1,1)</f>
        <v>41908.627187500002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16">
        <f>(E24-D24)/D24 + 1</f>
        <v>1.1714285714285715</v>
      </c>
      <c r="P24" s="5">
        <f>E24/L24</f>
        <v>51.25</v>
      </c>
      <c r="Q24" t="s">
        <v>8310</v>
      </c>
      <c r="R24" t="s">
        <v>8311</v>
      </c>
      <c r="S24" s="12">
        <f>(((J24/60)/60)/24)+DATE(1970,1,1)</f>
        <v>41989.91134259259</v>
      </c>
      <c r="T24" s="13">
        <f>(((I24/60)/60)/24)+DATE(1970,1,1)</f>
        <v>42005.332638888889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6">
        <f>(E25-D25)/D25 + 1</f>
        <v>1.1850000000000001</v>
      </c>
      <c r="P25" s="5">
        <f>E25/L25</f>
        <v>103.04347826086956</v>
      </c>
      <c r="Q25" t="s">
        <v>8310</v>
      </c>
      <c r="R25" t="s">
        <v>8311</v>
      </c>
      <c r="S25" s="12">
        <f>(((J25/60)/60)/24)+DATE(1970,1,1)</f>
        <v>42097.778946759259</v>
      </c>
      <c r="T25" s="13">
        <f>(((I25/60)/60)/24)+DATE(1970,1,1)</f>
        <v>42124.638888888891</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6">
        <f>(E26-D26)/D26 + 1</f>
        <v>1.0880768571428572</v>
      </c>
      <c r="P26" s="5">
        <f>E26/L26</f>
        <v>66.346149825783982</v>
      </c>
      <c r="Q26" t="s">
        <v>8310</v>
      </c>
      <c r="R26" t="s">
        <v>8311</v>
      </c>
      <c r="S26" s="12">
        <f>(((J26/60)/60)/24)+DATE(1970,1,1)</f>
        <v>42229.820173611108</v>
      </c>
      <c r="T26" s="13">
        <f>(((I26/60)/60)/24)+DATE(1970,1,1)</f>
        <v>42262.818750000006</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16">
        <f>(E27-D27)/D27 + 1</f>
        <v>1.3333333333333333</v>
      </c>
      <c r="P27" s="5">
        <f>E27/L27</f>
        <v>57.142857142857146</v>
      </c>
      <c r="Q27" t="s">
        <v>8310</v>
      </c>
      <c r="R27" t="s">
        <v>8311</v>
      </c>
      <c r="S27" s="12">
        <f>(((J27/60)/60)/24)+DATE(1970,1,1)</f>
        <v>42318.025011574078</v>
      </c>
      <c r="T27" s="13">
        <f>(((I27/60)/60)/24)+DATE(1970,1,1)</f>
        <v>42378.025011574078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6">
        <f>(E28-D28)/D28 + 1</f>
        <v>1.552</v>
      </c>
      <c r="P28" s="5">
        <f>E28/L28</f>
        <v>102.10526315789474</v>
      </c>
      <c r="Q28" t="s">
        <v>8310</v>
      </c>
      <c r="R28" t="s">
        <v>8311</v>
      </c>
      <c r="S28" s="12">
        <f>(((J28/60)/60)/24)+DATE(1970,1,1)</f>
        <v>41828.515555555554</v>
      </c>
      <c r="T28" s="13">
        <f>(((I28/60)/60)/24)+DATE(1970,1,1)</f>
        <v>41868.515555555554</v>
      </c>
    </row>
    <row r="29" spans="1:20"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6">
        <f>(E29-D29)/D29 + 1</f>
        <v>1.1172500000000001</v>
      </c>
      <c r="P29" s="5">
        <f>E29/L29</f>
        <v>148.96666666666667</v>
      </c>
      <c r="Q29" t="s">
        <v>8310</v>
      </c>
      <c r="R29" t="s">
        <v>8311</v>
      </c>
      <c r="S29" s="12">
        <f>(((J29/60)/60)/24)+DATE(1970,1,1)</f>
        <v>41929.164733796293</v>
      </c>
      <c r="T29" s="13">
        <f>(((I29/60)/60)/24)+DATE(1970,1,1)</f>
        <v>41959.206400462965</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6">
        <f>(E30-D30)/D30 + 1</f>
        <v>1.0035000000000001</v>
      </c>
      <c r="P30" s="5">
        <f>E30/L30</f>
        <v>169.6056338028169</v>
      </c>
      <c r="Q30" t="s">
        <v>8310</v>
      </c>
      <c r="R30" t="s">
        <v>8311</v>
      </c>
      <c r="S30" s="12">
        <f>(((J30/60)/60)/24)+DATE(1970,1,1)</f>
        <v>42324.96393518518</v>
      </c>
      <c r="T30" s="13">
        <f>(((I30/60)/60)/24)+DATE(1970,1,1)</f>
        <v>42354.96393518518</v>
      </c>
    </row>
    <row r="31" spans="1:20" ht="64"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6">
        <f>(E31-D31)/D31 + 1</f>
        <v>1.2333333333333334</v>
      </c>
      <c r="P31" s="5">
        <f>E31/L31</f>
        <v>31.623931623931625</v>
      </c>
      <c r="Q31" t="s">
        <v>8310</v>
      </c>
      <c r="R31" t="s">
        <v>8311</v>
      </c>
      <c r="S31" s="12">
        <f>(((J31/60)/60)/24)+DATE(1970,1,1)</f>
        <v>41812.67324074074</v>
      </c>
      <c r="T31" s="13">
        <f>(((I31/60)/60)/24)+DATE(1970,1,1)</f>
        <v>41842.67324074074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6">
        <f>(E32-D32)/D32 + 1</f>
        <v>1.0129975</v>
      </c>
      <c r="P32" s="5">
        <f>E32/L32</f>
        <v>76.45264150943396</v>
      </c>
      <c r="Q32" t="s">
        <v>8310</v>
      </c>
      <c r="R32" t="s">
        <v>8311</v>
      </c>
      <c r="S32" s="12">
        <f>(((J32/60)/60)/24)+DATE(1970,1,1)</f>
        <v>41842.292997685188</v>
      </c>
      <c r="T32" s="13">
        <f>(((I32/60)/60)/24)+DATE(1970,1,1)</f>
        <v>41872.292997685188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16">
        <f>(E33-D33)/D33 + 1</f>
        <v>1</v>
      </c>
      <c r="P33" s="5">
        <f>E33/L33</f>
        <v>13</v>
      </c>
      <c r="Q33" t="s">
        <v>8310</v>
      </c>
      <c r="R33" t="s">
        <v>8311</v>
      </c>
      <c r="S33" s="12">
        <f>(((J33/60)/60)/24)+DATE(1970,1,1)</f>
        <v>42376.79206018518</v>
      </c>
      <c r="T33" s="13">
        <f>(((I33/60)/60)/24)+DATE(1970,1,1)</f>
        <v>42394.79206018518</v>
      </c>
    </row>
    <row r="34" spans="1:20" ht="64"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6">
        <f>(E34-D34)/D34 + 1</f>
        <v>1.0024604569420035</v>
      </c>
      <c r="P34" s="5">
        <f>E34/L34</f>
        <v>320.44943820224717</v>
      </c>
      <c r="Q34" t="s">
        <v>8310</v>
      </c>
      <c r="R34" t="s">
        <v>8311</v>
      </c>
      <c r="S34" s="12">
        <f>(((J34/60)/60)/24)+DATE(1970,1,1)</f>
        <v>42461.627511574072</v>
      </c>
      <c r="T34" s="13">
        <f>(((I34/60)/60)/24)+DATE(1970,1,1)</f>
        <v>42503.165972222225</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6">
        <f>(E35-D35)/D35 + 1</f>
        <v>1.0209523809523811</v>
      </c>
      <c r="P35" s="5">
        <f>E35/L35</f>
        <v>83.75</v>
      </c>
      <c r="Q35" t="s">
        <v>8310</v>
      </c>
      <c r="R35" t="s">
        <v>8311</v>
      </c>
      <c r="S35" s="12">
        <f>(((J35/60)/60)/24)+DATE(1970,1,1)</f>
        <v>42286.660891203705</v>
      </c>
      <c r="T35" s="13">
        <f>(((I35/60)/60)/24)+DATE(1970,1,1)</f>
        <v>42316.702557870376</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6">
        <f>(E36-D36)/D36 + 1</f>
        <v>1.3046153846153845</v>
      </c>
      <c r="P36" s="5">
        <f>E36/L36</f>
        <v>49.882352941176471</v>
      </c>
      <c r="Q36" t="s">
        <v>8310</v>
      </c>
      <c r="R36" t="s">
        <v>8311</v>
      </c>
      <c r="S36" s="12">
        <f>(((J36/60)/60)/24)+DATE(1970,1,1)</f>
        <v>41841.321770833332</v>
      </c>
      <c r="T36" s="13">
        <f>(((I36/60)/60)/24)+DATE(1970,1,1)</f>
        <v>41856.321770833332</v>
      </c>
    </row>
    <row r="37" spans="1:20" ht="48"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6">
        <f>(E37-D37)/D37 + 1</f>
        <v>1.665</v>
      </c>
      <c r="P37" s="5">
        <f>E37/L37</f>
        <v>59.464285714285715</v>
      </c>
      <c r="Q37" t="s">
        <v>8310</v>
      </c>
      <c r="R37" t="s">
        <v>8311</v>
      </c>
      <c r="S37" s="12">
        <f>(((J37/60)/60)/24)+DATE(1970,1,1)</f>
        <v>42098.291828703703</v>
      </c>
      <c r="T37" s="13">
        <f>(((I37/60)/60)/24)+DATE(1970,1,1)</f>
        <v>42122</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6">
        <f>(E38-D38)/D38 + 1</f>
        <v>1.4215</v>
      </c>
      <c r="P38" s="5">
        <f>E38/L38</f>
        <v>193.84090909090909</v>
      </c>
      <c r="Q38" t="s">
        <v>8310</v>
      </c>
      <c r="R38" t="s">
        <v>8311</v>
      </c>
      <c r="S38" s="12">
        <f>(((J38/60)/60)/24)+DATE(1970,1,1)</f>
        <v>42068.307002314818</v>
      </c>
      <c r="T38" s="13">
        <f>(((I38/60)/60)/24)+DATE(1970,1,1)</f>
        <v>42098.265335648146</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6">
        <f>(E39-D39)/D39 + 1</f>
        <v>1.8344090909090909</v>
      </c>
      <c r="P39" s="5">
        <f>E39/L39</f>
        <v>159.51383399209487</v>
      </c>
      <c r="Q39" t="s">
        <v>8310</v>
      </c>
      <c r="R39" t="s">
        <v>8311</v>
      </c>
      <c r="S39" s="12">
        <f>(((J39/60)/60)/24)+DATE(1970,1,1)</f>
        <v>42032.693043981482</v>
      </c>
      <c r="T39" s="13">
        <f>(((I39/60)/60)/24)+DATE(1970,1,1)</f>
        <v>42062.693043981482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6">
        <f>(E40-D40)/D40 + 1</f>
        <v>1.1004</v>
      </c>
      <c r="P40" s="5">
        <f>E40/L40</f>
        <v>41.68181818181818</v>
      </c>
      <c r="Q40" t="s">
        <v>8310</v>
      </c>
      <c r="R40" t="s">
        <v>8311</v>
      </c>
      <c r="S40" s="12">
        <f>(((J40/60)/60)/24)+DATE(1970,1,1)</f>
        <v>41375.057222222218</v>
      </c>
      <c r="T40" s="13">
        <f>(((I40/60)/60)/24)+DATE(1970,1,1)</f>
        <v>41405.057222222218</v>
      </c>
    </row>
    <row r="41" spans="1:20" ht="64"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6">
        <f>(E41-D41)/D41 + 1</f>
        <v>1.3098000000000001</v>
      </c>
      <c r="P41" s="5">
        <f>E41/L41</f>
        <v>150.89861751152074</v>
      </c>
      <c r="Q41" t="s">
        <v>8310</v>
      </c>
      <c r="R41" t="s">
        <v>8311</v>
      </c>
      <c r="S41" s="12">
        <f>(((J41/60)/60)/24)+DATE(1970,1,1)</f>
        <v>41754.047083333331</v>
      </c>
      <c r="T41" s="13">
        <f>(((I41/60)/60)/24)+DATE(1970,1,1)</f>
        <v>41784.957638888889</v>
      </c>
    </row>
    <row r="42" spans="1:20" ht="64"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6">
        <f>(E42-D42)/D42 + 1</f>
        <v>1.0135000000000001</v>
      </c>
      <c r="P42" s="5">
        <f>E42/L42</f>
        <v>126.6875</v>
      </c>
      <c r="Q42" t="s">
        <v>8310</v>
      </c>
      <c r="R42" t="s">
        <v>8311</v>
      </c>
      <c r="S42" s="12">
        <f>(((J42/60)/60)/24)+DATE(1970,1,1)</f>
        <v>41789.21398148148</v>
      </c>
      <c r="T42" s="13">
        <f>(((I42/60)/60)/24)+DATE(1970,1,1)</f>
        <v>41809.166666666664</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6">
        <f>(E43-D43)/D43 + 1</f>
        <v>1</v>
      </c>
      <c r="P43" s="5">
        <f>E43/L43</f>
        <v>105.26315789473684</v>
      </c>
      <c r="Q43" t="s">
        <v>8310</v>
      </c>
      <c r="R43" t="s">
        <v>8311</v>
      </c>
      <c r="S43" s="12">
        <f>(((J43/60)/60)/24)+DATE(1970,1,1)</f>
        <v>41887.568912037037</v>
      </c>
      <c r="T43" s="13">
        <f>(((I43/60)/60)/24)+DATE(1970,1,1)</f>
        <v>41917.568912037037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6">
        <f>(E44-D44)/D44 + 1</f>
        <v>1.4185714285714286</v>
      </c>
      <c r="P44" s="5">
        <f>E44/L44</f>
        <v>117.51479289940828</v>
      </c>
      <c r="Q44" t="s">
        <v>8310</v>
      </c>
      <c r="R44" t="s">
        <v>8311</v>
      </c>
      <c r="S44" s="12">
        <f>(((J44/60)/60)/24)+DATE(1970,1,1)</f>
        <v>41971.639189814814</v>
      </c>
      <c r="T44" s="13">
        <f>(((I44/60)/60)/24)+DATE(1970,1,1)</f>
        <v>42001.639189814814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6">
        <f>(E45-D45)/D45 + 1</f>
        <v>3.0865999999999998</v>
      </c>
      <c r="P45" s="5">
        <f>E45/L45</f>
        <v>117.36121673003802</v>
      </c>
      <c r="Q45" t="s">
        <v>8310</v>
      </c>
      <c r="R45" t="s">
        <v>8311</v>
      </c>
      <c r="S45" s="12">
        <f>(((J45/60)/60)/24)+DATE(1970,1,1)</f>
        <v>41802.790347222224</v>
      </c>
      <c r="T45" s="13">
        <f>(((I45/60)/60)/24)+DATE(1970,1,1)</f>
        <v>41833</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6">
        <f>(E46-D46)/D46 + 1</f>
        <v>1</v>
      </c>
      <c r="P46" s="5">
        <f>E46/L46</f>
        <v>133.33333333333334</v>
      </c>
      <c r="Q46" t="s">
        <v>8310</v>
      </c>
      <c r="R46" t="s">
        <v>8311</v>
      </c>
      <c r="S46" s="12">
        <f>(((J46/60)/60)/24)+DATE(1970,1,1)</f>
        <v>41874.098807870374</v>
      </c>
      <c r="T46" s="13">
        <f>(((I46/60)/60)/24)+DATE(1970,1,1)</f>
        <v>41919.098807870374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6">
        <f>(E47-D47)/D47 + 1</f>
        <v>1.2</v>
      </c>
      <c r="P47" s="5">
        <f>E47/L47</f>
        <v>98.360655737704917</v>
      </c>
      <c r="Q47" t="s">
        <v>8310</v>
      </c>
      <c r="R47" t="s">
        <v>8311</v>
      </c>
      <c r="S47" s="12">
        <f>(((J47/60)/60)/24)+DATE(1970,1,1)</f>
        <v>42457.623923611114</v>
      </c>
      <c r="T47" s="13">
        <f>(((I47/60)/60)/24)+DATE(1970,1,1)</f>
        <v>42487.623923611114</v>
      </c>
    </row>
    <row r="48" spans="1:20"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6">
        <f>(E48-D48)/D48 + 1</f>
        <v>1.0416666666666667</v>
      </c>
      <c r="P48" s="5">
        <f>E48/L48</f>
        <v>194.44444444444446</v>
      </c>
      <c r="Q48" t="s">
        <v>8310</v>
      </c>
      <c r="R48" t="s">
        <v>8311</v>
      </c>
      <c r="S48" s="12">
        <f>(((J48/60)/60)/24)+DATE(1970,1,1)</f>
        <v>42323.964976851858</v>
      </c>
      <c r="T48" s="13">
        <f>(((I48/60)/60)/24)+DATE(1970,1,1)</f>
        <v>42353.964976851858</v>
      </c>
    </row>
    <row r="49" spans="1:20" ht="64"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6">
        <f>(E49-D49)/D49 + 1</f>
        <v>1.0761100000000001</v>
      </c>
      <c r="P49" s="5">
        <f>E49/L49</f>
        <v>76.865000000000009</v>
      </c>
      <c r="Q49" t="s">
        <v>8310</v>
      </c>
      <c r="R49" t="s">
        <v>8311</v>
      </c>
      <c r="S49" s="12">
        <f>(((J49/60)/60)/24)+DATE(1970,1,1)</f>
        <v>41932.819525462961</v>
      </c>
      <c r="T49" s="13">
        <f>(((I49/60)/60)/24)+DATE(1970,1,1)</f>
        <v>41992.861192129625</v>
      </c>
    </row>
    <row r="50" spans="1:20"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6">
        <f>(E50-D50)/D50 + 1</f>
        <v>1.0794999999999999</v>
      </c>
      <c r="P50" s="5">
        <f>E50/L50</f>
        <v>56.815789473684212</v>
      </c>
      <c r="Q50" t="s">
        <v>8310</v>
      </c>
      <c r="R50" t="s">
        <v>8311</v>
      </c>
      <c r="S50" s="12">
        <f>(((J50/60)/60)/24)+DATE(1970,1,1)</f>
        <v>42033.516898148147</v>
      </c>
      <c r="T50" s="13">
        <f>(((I50/60)/60)/24)+DATE(1970,1,1)</f>
        <v>42064.5</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6">
        <f>(E51-D51)/D51 + 1</f>
        <v>1</v>
      </c>
      <c r="P51" s="5">
        <f>E51/L51</f>
        <v>137.93103448275863</v>
      </c>
      <c r="Q51" t="s">
        <v>8310</v>
      </c>
      <c r="R51" t="s">
        <v>8311</v>
      </c>
      <c r="S51" s="12">
        <f>(((J51/60)/60)/24)+DATE(1970,1,1)</f>
        <v>42271.176446759258</v>
      </c>
      <c r="T51" s="13">
        <f>(((I51/60)/60)/24)+DATE(1970,1,1)</f>
        <v>42301.176446759258</v>
      </c>
    </row>
    <row r="52" spans="1:20"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16">
        <f>(E52-D52)/D52 + 1</f>
        <v>1</v>
      </c>
      <c r="P52" s="5">
        <f>E52/L52</f>
        <v>27.272727272727273</v>
      </c>
      <c r="Q52" t="s">
        <v>8310</v>
      </c>
      <c r="R52" t="s">
        <v>8311</v>
      </c>
      <c r="S52" s="12">
        <f>(((J52/60)/60)/24)+DATE(1970,1,1)</f>
        <v>41995.752986111111</v>
      </c>
      <c r="T52" s="13">
        <f>(((I52/60)/60)/24)+DATE(1970,1,1)</f>
        <v>42034.708333333328</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6">
        <f>(E53-D53)/D53 + 1</f>
        <v>1.2801818181818181</v>
      </c>
      <c r="P53" s="5">
        <f>E53/L53</f>
        <v>118.33613445378151</v>
      </c>
      <c r="Q53" t="s">
        <v>8310</v>
      </c>
      <c r="R53" t="s">
        <v>8311</v>
      </c>
      <c r="S53" s="12">
        <f>(((J53/60)/60)/24)+DATE(1970,1,1)</f>
        <v>42196.928668981483</v>
      </c>
      <c r="T53" s="13">
        <f>(((I53/60)/60)/24)+DATE(1970,1,1)</f>
        <v>42226.928668981483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6">
        <f>(E54-D54)/D54 + 1</f>
        <v>1.1620999999999999</v>
      </c>
      <c r="P54" s="5">
        <f>E54/L54</f>
        <v>223.48076923076923</v>
      </c>
      <c r="Q54" t="s">
        <v>8310</v>
      </c>
      <c r="R54" t="s">
        <v>8311</v>
      </c>
      <c r="S54" s="12">
        <f>(((J54/60)/60)/24)+DATE(1970,1,1)</f>
        <v>41807.701921296299</v>
      </c>
      <c r="T54" s="13">
        <f>(((I54/60)/60)/24)+DATE(1970,1,1)</f>
        <v>41837.701921296299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6">
        <f>(E55-D55)/D55 + 1</f>
        <v>1.0963333333333334</v>
      </c>
      <c r="P55" s="5">
        <f>E55/L55</f>
        <v>28.111111111111111</v>
      </c>
      <c r="Q55" t="s">
        <v>8310</v>
      </c>
      <c r="R55" t="s">
        <v>8311</v>
      </c>
      <c r="S55" s="12">
        <f>(((J55/60)/60)/24)+DATE(1970,1,1)</f>
        <v>41719.549131944441</v>
      </c>
      <c r="T55" s="13">
        <f>(((I55/60)/60)/24)+DATE(1970,1,1)</f>
        <v>41733.916666666664</v>
      </c>
    </row>
    <row r="56" spans="1:20" ht="64"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6">
        <f>(E56-D56)/D56 + 1</f>
        <v>1.01</v>
      </c>
      <c r="P56" s="5">
        <f>E56/L56</f>
        <v>194.23076923076923</v>
      </c>
      <c r="Q56" t="s">
        <v>8310</v>
      </c>
      <c r="R56" t="s">
        <v>8311</v>
      </c>
      <c r="S56" s="12">
        <f>(((J56/60)/60)/24)+DATE(1970,1,1)</f>
        <v>42333.713206018518</v>
      </c>
      <c r="T56" s="13">
        <f>(((I56/60)/60)/24)+DATE(1970,1,1)</f>
        <v>42363.713206018518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6">
        <f>(E57-D57)/D57 + 1</f>
        <v>1.2895348837209302</v>
      </c>
      <c r="P57" s="5">
        <f>E57/L57</f>
        <v>128.95348837209303</v>
      </c>
      <c r="Q57" t="s">
        <v>8310</v>
      </c>
      <c r="R57" t="s">
        <v>8311</v>
      </c>
      <c r="S57" s="12">
        <f>(((J57/60)/60)/24)+DATE(1970,1,1)</f>
        <v>42496.968935185185</v>
      </c>
      <c r="T57" s="13">
        <f>(((I57/60)/60)/24)+DATE(1970,1,1)</f>
        <v>42517.968935185185</v>
      </c>
    </row>
    <row r="58" spans="1:20"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6">
        <f>(E58-D58)/D58 + 1</f>
        <v>1.0726249999999999</v>
      </c>
      <c r="P58" s="5">
        <f>E58/L58</f>
        <v>49.316091954022987</v>
      </c>
      <c r="Q58" t="s">
        <v>8310</v>
      </c>
      <c r="R58" t="s">
        <v>8311</v>
      </c>
      <c r="S58" s="12">
        <f>(((J58/60)/60)/24)+DATE(1970,1,1)</f>
        <v>42149.548888888887</v>
      </c>
      <c r="T58" s="13">
        <f>(((I58/60)/60)/24)+DATE(1970,1,1)</f>
        <v>42163.666666666672</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6">
        <f>(E59-D59)/D59 + 1</f>
        <v>1.0189999999999999</v>
      </c>
      <c r="P59" s="5">
        <f>E59/L59</f>
        <v>221.52173913043478</v>
      </c>
      <c r="Q59" t="s">
        <v>8310</v>
      </c>
      <c r="R59" t="s">
        <v>8311</v>
      </c>
      <c r="S59" s="12">
        <f>(((J59/60)/60)/24)+DATE(1970,1,1)</f>
        <v>42089.83289351852</v>
      </c>
      <c r="T59" s="13">
        <f>(((I59/60)/60)/24)+DATE(1970,1,1)</f>
        <v>42119.83289351852</v>
      </c>
    </row>
    <row r="60" spans="1:20" ht="48"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6">
        <f>(E60-D60)/D60 + 1</f>
        <v>1.0290999999999999</v>
      </c>
      <c r="P60" s="5">
        <f>E60/L60</f>
        <v>137.21333333333334</v>
      </c>
      <c r="Q60" t="s">
        <v>8310</v>
      </c>
      <c r="R60" t="s">
        <v>8311</v>
      </c>
      <c r="S60" s="12">
        <f>(((J60/60)/60)/24)+DATE(1970,1,1)</f>
        <v>41932.745046296295</v>
      </c>
      <c r="T60" s="13">
        <f>(((I60/60)/60)/24)+DATE(1970,1,1)</f>
        <v>41962.786712962959</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6">
        <f>(E61-D61)/D61 + 1</f>
        <v>1.0012570000000001</v>
      </c>
      <c r="P61" s="5">
        <f>E61/L61</f>
        <v>606.82242424242418</v>
      </c>
      <c r="Q61" t="s">
        <v>8310</v>
      </c>
      <c r="R61" t="s">
        <v>8311</v>
      </c>
      <c r="S61" s="12">
        <f>(((J61/60)/60)/24)+DATE(1970,1,1)</f>
        <v>42230.23583333334</v>
      </c>
      <c r="T61" s="13">
        <f>(((I61/60)/60)/24)+DATE(1970,1,1)</f>
        <v>42261.875</v>
      </c>
    </row>
    <row r="62" spans="1:20"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6">
        <f>(E62-D62)/D62 + 1</f>
        <v>1.0329622222222221</v>
      </c>
      <c r="P62" s="5">
        <f>E62/L62</f>
        <v>43.040092592592593</v>
      </c>
      <c r="Q62" t="s">
        <v>8310</v>
      </c>
      <c r="R62" t="s">
        <v>8312</v>
      </c>
      <c r="S62" s="12">
        <f>(((J62/60)/60)/24)+DATE(1970,1,1)</f>
        <v>41701.901817129627</v>
      </c>
      <c r="T62" s="13">
        <f>(((I62/60)/60)/24)+DATE(1970,1,1)</f>
        <v>41721</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6">
        <f>(E63-D63)/D63 + 1</f>
        <v>1.4830000000000001</v>
      </c>
      <c r="P63" s="5">
        <f>E63/L63</f>
        <v>322.39130434782606</v>
      </c>
      <c r="Q63" t="s">
        <v>8310</v>
      </c>
      <c r="R63" t="s">
        <v>8312</v>
      </c>
      <c r="S63" s="12">
        <f>(((J63/60)/60)/24)+DATE(1970,1,1)</f>
        <v>41409.814317129632</v>
      </c>
      <c r="T63" s="13">
        <f>(((I63/60)/60)/24)+DATE(1970,1,1)</f>
        <v>41431.814317129632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6">
        <f>(E64-D64)/D64 + 1</f>
        <v>1.5473333333333334</v>
      </c>
      <c r="P64" s="5">
        <f>E64/L64</f>
        <v>96.708333333333329</v>
      </c>
      <c r="Q64" t="s">
        <v>8310</v>
      </c>
      <c r="R64" t="s">
        <v>8312</v>
      </c>
      <c r="S64" s="12">
        <f>(((J64/60)/60)/24)+DATE(1970,1,1)</f>
        <v>41311.799513888887</v>
      </c>
      <c r="T64" s="13">
        <f>(((I64/60)/60)/24)+DATE(1970,1,1)</f>
        <v>41336.799513888887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6">
        <f>(E65-D65)/D65 + 1</f>
        <v>1.1351849999999999</v>
      </c>
      <c r="P65" s="5">
        <f>E65/L65</f>
        <v>35.474531249999998</v>
      </c>
      <c r="Q65" t="s">
        <v>8310</v>
      </c>
      <c r="R65" t="s">
        <v>8312</v>
      </c>
      <c r="S65" s="12">
        <f>(((J65/60)/60)/24)+DATE(1970,1,1)</f>
        <v>41612.912187499998</v>
      </c>
      <c r="T65" s="13">
        <f>(((I65/60)/60)/24)+DATE(1970,1,1)</f>
        <v>41636.207638888889</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6">
        <f>(E66-D66)/D66 + 1</f>
        <v>1.7333333333333334</v>
      </c>
      <c r="P66" s="5">
        <f>E66/L66</f>
        <v>86.666666666666671</v>
      </c>
      <c r="Q66" t="s">
        <v>8310</v>
      </c>
      <c r="R66" t="s">
        <v>8312</v>
      </c>
      <c r="S66" s="12">
        <f>(((J66/60)/60)/24)+DATE(1970,1,1)</f>
        <v>41433.01829861111</v>
      </c>
      <c r="T66" s="13">
        <f>(((I66/60)/60)/24)+DATE(1970,1,1)</f>
        <v>41463.01829861111</v>
      </c>
    </row>
    <row r="67" spans="1:20" ht="48"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6">
        <f>(E67-D67)/D67 + 1</f>
        <v>1.0752857142857142</v>
      </c>
      <c r="P67" s="5">
        <f>E67/L67</f>
        <v>132.05263157894737</v>
      </c>
      <c r="Q67" t="s">
        <v>8310</v>
      </c>
      <c r="R67" t="s">
        <v>8312</v>
      </c>
      <c r="S67" s="12">
        <f>(((J67/60)/60)/24)+DATE(1970,1,1)</f>
        <v>41835.821226851855</v>
      </c>
      <c r="T67" s="13">
        <f>(((I67/60)/60)/24)+DATE(1970,1,1)</f>
        <v>41862.249305555553</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6">
        <f>(E68-D68)/D68 + 1</f>
        <v>1.1859999999999999</v>
      </c>
      <c r="P68" s="5">
        <f>E68/L68</f>
        <v>91.230769230769226</v>
      </c>
      <c r="Q68" t="s">
        <v>8310</v>
      </c>
      <c r="R68" t="s">
        <v>8312</v>
      </c>
      <c r="S68" s="12">
        <f>(((J68/60)/60)/24)+DATE(1970,1,1)</f>
        <v>42539.849768518514</v>
      </c>
      <c r="T68" s="13">
        <f>(((I68/60)/60)/24)+DATE(1970,1,1)</f>
        <v>42569.849768518514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6">
        <f>(E69-D69)/D69 + 1</f>
        <v>1.1625000000000001</v>
      </c>
      <c r="P69" s="5">
        <f>E69/L69</f>
        <v>116.25</v>
      </c>
      <c r="Q69" t="s">
        <v>8310</v>
      </c>
      <c r="R69" t="s">
        <v>8312</v>
      </c>
      <c r="S69" s="12">
        <f>(((J69/60)/60)/24)+DATE(1970,1,1)</f>
        <v>41075.583379629628</v>
      </c>
      <c r="T69" s="13">
        <f>(((I69/60)/60)/24)+DATE(1970,1,1)</f>
        <v>41105.583379629628</v>
      </c>
    </row>
    <row r="70" spans="1:20"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16">
        <f>(E70-D70)/D70 + 1</f>
        <v>1.2716666666666667</v>
      </c>
      <c r="P70" s="5">
        <f>E70/L70</f>
        <v>21.194444444444443</v>
      </c>
      <c r="Q70" t="s">
        <v>8310</v>
      </c>
      <c r="R70" t="s">
        <v>8312</v>
      </c>
      <c r="S70" s="12">
        <f>(((J70/60)/60)/24)+DATE(1970,1,1)</f>
        <v>41663.569340277776</v>
      </c>
      <c r="T70" s="13">
        <f>(((I70/60)/60)/24)+DATE(1970,1,1)</f>
        <v>41693.569340277776</v>
      </c>
    </row>
    <row r="71" spans="1:20" ht="64"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6">
        <f>(E71-D71)/D71 + 1</f>
        <v>1.109423</v>
      </c>
      <c r="P71" s="5">
        <f>E71/L71</f>
        <v>62.327134831460668</v>
      </c>
      <c r="Q71" t="s">
        <v>8310</v>
      </c>
      <c r="R71" t="s">
        <v>8312</v>
      </c>
      <c r="S71" s="12">
        <f>(((J71/60)/60)/24)+DATE(1970,1,1)</f>
        <v>40786.187789351854</v>
      </c>
      <c r="T71" s="13">
        <f>(((I71/60)/60)/24)+DATE(1970,1,1)</f>
        <v>40818.290972222225</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16">
        <f>(E72-D72)/D72 + 1</f>
        <v>1.272</v>
      </c>
      <c r="P72" s="5">
        <f>E72/L72</f>
        <v>37.411764705882355</v>
      </c>
      <c r="Q72" t="s">
        <v>8310</v>
      </c>
      <c r="R72" t="s">
        <v>8312</v>
      </c>
      <c r="S72" s="12">
        <f>(((J72/60)/60)/24)+DATE(1970,1,1)</f>
        <v>40730.896354166667</v>
      </c>
      <c r="T72" s="13">
        <f>(((I72/60)/60)/24)+DATE(1970,1,1)</f>
        <v>40790.896354166667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6">
        <f>(E73-D73)/D73 + 1</f>
        <v>1.2394444444444443</v>
      </c>
      <c r="P73" s="5">
        <f>E73/L73</f>
        <v>69.71875</v>
      </c>
      <c r="Q73" t="s">
        <v>8310</v>
      </c>
      <c r="R73" t="s">
        <v>8312</v>
      </c>
      <c r="S73" s="12">
        <f>(((J73/60)/60)/24)+DATE(1970,1,1)</f>
        <v>40997.271493055552</v>
      </c>
      <c r="T73" s="13">
        <f>(((I73/60)/60)/24)+DATE(1970,1,1)</f>
        <v>41057.271493055552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6">
        <f>(E74-D74)/D74 + 1</f>
        <v>1.084090909090909</v>
      </c>
      <c r="P74" s="5">
        <f>E74/L74</f>
        <v>58.170731707317074</v>
      </c>
      <c r="Q74" t="s">
        <v>8310</v>
      </c>
      <c r="R74" t="s">
        <v>8312</v>
      </c>
      <c r="S74" s="12">
        <f>(((J74/60)/60)/24)+DATE(1970,1,1)</f>
        <v>41208.010196759256</v>
      </c>
      <c r="T74" s="13">
        <f>(((I74/60)/60)/24)+DATE(1970,1,1)</f>
        <v>41228</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16">
        <f>(E75-D75)/D75 + 1</f>
        <v>1</v>
      </c>
      <c r="P75" s="5">
        <f>E75/L75</f>
        <v>50</v>
      </c>
      <c r="Q75" t="s">
        <v>8310</v>
      </c>
      <c r="R75" t="s">
        <v>8312</v>
      </c>
      <c r="S75" s="12">
        <f>(((J75/60)/60)/24)+DATE(1970,1,1)</f>
        <v>40587.75675925926</v>
      </c>
      <c r="T75" s="13">
        <f>(((I75/60)/60)/24)+DATE(1970,1,1)</f>
        <v>40666.165972222225</v>
      </c>
    </row>
    <row r="76" spans="1:20"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6">
        <f>(E76-D76)/D76 + 1</f>
        <v>1.1293199999999999</v>
      </c>
      <c r="P76" s="5">
        <f>E76/L76</f>
        <v>19.471034482758618</v>
      </c>
      <c r="Q76" t="s">
        <v>8310</v>
      </c>
      <c r="R76" t="s">
        <v>8312</v>
      </c>
      <c r="S76" s="12">
        <f>(((J76/60)/60)/24)+DATE(1970,1,1)</f>
        <v>42360.487210648149</v>
      </c>
      <c r="T76" s="13">
        <f>(((I76/60)/60)/24)+DATE(1970,1,1)</f>
        <v>42390.487210648149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6">
        <f>(E77-D77)/D77 + 1</f>
        <v>1.1542857142857144</v>
      </c>
      <c r="P77" s="5">
        <f>E77/L77</f>
        <v>85.957446808510639</v>
      </c>
      <c r="Q77" t="s">
        <v>8310</v>
      </c>
      <c r="R77" t="s">
        <v>8312</v>
      </c>
      <c r="S77" s="12">
        <f>(((J77/60)/60)/24)+DATE(1970,1,1)</f>
        <v>41357.209166666667</v>
      </c>
      <c r="T77" s="13">
        <f>(((I77/60)/60)/24)+DATE(1970,1,1)</f>
        <v>41387.209166666667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16">
        <f>(E78-D78)/D78 + 1</f>
        <v>1.5333333333333332</v>
      </c>
      <c r="P78" s="5">
        <f>E78/L78</f>
        <v>30.666666666666668</v>
      </c>
      <c r="Q78" t="s">
        <v>8310</v>
      </c>
      <c r="R78" t="s">
        <v>8312</v>
      </c>
      <c r="S78" s="12">
        <f>(((J78/60)/60)/24)+DATE(1970,1,1)</f>
        <v>40844.691643518519</v>
      </c>
      <c r="T78" s="13">
        <f>(((I78/60)/60)/24)+DATE(1970,1,1)</f>
        <v>40904.733310185184</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6">
        <f>(E79-D79)/D79 + 1</f>
        <v>3.9249999999999998</v>
      </c>
      <c r="P79" s="5">
        <f>E79/L79</f>
        <v>60.384615384615387</v>
      </c>
      <c r="Q79" t="s">
        <v>8310</v>
      </c>
      <c r="R79" t="s">
        <v>8312</v>
      </c>
      <c r="S79" s="12">
        <f>(((J79/60)/60)/24)+DATE(1970,1,1)</f>
        <v>40997.144872685189</v>
      </c>
      <c r="T79" s="13">
        <f>(((I79/60)/60)/24)+DATE(1970,1,1)</f>
        <v>41050.124305555553</v>
      </c>
    </row>
    <row r="80" spans="1:20"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16">
        <f>(E80-D80)/D80 + 1</f>
        <v>27.02</v>
      </c>
      <c r="P80" s="5">
        <f>E80/L80</f>
        <v>38.6</v>
      </c>
      <c r="Q80" t="s">
        <v>8310</v>
      </c>
      <c r="R80" t="s">
        <v>8312</v>
      </c>
      <c r="S80" s="12">
        <f>(((J80/60)/60)/24)+DATE(1970,1,1)</f>
        <v>42604.730567129634</v>
      </c>
      <c r="T80" s="13">
        <f>(((I80/60)/60)/24)+DATE(1970,1,1)</f>
        <v>42614.730567129634</v>
      </c>
    </row>
    <row r="81" spans="1:20"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6">
        <f>(E81-D81)/D81 + 1</f>
        <v>1.27</v>
      </c>
      <c r="P81" s="5">
        <f>E81/L81</f>
        <v>40.268292682926827</v>
      </c>
      <c r="Q81" t="s">
        <v>8310</v>
      </c>
      <c r="R81" t="s">
        <v>8312</v>
      </c>
      <c r="S81" s="12">
        <f>(((J81/60)/60)/24)+DATE(1970,1,1)</f>
        <v>41724.776539351849</v>
      </c>
      <c r="T81" s="13">
        <f>(((I81/60)/60)/24)+DATE(1970,1,1)</f>
        <v>41754.776539351849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6">
        <f>(E82-D82)/D82 + 1</f>
        <v>1.0725</v>
      </c>
      <c r="P82" s="5">
        <f>E82/L82</f>
        <v>273.82978723404256</v>
      </c>
      <c r="Q82" t="s">
        <v>8310</v>
      </c>
      <c r="R82" t="s">
        <v>8312</v>
      </c>
      <c r="S82" s="12">
        <f>(((J82/60)/60)/24)+DATE(1970,1,1)</f>
        <v>41583.083981481483</v>
      </c>
      <c r="T82" s="13">
        <f>(((I82/60)/60)/24)+DATE(1970,1,1)</f>
        <v>41618.083981481483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6">
        <f>(E83-D83)/D83 + 1</f>
        <v>1.98</v>
      </c>
      <c r="P83" s="5">
        <f>E83/L83</f>
        <v>53.035714285714285</v>
      </c>
      <c r="Q83" t="s">
        <v>8310</v>
      </c>
      <c r="R83" t="s">
        <v>8312</v>
      </c>
      <c r="S83" s="12">
        <f>(((J83/60)/60)/24)+DATE(1970,1,1)</f>
        <v>41100.158877314818</v>
      </c>
      <c r="T83" s="13">
        <f>(((I83/60)/60)/24)+DATE(1970,1,1)</f>
        <v>41104.126388888886</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6">
        <f>(E84-D84)/D84 + 1</f>
        <v>1.0001249999999999</v>
      </c>
      <c r="P84" s="5">
        <f>E84/L84</f>
        <v>40.005000000000003</v>
      </c>
      <c r="Q84" t="s">
        <v>8310</v>
      </c>
      <c r="R84" t="s">
        <v>8312</v>
      </c>
      <c r="S84" s="12">
        <f>(((J84/60)/60)/24)+DATE(1970,1,1)</f>
        <v>40795.820150462961</v>
      </c>
      <c r="T84" s="13">
        <f>(((I84/60)/60)/24)+DATE(1970,1,1)</f>
        <v>40825.820150462961</v>
      </c>
    </row>
    <row r="85" spans="1:20"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16">
        <f>(E85-D85)/D85 + 1</f>
        <v>1.0249999999999999</v>
      </c>
      <c r="P85" s="5">
        <f>E85/L85</f>
        <v>15.76923076923077</v>
      </c>
      <c r="Q85" t="s">
        <v>8310</v>
      </c>
      <c r="R85" t="s">
        <v>8312</v>
      </c>
      <c r="S85" s="12">
        <f>(((J85/60)/60)/24)+DATE(1970,1,1)</f>
        <v>42042.615613425922</v>
      </c>
      <c r="T85" s="13">
        <f>(((I85/60)/60)/24)+DATE(1970,1,1)</f>
        <v>42057.479166666672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16">
        <f>(E86-D86)/D86 + 1</f>
        <v>1</v>
      </c>
      <c r="P86" s="5">
        <f>E86/L86</f>
        <v>71.428571428571431</v>
      </c>
      <c r="Q86" t="s">
        <v>8310</v>
      </c>
      <c r="R86" t="s">
        <v>8312</v>
      </c>
      <c r="S86" s="12">
        <f>(((J86/60)/60)/24)+DATE(1970,1,1)</f>
        <v>40648.757939814815</v>
      </c>
      <c r="T86" s="13">
        <f>(((I86/60)/60)/24)+DATE(1970,1,1)</f>
        <v>40678.757939814815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6">
        <f>(E87-D87)/D87 + 1</f>
        <v>1.2549999999999999</v>
      </c>
      <c r="P87" s="5">
        <f>E87/L87</f>
        <v>71.714285714285708</v>
      </c>
      <c r="Q87" t="s">
        <v>8310</v>
      </c>
      <c r="R87" t="s">
        <v>8312</v>
      </c>
      <c r="S87" s="12">
        <f>(((J87/60)/60)/24)+DATE(1970,1,1)</f>
        <v>40779.125428240739</v>
      </c>
      <c r="T87" s="13">
        <f>(((I87/60)/60)/24)+DATE(1970,1,1)</f>
        <v>40809.125428240739</v>
      </c>
    </row>
    <row r="88" spans="1:20" ht="64"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6">
        <f>(E88-D88)/D88 + 1</f>
        <v>1.0646666666666667</v>
      </c>
      <c r="P88" s="5">
        <f>E88/L88</f>
        <v>375.76470588235293</v>
      </c>
      <c r="Q88" t="s">
        <v>8310</v>
      </c>
      <c r="R88" t="s">
        <v>8312</v>
      </c>
      <c r="S88" s="12">
        <f>(((J88/60)/60)/24)+DATE(1970,1,1)</f>
        <v>42291.556076388893</v>
      </c>
      <c r="T88" s="13">
        <f>(((I88/60)/60)/24)+DATE(1970,1,1)</f>
        <v>42365.59774305555</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6">
        <f>(E89-D89)/D89 + 1</f>
        <v>1.046</v>
      </c>
      <c r="P89" s="5">
        <f>E89/L89</f>
        <v>104.6</v>
      </c>
      <c r="Q89" t="s">
        <v>8310</v>
      </c>
      <c r="R89" t="s">
        <v>8312</v>
      </c>
      <c r="S89" s="12">
        <f>(((J89/60)/60)/24)+DATE(1970,1,1)</f>
        <v>40322.53938657407</v>
      </c>
      <c r="T89" s="13">
        <f>(((I89/60)/60)/24)+DATE(1970,1,1)</f>
        <v>40332.070138888892</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6">
        <f>(E90-D90)/D90 + 1</f>
        <v>1.0285714285714285</v>
      </c>
      <c r="P90" s="5">
        <f>E90/L90</f>
        <v>60</v>
      </c>
      <c r="Q90" t="s">
        <v>8310</v>
      </c>
      <c r="R90" t="s">
        <v>8312</v>
      </c>
      <c r="S90" s="12">
        <f>(((J90/60)/60)/24)+DATE(1970,1,1)</f>
        <v>41786.65892361111</v>
      </c>
      <c r="T90" s="13">
        <f>(((I90/60)/60)/24)+DATE(1970,1,1)</f>
        <v>41812.65892361111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6">
        <f>(E91-D91)/D91 + 1</f>
        <v>1.1506666666666667</v>
      </c>
      <c r="P91" s="5">
        <f>E91/L91</f>
        <v>123.28571428571429</v>
      </c>
      <c r="Q91" t="s">
        <v>8310</v>
      </c>
      <c r="R91" t="s">
        <v>8312</v>
      </c>
      <c r="S91" s="12">
        <f>(((J91/60)/60)/24)+DATE(1970,1,1)</f>
        <v>41402.752222222225</v>
      </c>
      <c r="T91" s="13">
        <f>(((I91/60)/60)/24)+DATE(1970,1,1)</f>
        <v>41427.752222222225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16">
        <f>(E92-D92)/D92 + 1</f>
        <v>1.004</v>
      </c>
      <c r="P92" s="5">
        <f>E92/L92</f>
        <v>31.375</v>
      </c>
      <c r="Q92" t="s">
        <v>8310</v>
      </c>
      <c r="R92" t="s">
        <v>8312</v>
      </c>
      <c r="S92" s="12">
        <f>(((J92/60)/60)/24)+DATE(1970,1,1)</f>
        <v>40706.297442129631</v>
      </c>
      <c r="T92" s="13">
        <f>(((I92/60)/60)/24)+DATE(1970,1,1)</f>
        <v>40736.297442129631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6">
        <f>(E93-D93)/D93 + 1</f>
        <v>1.2</v>
      </c>
      <c r="P93" s="5">
        <f>E93/L93</f>
        <v>78.260869565217391</v>
      </c>
      <c r="Q93" t="s">
        <v>8310</v>
      </c>
      <c r="R93" t="s">
        <v>8312</v>
      </c>
      <c r="S93" s="12">
        <f>(((J93/60)/60)/24)+DATE(1970,1,1)</f>
        <v>40619.402361111112</v>
      </c>
      <c r="T93" s="13">
        <f>(((I93/60)/60)/24)+DATE(1970,1,1)</f>
        <v>40680.402361111112</v>
      </c>
    </row>
    <row r="94" spans="1:20"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6">
        <f>(E94-D94)/D94 + 1</f>
        <v>1.052</v>
      </c>
      <c r="P94" s="5">
        <f>E94/L94</f>
        <v>122.32558139534883</v>
      </c>
      <c r="Q94" t="s">
        <v>8310</v>
      </c>
      <c r="R94" t="s">
        <v>8312</v>
      </c>
      <c r="S94" s="12">
        <f>(((J94/60)/60)/24)+DATE(1970,1,1)</f>
        <v>42721.198877314819</v>
      </c>
      <c r="T94" s="13">
        <f>(((I94/60)/60)/24)+DATE(1970,1,1)</f>
        <v>42767.333333333328</v>
      </c>
    </row>
    <row r="95" spans="1:20" ht="64"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6">
        <f>(E95-D95)/D95 + 1</f>
        <v>1.1060000000000001</v>
      </c>
      <c r="P95" s="5">
        <f>E95/L95</f>
        <v>73.733333333333334</v>
      </c>
      <c r="Q95" t="s">
        <v>8310</v>
      </c>
      <c r="R95" t="s">
        <v>8312</v>
      </c>
      <c r="S95" s="12">
        <f>(((J95/60)/60)/24)+DATE(1970,1,1)</f>
        <v>41065.858067129629</v>
      </c>
      <c r="T95" s="13">
        <f>(((I95/60)/60)/24)+DATE(1970,1,1)</f>
        <v>41093.875</v>
      </c>
    </row>
    <row r="96" spans="1:20"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16">
        <f>(E96-D96)/D96 + 1</f>
        <v>1.04</v>
      </c>
      <c r="P96" s="5">
        <f>E96/L96</f>
        <v>21.666666666666668</v>
      </c>
      <c r="Q96" t="s">
        <v>8310</v>
      </c>
      <c r="R96" t="s">
        <v>8312</v>
      </c>
      <c r="S96" s="12">
        <f>(((J96/60)/60)/24)+DATE(1970,1,1)</f>
        <v>41716.717847222222</v>
      </c>
      <c r="T96" s="13">
        <f>(((I96/60)/60)/24)+DATE(1970,1,1)</f>
        <v>41736.717847222222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16">
        <f>(E97-D97)/D97 + 1</f>
        <v>1.3142857142857143</v>
      </c>
      <c r="P97" s="5">
        <f>E97/L97</f>
        <v>21.904761904761905</v>
      </c>
      <c r="Q97" t="s">
        <v>8310</v>
      </c>
      <c r="R97" t="s">
        <v>8312</v>
      </c>
      <c r="S97" s="12">
        <f>(((J97/60)/60)/24)+DATE(1970,1,1)</f>
        <v>40935.005104166667</v>
      </c>
      <c r="T97" s="13">
        <f>(((I97/60)/60)/24)+DATE(1970,1,1)</f>
        <v>40965.005104166667</v>
      </c>
    </row>
    <row r="98" spans="1:20" ht="64"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6">
        <f>(E98-D98)/D98 + 1</f>
        <v>1.1466666666666667</v>
      </c>
      <c r="P98" s="5">
        <f>E98/L98</f>
        <v>50.588235294117645</v>
      </c>
      <c r="Q98" t="s">
        <v>8310</v>
      </c>
      <c r="R98" t="s">
        <v>8312</v>
      </c>
      <c r="S98" s="12">
        <f>(((J98/60)/60)/24)+DATE(1970,1,1)</f>
        <v>40324.662511574075</v>
      </c>
      <c r="T98" s="13">
        <f>(((I98/60)/60)/24)+DATE(1970,1,1)</f>
        <v>40391.125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16">
        <f>(E99-D99)/D99 + 1</f>
        <v>1.0625</v>
      </c>
      <c r="P99" s="5">
        <f>E99/L99</f>
        <v>53.125</v>
      </c>
      <c r="Q99" t="s">
        <v>8310</v>
      </c>
      <c r="R99" t="s">
        <v>8312</v>
      </c>
      <c r="S99" s="12">
        <f>(((J99/60)/60)/24)+DATE(1970,1,1)</f>
        <v>40706.135208333333</v>
      </c>
      <c r="T99" s="13">
        <f>(((I99/60)/60)/24)+DATE(1970,1,1)</f>
        <v>40736.135208333333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6">
        <f>(E100-D100)/D100 + 1</f>
        <v>1.0625</v>
      </c>
      <c r="P100" s="5">
        <f>E100/L100</f>
        <v>56.666666666666664</v>
      </c>
      <c r="Q100" t="s">
        <v>8310</v>
      </c>
      <c r="R100" t="s">
        <v>8312</v>
      </c>
      <c r="S100" s="12">
        <f>(((J100/60)/60)/24)+DATE(1970,1,1)</f>
        <v>41214.79483796296</v>
      </c>
      <c r="T100" s="13">
        <f>(((I100/60)/60)/24)+DATE(1970,1,1)</f>
        <v>41250.979166666664</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6">
        <f>(E101-D101)/D101 + 1</f>
        <v>1.0601933333333333</v>
      </c>
      <c r="P101" s="5">
        <f>E101/L101</f>
        <v>40.776666666666664</v>
      </c>
      <c r="Q101" t="s">
        <v>8310</v>
      </c>
      <c r="R101" t="s">
        <v>8312</v>
      </c>
      <c r="S101" s="12">
        <f>(((J101/60)/60)/24)+DATE(1970,1,1)</f>
        <v>41631.902766203704</v>
      </c>
      <c r="T101" s="13">
        <f>(((I101/60)/60)/24)+DATE(1970,1,1)</f>
        <v>41661.902766203704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6">
        <f>(E102-D102)/D102 + 1</f>
        <v>1</v>
      </c>
      <c r="P102" s="5">
        <f>E102/L102</f>
        <v>192.30769230769232</v>
      </c>
      <c r="Q102" t="s">
        <v>8310</v>
      </c>
      <c r="R102" t="s">
        <v>8312</v>
      </c>
      <c r="S102" s="12">
        <f>(((J102/60)/60)/24)+DATE(1970,1,1)</f>
        <v>41197.753310185188</v>
      </c>
      <c r="T102" s="13">
        <f>(((I102/60)/60)/24)+DATE(1970,1,1)</f>
        <v>41217.794976851852</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6">
        <f>(E103-D103)/D103 + 1</f>
        <v>1</v>
      </c>
      <c r="P103" s="5">
        <f>E103/L103</f>
        <v>100</v>
      </c>
      <c r="Q103" t="s">
        <v>8310</v>
      </c>
      <c r="R103" t="s">
        <v>8312</v>
      </c>
      <c r="S103" s="12">
        <f>(((J103/60)/60)/24)+DATE(1970,1,1)</f>
        <v>41274.776736111111</v>
      </c>
      <c r="T103" s="13">
        <f>(((I103/60)/60)/24)+DATE(1970,1,1)</f>
        <v>41298.776736111111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6">
        <f>(E104-D104)/D104 + 1</f>
        <v>1.2775000000000001</v>
      </c>
      <c r="P104" s="5">
        <f>E104/L104</f>
        <v>117.92307692307692</v>
      </c>
      <c r="Q104" t="s">
        <v>8310</v>
      </c>
      <c r="R104" t="s">
        <v>8312</v>
      </c>
      <c r="S104" s="12">
        <f>(((J104/60)/60)/24)+DATE(1970,1,1)</f>
        <v>40505.131168981483</v>
      </c>
      <c r="T104" s="13">
        <f>(((I104/60)/60)/24)+DATE(1970,1,1)</f>
        <v>40535.131168981483</v>
      </c>
    </row>
    <row r="105" spans="1:20" ht="48"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6">
        <f>(E105-D105)/D105 + 1</f>
        <v>1.0515384615384615</v>
      </c>
      <c r="P105" s="5">
        <f>E105/L105</f>
        <v>27.897959183673468</v>
      </c>
      <c r="Q105" t="s">
        <v>8310</v>
      </c>
      <c r="R105" t="s">
        <v>8312</v>
      </c>
      <c r="S105" s="12">
        <f>(((J105/60)/60)/24)+DATE(1970,1,1)</f>
        <v>41682.805902777778</v>
      </c>
      <c r="T105" s="13">
        <f>(((I105/60)/60)/24)+DATE(1970,1,1)</f>
        <v>41705.805902777778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6">
        <f>(E106-D106)/D106 + 1</f>
        <v>1.2</v>
      </c>
      <c r="P106" s="5">
        <f>E106/L106</f>
        <v>60</v>
      </c>
      <c r="Q106" t="s">
        <v>8310</v>
      </c>
      <c r="R106" t="s">
        <v>8312</v>
      </c>
      <c r="S106" s="12">
        <f>(((J106/60)/60)/24)+DATE(1970,1,1)</f>
        <v>40612.695208333331</v>
      </c>
      <c r="T106" s="13">
        <f>(((I106/60)/60)/24)+DATE(1970,1,1)</f>
        <v>40636.041666666664</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6">
        <f>(E107-D107)/D107 + 1</f>
        <v>1.0740909090909092</v>
      </c>
      <c r="P107" s="5">
        <f>E107/L107</f>
        <v>39.383333333333333</v>
      </c>
      <c r="Q107" t="s">
        <v>8310</v>
      </c>
      <c r="R107" t="s">
        <v>8312</v>
      </c>
      <c r="S107" s="12">
        <f>(((J107/60)/60)/24)+DATE(1970,1,1)</f>
        <v>42485.724768518514</v>
      </c>
      <c r="T107" s="13">
        <f>(((I107/60)/60)/24)+DATE(1970,1,1)</f>
        <v>42504</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6">
        <f>(E108-D108)/D108 + 1</f>
        <v>1.0049999999999999</v>
      </c>
      <c r="P108" s="5">
        <f>E108/L108</f>
        <v>186.11111111111111</v>
      </c>
      <c r="Q108" t="s">
        <v>8310</v>
      </c>
      <c r="R108" t="s">
        <v>8312</v>
      </c>
      <c r="S108" s="12">
        <f>(((J108/60)/60)/24)+DATE(1970,1,1)</f>
        <v>40987.776631944449</v>
      </c>
      <c r="T108" s="13">
        <f>(((I108/60)/60)/24)+DATE(1970,1,1)</f>
        <v>41001.776631944449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6">
        <f>(E109-D109)/D109 + 1</f>
        <v>1.0246666666666666</v>
      </c>
      <c r="P109" s="5">
        <f>E109/L109</f>
        <v>111.37681159420291</v>
      </c>
      <c r="Q109" t="s">
        <v>8310</v>
      </c>
      <c r="R109" t="s">
        <v>8312</v>
      </c>
      <c r="S109" s="12">
        <f>(((J109/60)/60)/24)+DATE(1970,1,1)</f>
        <v>40635.982488425929</v>
      </c>
      <c r="T109" s="13">
        <f>(((I109/60)/60)/24)+DATE(1970,1,1)</f>
        <v>40657.982488425929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6">
        <f>(E110-D110)/D110 + 1</f>
        <v>2.4666666666666668</v>
      </c>
      <c r="P110" s="5">
        <f>E110/L110</f>
        <v>78.723404255319153</v>
      </c>
      <c r="Q110" t="s">
        <v>8310</v>
      </c>
      <c r="R110" t="s">
        <v>8312</v>
      </c>
      <c r="S110" s="12">
        <f>(((J110/60)/60)/24)+DATE(1970,1,1)</f>
        <v>41365.613078703704</v>
      </c>
      <c r="T110" s="13">
        <f>(((I110/60)/60)/24)+DATE(1970,1,1)</f>
        <v>41425.613078703704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6">
        <f>(E111-D111)/D111 + 1</f>
        <v>2.1950000000000003</v>
      </c>
      <c r="P111" s="5">
        <f>E111/L111</f>
        <v>46.702127659574465</v>
      </c>
      <c r="Q111" t="s">
        <v>8310</v>
      </c>
      <c r="R111" t="s">
        <v>8312</v>
      </c>
      <c r="S111" s="12">
        <f>(((J111/60)/60)/24)+DATE(1970,1,1)</f>
        <v>40570.025810185187</v>
      </c>
      <c r="T111" s="13">
        <f>(((I111/60)/60)/24)+DATE(1970,1,1)</f>
        <v>40600.025810185187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6">
        <f>(E112-D112)/D112 + 1</f>
        <v>1.3076923076923077</v>
      </c>
      <c r="P112" s="5">
        <f>E112/L112</f>
        <v>65.384615384615387</v>
      </c>
      <c r="Q112" t="s">
        <v>8310</v>
      </c>
      <c r="R112" t="s">
        <v>8312</v>
      </c>
      <c r="S112" s="12">
        <f>(((J112/60)/60)/24)+DATE(1970,1,1)</f>
        <v>41557.949687500004</v>
      </c>
      <c r="T112" s="13">
        <f>(((I112/60)/60)/24)+DATE(1970,1,1)</f>
        <v>41592.249305555553</v>
      </c>
    </row>
    <row r="113" spans="1:20"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6">
        <f>(E113-D113)/D113 + 1</f>
        <v>1.5457142857142858</v>
      </c>
      <c r="P113" s="5">
        <f>E113/L113</f>
        <v>102.0754716981132</v>
      </c>
      <c r="Q113" t="s">
        <v>8310</v>
      </c>
      <c r="R113" t="s">
        <v>8312</v>
      </c>
      <c r="S113" s="12">
        <f>(((J113/60)/60)/24)+DATE(1970,1,1)</f>
        <v>42125.333182870367</v>
      </c>
      <c r="T113" s="13">
        <f>(((I113/60)/60)/24)+DATE(1970,1,1)</f>
        <v>42155.333182870367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6">
        <f>(E114-D114)/D114 + 1</f>
        <v>1.04</v>
      </c>
      <c r="P114" s="5">
        <f>E114/L114</f>
        <v>64.197530864197532</v>
      </c>
      <c r="Q114" t="s">
        <v>8310</v>
      </c>
      <c r="R114" t="s">
        <v>8312</v>
      </c>
      <c r="S114" s="12">
        <f>(((J114/60)/60)/24)+DATE(1970,1,1)</f>
        <v>41718.043032407404</v>
      </c>
      <c r="T114" s="13">
        <f>(((I114/60)/60)/24)+DATE(1970,1,1)</f>
        <v>41742.083333333336</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6">
        <f>(E115-D115)/D115 + 1</f>
        <v>1.41</v>
      </c>
      <c r="P115" s="5">
        <f>E115/L115</f>
        <v>90.384615384615387</v>
      </c>
      <c r="Q115" t="s">
        <v>8310</v>
      </c>
      <c r="R115" t="s">
        <v>8312</v>
      </c>
      <c r="S115" s="12">
        <f>(((J115/60)/60)/24)+DATE(1970,1,1)</f>
        <v>40753.758425925924</v>
      </c>
      <c r="T115" s="13">
        <f>(((I115/60)/60)/24)+DATE(1970,1,1)</f>
        <v>40761.625</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6">
        <f>(E116-D116)/D116 + 1</f>
        <v>1.0333333333333334</v>
      </c>
      <c r="P116" s="5">
        <f>E116/L116</f>
        <v>88.571428571428569</v>
      </c>
      <c r="Q116" t="s">
        <v>8310</v>
      </c>
      <c r="R116" t="s">
        <v>8312</v>
      </c>
      <c r="S116" s="12">
        <f>(((J116/60)/60)/24)+DATE(1970,1,1)</f>
        <v>40861.27416666667</v>
      </c>
      <c r="T116" s="13">
        <f>(((I116/60)/60)/24)+DATE(1970,1,1)</f>
        <v>40921.27416666667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6">
        <f>(E117-D117)/D117 + 1</f>
        <v>1.4044444444444444</v>
      </c>
      <c r="P117" s="5">
        <f>E117/L117</f>
        <v>28.727272727272727</v>
      </c>
      <c r="Q117" t="s">
        <v>8310</v>
      </c>
      <c r="R117" t="s">
        <v>8312</v>
      </c>
      <c r="S117" s="12">
        <f>(((J117/60)/60)/24)+DATE(1970,1,1)</f>
        <v>40918.738935185182</v>
      </c>
      <c r="T117" s="13">
        <f>(((I117/60)/60)/24)+DATE(1970,1,1)</f>
        <v>40943.738935185182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6">
        <f>(E118-D118)/D118 + 1</f>
        <v>1.1365714285714286</v>
      </c>
      <c r="P118" s="5">
        <f>E118/L118</f>
        <v>69.78947368421052</v>
      </c>
      <c r="Q118" t="s">
        <v>8310</v>
      </c>
      <c r="R118" t="s">
        <v>8312</v>
      </c>
      <c r="S118" s="12">
        <f>(((J118/60)/60)/24)+DATE(1970,1,1)</f>
        <v>40595.497164351851</v>
      </c>
      <c r="T118" s="13">
        <f>(((I118/60)/60)/24)+DATE(1970,1,1)</f>
        <v>40641.455497685187</v>
      </c>
    </row>
    <row r="119" spans="1:20" ht="64"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6">
        <f>(E119-D119)/D119 + 1</f>
        <v>1.0049377777777779</v>
      </c>
      <c r="P119" s="5">
        <f>E119/L119</f>
        <v>167.48962962962963</v>
      </c>
      <c r="Q119" t="s">
        <v>8310</v>
      </c>
      <c r="R119" t="s">
        <v>8312</v>
      </c>
      <c r="S119" s="12">
        <f>(((J119/60)/60)/24)+DATE(1970,1,1)</f>
        <v>40248.834999999999</v>
      </c>
      <c r="T119" s="13">
        <f>(((I119/60)/60)/24)+DATE(1970,1,1)</f>
        <v>40338.791666666664</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6">
        <f>(E120-D120)/D120 + 1</f>
        <v>1.1303160000000001</v>
      </c>
      <c r="P120" s="5">
        <f>E120/L120</f>
        <v>144.91230769230768</v>
      </c>
      <c r="Q120" t="s">
        <v>8310</v>
      </c>
      <c r="R120" t="s">
        <v>8312</v>
      </c>
      <c r="S120" s="12">
        <f>(((J120/60)/60)/24)+DATE(1970,1,1)</f>
        <v>40723.053657407407</v>
      </c>
      <c r="T120" s="13">
        <f>(((I120/60)/60)/24)+DATE(1970,1,1)</f>
        <v>40753.053657407407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6">
        <f>(E121-D121)/D121 + 1</f>
        <v>1.0455692307692308</v>
      </c>
      <c r="P121" s="5">
        <f>E121/L121</f>
        <v>91.840540540540545</v>
      </c>
      <c r="Q121" t="s">
        <v>8310</v>
      </c>
      <c r="R121" t="s">
        <v>8312</v>
      </c>
      <c r="S121" s="12">
        <f>(((J121/60)/60)/24)+DATE(1970,1,1)</f>
        <v>40739.069282407407</v>
      </c>
      <c r="T121" s="13">
        <f>(((I121/60)/60)/24)+DATE(1970,1,1)</f>
        <v>40768.958333333336</v>
      </c>
    </row>
    <row r="122" spans="1:20" ht="64"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6">
        <f>(E122-D122)/D122 + 1</f>
        <v>1.4285714285711126E-4</v>
      </c>
      <c r="P122" s="5">
        <f>E122/L122</f>
        <v>10</v>
      </c>
      <c r="Q122" t="s">
        <v>8310</v>
      </c>
      <c r="R122" t="s">
        <v>8313</v>
      </c>
      <c r="S122" s="12">
        <f>(((J122/60)/60)/24)+DATE(1970,1,1)</f>
        <v>42616.049849537041</v>
      </c>
      <c r="T122" s="13">
        <f>(((I122/60)/60)/24)+DATE(1970,1,1)</f>
        <v>42646.049849537041</v>
      </c>
    </row>
    <row r="123" spans="1:20" ht="64"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6">
        <f>(E123-D123)/D123 + 1</f>
        <v>3.3333333333329662E-4</v>
      </c>
      <c r="P123" s="5">
        <f>E123/L123</f>
        <v>1</v>
      </c>
      <c r="Q123" t="s">
        <v>8310</v>
      </c>
      <c r="R123" t="s">
        <v>8313</v>
      </c>
      <c r="S123" s="12">
        <f>(((J123/60)/60)/24)+DATE(1970,1,1)</f>
        <v>42096.704976851848</v>
      </c>
      <c r="T123" s="13">
        <f>(((I123/60)/60)/24)+DATE(1970,1,1)</f>
        <v>42112.427777777775</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6">
        <f>(E124-D124)/D124 + 1</f>
        <v>0</v>
      </c>
      <c r="P124" s="5" t="e">
        <f>E124/L124</f>
        <v>#DIV/0!</v>
      </c>
      <c r="Q124" t="s">
        <v>8310</v>
      </c>
      <c r="R124" t="s">
        <v>8313</v>
      </c>
      <c r="S124" s="12">
        <f>(((J124/60)/60)/24)+DATE(1970,1,1)</f>
        <v>42593.431793981479</v>
      </c>
      <c r="T124" s="13">
        <f>(((I124/60)/60)/24)+DATE(1970,1,1)</f>
        <v>42653.431793981479</v>
      </c>
    </row>
    <row r="125" spans="1:20" ht="64"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6">
        <f>(E125-D125)/D125 + 1</f>
        <v>2.7454545454544954E-3</v>
      </c>
      <c r="P125" s="5">
        <f>E125/L125</f>
        <v>25.166666666666668</v>
      </c>
      <c r="Q125" t="s">
        <v>8310</v>
      </c>
      <c r="R125" t="s">
        <v>8313</v>
      </c>
      <c r="S125" s="12">
        <f>(((J125/60)/60)/24)+DATE(1970,1,1)</f>
        <v>41904.781990740739</v>
      </c>
      <c r="T125" s="13">
        <f>(((I125/60)/60)/24)+DATE(1970,1,1)</f>
        <v>41940.916666666664</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6">
        <f>(E126-D126)/D126 + 1</f>
        <v>0</v>
      </c>
      <c r="P126" s="5" t="e">
        <f>E126/L126</f>
        <v>#DIV/0!</v>
      </c>
      <c r="Q126" t="s">
        <v>8310</v>
      </c>
      <c r="R126" t="s">
        <v>8313</v>
      </c>
      <c r="S126" s="12">
        <f>(((J126/60)/60)/24)+DATE(1970,1,1)</f>
        <v>42114.928726851853</v>
      </c>
      <c r="T126" s="13">
        <f>(((I126/60)/60)/24)+DATE(1970,1,1)</f>
        <v>42139.928726851853</v>
      </c>
    </row>
    <row r="127" spans="1:20"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6">
        <f>(E127-D127)/D127 + 1</f>
        <v>0.14000000000000001</v>
      </c>
      <c r="P127" s="5">
        <f>E127/L127</f>
        <v>11.666666666666666</v>
      </c>
      <c r="Q127" t="s">
        <v>8310</v>
      </c>
      <c r="R127" t="s">
        <v>8313</v>
      </c>
      <c r="S127" s="12">
        <f>(((J127/60)/60)/24)+DATE(1970,1,1)</f>
        <v>42709.993981481486</v>
      </c>
      <c r="T127" s="13">
        <f>(((I127/60)/60)/24)+DATE(1970,1,1)</f>
        <v>42769.993981481486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6">
        <f>(E128-D128)/D128 + 1</f>
        <v>5.5479999999999974E-2</v>
      </c>
      <c r="P128" s="5">
        <f>E128/L128</f>
        <v>106.69230769230769</v>
      </c>
      <c r="Q128" t="s">
        <v>8310</v>
      </c>
      <c r="R128" t="s">
        <v>8313</v>
      </c>
      <c r="S128" s="12">
        <f>(((J128/60)/60)/24)+DATE(1970,1,1)</f>
        <v>42135.589548611111</v>
      </c>
      <c r="T128" s="13">
        <f>(((I128/60)/60)/24)+DATE(1970,1,1)</f>
        <v>42166.083333333328</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6">
        <f>(E129-D129)/D129 + 1</f>
        <v>2.3750000000000049E-2</v>
      </c>
      <c r="P129" s="5">
        <f>E129/L129</f>
        <v>47.5</v>
      </c>
      <c r="Q129" t="s">
        <v>8310</v>
      </c>
      <c r="R129" t="s">
        <v>8313</v>
      </c>
      <c r="S129" s="12">
        <f>(((J129/60)/60)/24)+DATE(1970,1,1)</f>
        <v>42067.62431712963</v>
      </c>
      <c r="T129" s="13">
        <f>(((I129/60)/60)/24)+DATE(1970,1,1)</f>
        <v>42097.582650462966</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6">
        <f>(E130-D130)/D130 + 1</f>
        <v>1.8669999999999964E-2</v>
      </c>
      <c r="P130" s="5">
        <f>E130/L130</f>
        <v>311.16666666666669</v>
      </c>
      <c r="Q130" t="s">
        <v>8310</v>
      </c>
      <c r="R130" t="s">
        <v>8313</v>
      </c>
      <c r="S130" s="12">
        <f>(((J130/60)/60)/24)+DATE(1970,1,1)</f>
        <v>42628.22792824074</v>
      </c>
      <c r="T130" s="13">
        <f>(((I130/60)/60)/24)+DATE(1970,1,1)</f>
        <v>42663.22792824074</v>
      </c>
    </row>
    <row r="131" spans="1:20" ht="64"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6">
        <f>(E131-D131)/D131 + 1</f>
        <v>0</v>
      </c>
      <c r="P131" s="5" t="e">
        <f>E131/L131</f>
        <v>#DIV/0!</v>
      </c>
      <c r="Q131" t="s">
        <v>8310</v>
      </c>
      <c r="R131" t="s">
        <v>8313</v>
      </c>
      <c r="S131" s="12">
        <f>(((J131/60)/60)/24)+DATE(1970,1,1)</f>
        <v>41882.937303240738</v>
      </c>
      <c r="T131" s="13">
        <f>(((I131/60)/60)/24)+DATE(1970,1,1)</f>
        <v>41942.937303240738</v>
      </c>
    </row>
    <row r="132" spans="1:20"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6">
        <f>(E132-D132)/D132 + 1</f>
        <v>0</v>
      </c>
      <c r="P132" s="5" t="e">
        <f>E132/L132</f>
        <v>#DIV/0!</v>
      </c>
      <c r="Q132" t="s">
        <v>8310</v>
      </c>
      <c r="R132" t="s">
        <v>8313</v>
      </c>
      <c r="S132" s="12">
        <f>(((J132/60)/60)/24)+DATE(1970,1,1)</f>
        <v>41778.915416666663</v>
      </c>
      <c r="T132" s="13">
        <f>(((I132/60)/60)/24)+DATE(1970,1,1)</f>
        <v>41806.844444444447</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6">
        <f>(E133-D133)/D133 + 1</f>
        <v>0</v>
      </c>
      <c r="P133" s="5" t="e">
        <f>E133/L133</f>
        <v>#DIV/0!</v>
      </c>
      <c r="Q133" t="s">
        <v>8310</v>
      </c>
      <c r="R133" t="s">
        <v>8313</v>
      </c>
      <c r="S133" s="12">
        <f>(((J133/60)/60)/24)+DATE(1970,1,1)</f>
        <v>42541.837511574078</v>
      </c>
      <c r="T133" s="13">
        <f>(((I133/60)/60)/24)+DATE(1970,1,1)</f>
        <v>42557</v>
      </c>
    </row>
    <row r="134" spans="1:20" ht="64"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6">
        <f>(E134-D134)/D134 + 1</f>
        <v>9.5687500000000036E-2</v>
      </c>
      <c r="P134" s="5">
        <f>E134/L134</f>
        <v>94.506172839506178</v>
      </c>
      <c r="Q134" t="s">
        <v>8310</v>
      </c>
      <c r="R134" t="s">
        <v>8313</v>
      </c>
      <c r="S134" s="12">
        <f>(((J134/60)/60)/24)+DATE(1970,1,1)</f>
        <v>41905.812581018516</v>
      </c>
      <c r="T134" s="13">
        <f>(((I134/60)/60)/24)+DATE(1970,1,1)</f>
        <v>41950.854247685187</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6">
        <f>(E135-D135)/D135 + 1</f>
        <v>0</v>
      </c>
      <c r="P135" s="5" t="e">
        <f>E135/L135</f>
        <v>#DIV/0!</v>
      </c>
      <c r="Q135" t="s">
        <v>8310</v>
      </c>
      <c r="R135" t="s">
        <v>8313</v>
      </c>
      <c r="S135" s="12">
        <f>(((J135/60)/60)/24)+DATE(1970,1,1)</f>
        <v>42491.80768518518</v>
      </c>
      <c r="T135" s="13">
        <f>(((I135/60)/60)/24)+DATE(1970,1,1)</f>
        <v>42521.729861111111</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6">
        <f>(E136-D136)/D136 + 1</f>
        <v>0</v>
      </c>
      <c r="P136" s="5" t="e">
        <f>E136/L136</f>
        <v>#DIV/0!</v>
      </c>
      <c r="Q136" t="s">
        <v>8310</v>
      </c>
      <c r="R136" t="s">
        <v>8313</v>
      </c>
      <c r="S136" s="12">
        <f>(((J136/60)/60)/24)+DATE(1970,1,1)</f>
        <v>42221.909930555557</v>
      </c>
      <c r="T136" s="13">
        <f>(((I136/60)/60)/24)+DATE(1970,1,1)</f>
        <v>42251.708333333328</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6">
        <f>(E137-D137)/D137 + 1</f>
        <v>0.1343333333333333</v>
      </c>
      <c r="P137" s="5">
        <f>E137/L137</f>
        <v>80.599999999999994</v>
      </c>
      <c r="Q137" t="s">
        <v>8310</v>
      </c>
      <c r="R137" t="s">
        <v>8313</v>
      </c>
      <c r="S137" s="12">
        <f>(((J137/60)/60)/24)+DATE(1970,1,1)</f>
        <v>41788.381909722222</v>
      </c>
      <c r="T137" s="13">
        <f>(((I137/60)/60)/24)+DATE(1970,1,1)</f>
        <v>41821.791666666664</v>
      </c>
    </row>
    <row r="138" spans="1:20" ht="64"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6">
        <f>(E138-D138)/D138 + 1</f>
        <v>0</v>
      </c>
      <c r="P138" s="5" t="e">
        <f>E138/L138</f>
        <v>#DIV/0!</v>
      </c>
      <c r="Q138" t="s">
        <v>8310</v>
      </c>
      <c r="R138" t="s">
        <v>8313</v>
      </c>
      <c r="S138" s="12">
        <f>(((J138/60)/60)/24)+DATE(1970,1,1)</f>
        <v>42096.410115740742</v>
      </c>
      <c r="T138" s="13">
        <f>(((I138/60)/60)/24)+DATE(1970,1,1)</f>
        <v>42140.427777777775</v>
      </c>
    </row>
    <row r="139" spans="1:20"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6">
        <f>(E139-D139)/D139 + 1</f>
        <v>0</v>
      </c>
      <c r="P139" s="5" t="e">
        <f>E139/L139</f>
        <v>#DIV/0!</v>
      </c>
      <c r="Q139" t="s">
        <v>8310</v>
      </c>
      <c r="R139" t="s">
        <v>8313</v>
      </c>
      <c r="S139" s="12">
        <f>(((J139/60)/60)/24)+DATE(1970,1,1)</f>
        <v>42239.573993055557</v>
      </c>
      <c r="T139" s="13">
        <f>(((I139/60)/60)/24)+DATE(1970,1,1)</f>
        <v>42289.573993055557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6">
        <f>(E140-D140)/D140 + 1</f>
        <v>3.1413333333333293E-2</v>
      </c>
      <c r="P140" s="5">
        <f>E140/L140</f>
        <v>81.241379310344826</v>
      </c>
      <c r="Q140" t="s">
        <v>8310</v>
      </c>
      <c r="R140" t="s">
        <v>8313</v>
      </c>
      <c r="S140" s="12">
        <f>(((J140/60)/60)/24)+DATE(1970,1,1)</f>
        <v>42186.257418981477</v>
      </c>
      <c r="T140" s="13">
        <f>(((I140/60)/60)/24)+DATE(1970,1,1)</f>
        <v>42217.207638888889</v>
      </c>
    </row>
    <row r="141" spans="1:20" ht="48"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6">
        <f>(E141-D141)/D141 + 1</f>
        <v>1</v>
      </c>
      <c r="P141" s="5">
        <f>E141/L141</f>
        <v>500</v>
      </c>
      <c r="Q141" t="s">
        <v>8310</v>
      </c>
      <c r="R141" t="s">
        <v>8313</v>
      </c>
      <c r="S141" s="12">
        <f>(((J141/60)/60)/24)+DATE(1970,1,1)</f>
        <v>42187.920972222222</v>
      </c>
      <c r="T141" s="13">
        <f>(((I141/60)/60)/24)+DATE(1970,1,1)</f>
        <v>42197.920972222222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6">
        <f>(E142-D142)/D142 + 1</f>
        <v>0</v>
      </c>
      <c r="P142" s="5" t="e">
        <f>E142/L142</f>
        <v>#DIV/0!</v>
      </c>
      <c r="Q142" t="s">
        <v>8310</v>
      </c>
      <c r="R142" t="s">
        <v>8313</v>
      </c>
      <c r="S142" s="12">
        <f>(((J142/60)/60)/24)+DATE(1970,1,1)</f>
        <v>42053.198287037041</v>
      </c>
      <c r="T142" s="13">
        <f>(((I142/60)/60)/24)+DATE(1970,1,1)</f>
        <v>42083.15662037037</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6">
        <f>(E143-D143)/D143 + 1</f>
        <v>0.10775000000000001</v>
      </c>
      <c r="P143" s="5">
        <f>E143/L143</f>
        <v>46.178571428571431</v>
      </c>
      <c r="Q143" t="s">
        <v>8310</v>
      </c>
      <c r="R143" t="s">
        <v>8313</v>
      </c>
      <c r="S143" s="12">
        <f>(((J143/60)/60)/24)+DATE(1970,1,1)</f>
        <v>42110.153043981481</v>
      </c>
      <c r="T143" s="13">
        <f>(((I143/60)/60)/24)+DATE(1970,1,1)</f>
        <v>42155.153043981481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6">
        <f>(E144-D144)/D144 + 1</f>
        <v>3.3333333333332993E-3</v>
      </c>
      <c r="P144" s="5">
        <f>E144/L144</f>
        <v>10</v>
      </c>
      <c r="Q144" t="s">
        <v>8310</v>
      </c>
      <c r="R144" t="s">
        <v>8313</v>
      </c>
      <c r="S144" s="12">
        <f>(((J144/60)/60)/24)+DATE(1970,1,1)</f>
        <v>41938.893263888887</v>
      </c>
      <c r="T144" s="13">
        <f>(((I144/60)/60)/24)+DATE(1970,1,1)</f>
        <v>41959.934930555552</v>
      </c>
    </row>
    <row r="145" spans="1:20"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6">
        <f>(E145-D145)/D145 + 1</f>
        <v>0</v>
      </c>
      <c r="P145" s="5" t="e">
        <f>E145/L145</f>
        <v>#DIV/0!</v>
      </c>
      <c r="Q145" t="s">
        <v>8310</v>
      </c>
      <c r="R145" t="s">
        <v>8313</v>
      </c>
      <c r="S145" s="12">
        <f>(((J145/60)/60)/24)+DATE(1970,1,1)</f>
        <v>42559.064143518524</v>
      </c>
      <c r="T145" s="13">
        <f>(((I145/60)/60)/24)+DATE(1970,1,1)</f>
        <v>42616.246527777781</v>
      </c>
    </row>
    <row r="146" spans="1:20"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6">
        <f>(E146-D146)/D146 + 1</f>
        <v>0.27600000000000002</v>
      </c>
      <c r="P146" s="5">
        <f>E146/L146</f>
        <v>55.945945945945944</v>
      </c>
      <c r="Q146" t="s">
        <v>8310</v>
      </c>
      <c r="R146" t="s">
        <v>8313</v>
      </c>
      <c r="S146" s="12">
        <f>(((J146/60)/60)/24)+DATE(1970,1,1)</f>
        <v>42047.762407407412</v>
      </c>
      <c r="T146" s="13">
        <f>(((I146/60)/60)/24)+DATE(1970,1,1)</f>
        <v>42107.72074074074</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6">
        <f>(E147-D147)/D147 + 1</f>
        <v>7.5111111111111128E-2</v>
      </c>
      <c r="P147" s="5">
        <f>E147/L147</f>
        <v>37.555555555555557</v>
      </c>
      <c r="Q147" t="s">
        <v>8310</v>
      </c>
      <c r="R147" t="s">
        <v>8313</v>
      </c>
      <c r="S147" s="12">
        <f>(((J147/60)/60)/24)+DATE(1970,1,1)</f>
        <v>42200.542268518519</v>
      </c>
      <c r="T147" s="13">
        <f>(((I147/60)/60)/24)+DATE(1970,1,1)</f>
        <v>42227.542268518519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6">
        <f>(E148-D148)/D148 + 1</f>
        <v>5.7500000000000329E-3</v>
      </c>
      <c r="P148" s="5">
        <f>E148/L148</f>
        <v>38.333333333333336</v>
      </c>
      <c r="Q148" t="s">
        <v>8310</v>
      </c>
      <c r="R148" t="s">
        <v>8313</v>
      </c>
      <c r="S148" s="12">
        <f>(((J148/60)/60)/24)+DATE(1970,1,1)</f>
        <v>42693.016180555554</v>
      </c>
      <c r="T148" s="13">
        <f>(((I148/60)/60)/24)+DATE(1970,1,1)</f>
        <v>42753.016180555554</v>
      </c>
    </row>
    <row r="149" spans="1:20"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6">
        <f>(E149-D149)/D149 + 1</f>
        <v>0</v>
      </c>
      <c r="P149" s="5" t="e">
        <f>E149/L149</f>
        <v>#DIV/0!</v>
      </c>
      <c r="Q149" t="s">
        <v>8310</v>
      </c>
      <c r="R149" t="s">
        <v>8313</v>
      </c>
      <c r="S149" s="12">
        <f>(((J149/60)/60)/24)+DATE(1970,1,1)</f>
        <v>41969.767824074079</v>
      </c>
      <c r="T149" s="13">
        <f>(((I149/60)/60)/24)+DATE(1970,1,1)</f>
        <v>42012.762499999997</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6">
        <f>(E150-D150)/D150 + 1</f>
        <v>8.0000000000002292E-4</v>
      </c>
      <c r="P150" s="5">
        <f>E150/L150</f>
        <v>20</v>
      </c>
      <c r="Q150" t="s">
        <v>8310</v>
      </c>
      <c r="R150" t="s">
        <v>8313</v>
      </c>
      <c r="S150" s="12">
        <f>(((J150/60)/60)/24)+DATE(1970,1,1)</f>
        <v>42397.281666666662</v>
      </c>
      <c r="T150" s="13">
        <f>(((I150/60)/60)/24)+DATE(1970,1,1)</f>
        <v>42427.281666666662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6">
        <f>(E151-D151)/D151 + 1</f>
        <v>9.199999999999986E-3</v>
      </c>
      <c r="P151" s="5">
        <f>E151/L151</f>
        <v>15.333333333333334</v>
      </c>
      <c r="Q151" t="s">
        <v>8310</v>
      </c>
      <c r="R151" t="s">
        <v>8313</v>
      </c>
      <c r="S151" s="12">
        <f>(((J151/60)/60)/24)+DATE(1970,1,1)</f>
        <v>41968.172106481477</v>
      </c>
      <c r="T151" s="13">
        <f>(((I151/60)/60)/24)+DATE(1970,1,1)</f>
        <v>41998.333333333328</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6">
        <f>(E152-D152)/D152 + 1</f>
        <v>0.2316307692307692</v>
      </c>
      <c r="P152" s="5">
        <f>E152/L152</f>
        <v>449.43283582089555</v>
      </c>
      <c r="Q152" t="s">
        <v>8310</v>
      </c>
      <c r="R152" t="s">
        <v>8313</v>
      </c>
      <c r="S152" s="12">
        <f>(((J152/60)/60)/24)+DATE(1970,1,1)</f>
        <v>42090.161828703705</v>
      </c>
      <c r="T152" s="13">
        <f>(((I152/60)/60)/24)+DATE(1970,1,1)</f>
        <v>42150.161828703705</v>
      </c>
    </row>
    <row r="153" spans="1:20"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6">
        <f>(E153-D153)/D153 + 1</f>
        <v>5.6000000000000494E-4</v>
      </c>
      <c r="P153" s="5">
        <f>E153/L153</f>
        <v>28</v>
      </c>
      <c r="Q153" t="s">
        <v>8310</v>
      </c>
      <c r="R153" t="s">
        <v>8313</v>
      </c>
      <c r="S153" s="12">
        <f>(((J153/60)/60)/24)+DATE(1970,1,1)</f>
        <v>42113.550821759258</v>
      </c>
      <c r="T153" s="13">
        <f>(((I153/60)/60)/24)+DATE(1970,1,1)</f>
        <v>42173.550821759258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6">
        <f>(E154-D154)/D154 + 1</f>
        <v>7.894736842106731E-5</v>
      </c>
      <c r="P154" s="5">
        <f>E154/L154</f>
        <v>15</v>
      </c>
      <c r="Q154" t="s">
        <v>8310</v>
      </c>
      <c r="R154" t="s">
        <v>8313</v>
      </c>
      <c r="S154" s="12">
        <f>(((J154/60)/60)/24)+DATE(1970,1,1)</f>
        <v>41875.077546296299</v>
      </c>
      <c r="T154" s="13">
        <f>(((I154/60)/60)/24)+DATE(1970,1,1)</f>
        <v>41905.077546296299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6">
        <f>(E155-D155)/D155 + 1</f>
        <v>7.1799999999999642E-3</v>
      </c>
      <c r="P155" s="5">
        <f>E155/L155</f>
        <v>35.9</v>
      </c>
      <c r="Q155" t="s">
        <v>8310</v>
      </c>
      <c r="R155" t="s">
        <v>8313</v>
      </c>
      <c r="S155" s="12">
        <f>(((J155/60)/60)/24)+DATE(1970,1,1)</f>
        <v>41933.586157407408</v>
      </c>
      <c r="T155" s="13">
        <f>(((I155/60)/60)/24)+DATE(1970,1,1)</f>
        <v>41975.627824074079</v>
      </c>
    </row>
    <row r="156" spans="1:20" ht="48"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6">
        <f>(E156-D156)/D156 + 1</f>
        <v>2.6666666666666616E-2</v>
      </c>
      <c r="P156" s="5">
        <f>E156/L156</f>
        <v>13.333333333333334</v>
      </c>
      <c r="Q156" t="s">
        <v>8310</v>
      </c>
      <c r="R156" t="s">
        <v>8313</v>
      </c>
      <c r="S156" s="12">
        <f>(((J156/60)/60)/24)+DATE(1970,1,1)</f>
        <v>42115.547395833331</v>
      </c>
      <c r="T156" s="13">
        <f>(((I156/60)/60)/24)+DATE(1970,1,1)</f>
        <v>42158.547395833331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6">
        <f>(E157-D157)/D157 + 1</f>
        <v>5.9999999999948983E-5</v>
      </c>
      <c r="P157" s="5">
        <f>E157/L157</f>
        <v>20.25</v>
      </c>
      <c r="Q157" t="s">
        <v>8310</v>
      </c>
      <c r="R157" t="s">
        <v>8313</v>
      </c>
      <c r="S157" s="12">
        <f>(((J157/60)/60)/24)+DATE(1970,1,1)</f>
        <v>42168.559432870374</v>
      </c>
      <c r="T157" s="13">
        <f>(((I157/60)/60)/24)+DATE(1970,1,1)</f>
        <v>42208.559432870374</v>
      </c>
    </row>
    <row r="158" spans="1:20" ht="64"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6">
        <f>(E158-D158)/D158 + 1</f>
        <v>5.1000000000000045E-2</v>
      </c>
      <c r="P158" s="5">
        <f>E158/L158</f>
        <v>119</v>
      </c>
      <c r="Q158" t="s">
        <v>8310</v>
      </c>
      <c r="R158" t="s">
        <v>8313</v>
      </c>
      <c r="S158" s="12">
        <f>(((J158/60)/60)/24)+DATE(1970,1,1)</f>
        <v>41794.124953703707</v>
      </c>
      <c r="T158" s="13">
        <f>(((I158/60)/60)/24)+DATE(1970,1,1)</f>
        <v>41854.124953703707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6">
        <f>(E159-D159)/D159 + 1</f>
        <v>2.6711185308847529E-3</v>
      </c>
      <c r="P159" s="5">
        <f>E159/L159</f>
        <v>4</v>
      </c>
      <c r="Q159" t="s">
        <v>8310</v>
      </c>
      <c r="R159" t="s">
        <v>8313</v>
      </c>
      <c r="S159" s="12">
        <f>(((J159/60)/60)/24)+DATE(1970,1,1)</f>
        <v>42396.911712962959</v>
      </c>
      <c r="T159" s="13">
        <f>(((I159/60)/60)/24)+DATE(1970,1,1)</f>
        <v>42426.911712962959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6">
        <f>(E160-D160)/D160 + 1</f>
        <v>0</v>
      </c>
      <c r="P160" s="5" t="e">
        <f>E160/L160</f>
        <v>#DIV/0!</v>
      </c>
      <c r="Q160" t="s">
        <v>8310</v>
      </c>
      <c r="R160" t="s">
        <v>8313</v>
      </c>
      <c r="S160" s="12">
        <f>(((J160/60)/60)/24)+DATE(1970,1,1)</f>
        <v>41904.07671296296</v>
      </c>
      <c r="T160" s="13">
        <f>(((I160/60)/60)/24)+DATE(1970,1,1)</f>
        <v>41934.07671296296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6">
        <f>(E161-D161)/D161 + 1</f>
        <v>2.0000000000020002E-5</v>
      </c>
      <c r="P161" s="5">
        <f>E161/L161</f>
        <v>10</v>
      </c>
      <c r="Q161" t="s">
        <v>8310</v>
      </c>
      <c r="R161" t="s">
        <v>8313</v>
      </c>
      <c r="S161" s="12">
        <f>(((J161/60)/60)/24)+DATE(1970,1,1)</f>
        <v>42514.434548611112</v>
      </c>
      <c r="T161" s="13">
        <f>(((I161/60)/60)/24)+DATE(1970,1,1)</f>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6">
        <f>(E162-D162)/D162 + 1</f>
        <v>0</v>
      </c>
      <c r="P162" s="5" t="e">
        <f>E162/L162</f>
        <v>#DIV/0!</v>
      </c>
      <c r="Q162" t="s">
        <v>8310</v>
      </c>
      <c r="R162" t="s">
        <v>8314</v>
      </c>
      <c r="S162" s="12">
        <f>(((J162/60)/60)/24)+DATE(1970,1,1)</f>
        <v>42171.913090277783</v>
      </c>
      <c r="T162" s="13">
        <f>(((I162/60)/60)/24)+DATE(1970,1,1)</f>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6">
        <f>(E163-D163)/D163 + 1</f>
        <v>9.9999999999988987E-5</v>
      </c>
      <c r="P163" s="5">
        <f>E163/L163</f>
        <v>5</v>
      </c>
      <c r="Q163" t="s">
        <v>8310</v>
      </c>
      <c r="R163" t="s">
        <v>8314</v>
      </c>
      <c r="S163" s="12">
        <f>(((J163/60)/60)/24)+DATE(1970,1,1)</f>
        <v>41792.687442129631</v>
      </c>
      <c r="T163" s="13">
        <f>(((I163/60)/60)/24)+DATE(1970,1,1)</f>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6">
        <f>(E164-D164)/D164 + 1</f>
        <v>0.15535714285714286</v>
      </c>
      <c r="P164" s="5">
        <f>E164/L164</f>
        <v>43.5</v>
      </c>
      <c r="Q164" t="s">
        <v>8310</v>
      </c>
      <c r="R164" t="s">
        <v>8314</v>
      </c>
      <c r="S164" s="12">
        <f>(((J164/60)/60)/24)+DATE(1970,1,1)</f>
        <v>41835.126805555556</v>
      </c>
      <c r="T164" s="13">
        <f>(((I164/60)/60)/24)+DATE(1970,1,1)</f>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6">
        <f>(E165-D165)/D165 + 1</f>
        <v>0</v>
      </c>
      <c r="P165" s="5" t="e">
        <f>E165/L165</f>
        <v>#DIV/0!</v>
      </c>
      <c r="Q165" t="s">
        <v>8310</v>
      </c>
      <c r="R165" t="s">
        <v>8314</v>
      </c>
      <c r="S165" s="12">
        <f>(((J165/60)/60)/24)+DATE(1970,1,1)</f>
        <v>42243.961273148147</v>
      </c>
      <c r="T165" s="13">
        <f>(((I165/60)/60)/24)+DATE(1970,1,1)</f>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6">
        <f>(E166-D166)/D166 + 1</f>
        <v>5.3333333333333011E-3</v>
      </c>
      <c r="P166" s="5">
        <f>E166/L166</f>
        <v>91.428571428571431</v>
      </c>
      <c r="Q166" t="s">
        <v>8310</v>
      </c>
      <c r="R166" t="s">
        <v>8314</v>
      </c>
      <c r="S166" s="12">
        <f>(((J166/60)/60)/24)+DATE(1970,1,1)</f>
        <v>41841.762743055559</v>
      </c>
      <c r="T166" s="13">
        <f>(((I166/60)/60)/24)+DATE(1970,1,1)</f>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6">
        <f>(E167-D167)/D167 + 1</f>
        <v>0</v>
      </c>
      <c r="P167" s="5" t="e">
        <f>E167/L167</f>
        <v>#DIV/0!</v>
      </c>
      <c r="Q167" t="s">
        <v>8310</v>
      </c>
      <c r="R167" t="s">
        <v>8314</v>
      </c>
      <c r="S167" s="12">
        <f>(((J167/60)/60)/24)+DATE(1970,1,1)</f>
        <v>42351.658842592587</v>
      </c>
      <c r="T167" s="13">
        <f>(((I167/60)/60)/24)+DATE(1970,1,1)</f>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6">
        <f>(E168-D168)/D168 + 1</f>
        <v>0.6</v>
      </c>
      <c r="P168" s="5">
        <f>E168/L168</f>
        <v>3000</v>
      </c>
      <c r="Q168" t="s">
        <v>8310</v>
      </c>
      <c r="R168" t="s">
        <v>8314</v>
      </c>
      <c r="S168" s="12">
        <f>(((J168/60)/60)/24)+DATE(1970,1,1)</f>
        <v>42721.075949074075</v>
      </c>
      <c r="T168" s="13">
        <f>(((I168/60)/60)/24)+DATE(1970,1,1)</f>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6">
        <f>(E169-D169)/D169 + 1</f>
        <v>9.9999999999988987E-5</v>
      </c>
      <c r="P169" s="5">
        <f>E169/L169</f>
        <v>5.5</v>
      </c>
      <c r="Q169" t="s">
        <v>8310</v>
      </c>
      <c r="R169" t="s">
        <v>8314</v>
      </c>
      <c r="S169" s="12">
        <f>(((J169/60)/60)/24)+DATE(1970,1,1)</f>
        <v>42160.927488425921</v>
      </c>
      <c r="T169" s="13">
        <f>(((I169/60)/60)/24)+DATE(1970,1,1)</f>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6">
        <f>(E170-D170)/D170 + 1</f>
        <v>4.0625000000000022E-2</v>
      </c>
      <c r="P170" s="5">
        <f>E170/L170</f>
        <v>108.33333333333333</v>
      </c>
      <c r="Q170" t="s">
        <v>8310</v>
      </c>
      <c r="R170" t="s">
        <v>8314</v>
      </c>
      <c r="S170" s="12">
        <f>(((J170/60)/60)/24)+DATE(1970,1,1)</f>
        <v>42052.83530092593</v>
      </c>
      <c r="T170" s="13">
        <f>(((I170/60)/60)/24)+DATE(1970,1,1)</f>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6">
        <f>(E171-D171)/D171 + 1</f>
        <v>0.22399999999999998</v>
      </c>
      <c r="P171" s="5">
        <f>E171/L171</f>
        <v>56</v>
      </c>
      <c r="Q171" t="s">
        <v>8310</v>
      </c>
      <c r="R171" t="s">
        <v>8314</v>
      </c>
      <c r="S171" s="12">
        <f>(((J171/60)/60)/24)+DATE(1970,1,1)</f>
        <v>41900.505312499998</v>
      </c>
      <c r="T171" s="13">
        <f>(((I171/60)/60)/24)+DATE(1970,1,1)</f>
        <v>41930.505312499998</v>
      </c>
    </row>
    <row r="172" spans="1:20" ht="64"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6">
        <f>(E172-D172)/D172 + 1</f>
        <v>3.2499999999999973E-2</v>
      </c>
      <c r="P172" s="5">
        <f>E172/L172</f>
        <v>32.5</v>
      </c>
      <c r="Q172" t="s">
        <v>8310</v>
      </c>
      <c r="R172" t="s">
        <v>8314</v>
      </c>
      <c r="S172" s="12">
        <f>(((J172/60)/60)/24)+DATE(1970,1,1)</f>
        <v>42216.977812500001</v>
      </c>
      <c r="T172" s="13">
        <f>(((I172/60)/60)/24)+DATE(1970,1,1)</f>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6">
        <f>(E173-D173)/D173 + 1</f>
        <v>2.0000000000020002E-5</v>
      </c>
      <c r="P173" s="5">
        <f>E173/L173</f>
        <v>1</v>
      </c>
      <c r="Q173" t="s">
        <v>8310</v>
      </c>
      <c r="R173" t="s">
        <v>8314</v>
      </c>
      <c r="S173" s="12">
        <f>(((J173/60)/60)/24)+DATE(1970,1,1)</f>
        <v>42534.180717592593</v>
      </c>
      <c r="T173" s="13">
        <f>(((I173/60)/60)/24)+DATE(1970,1,1)</f>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6">
        <f>(E174-D174)/D174 + 1</f>
        <v>0</v>
      </c>
      <c r="P174" s="5" t="e">
        <f>E174/L174</f>
        <v>#DIV/0!</v>
      </c>
      <c r="Q174" t="s">
        <v>8310</v>
      </c>
      <c r="R174" t="s">
        <v>8314</v>
      </c>
      <c r="S174" s="12">
        <f>(((J174/60)/60)/24)+DATE(1970,1,1)</f>
        <v>42047.394942129627</v>
      </c>
      <c r="T174" s="13">
        <f>(((I174/60)/60)/24)+DATE(1970,1,1)</f>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6">
        <f>(E175-D175)/D175 + 1</f>
        <v>0</v>
      </c>
      <c r="P175" s="5" t="e">
        <f>E175/L175</f>
        <v>#DIV/0!</v>
      </c>
      <c r="Q175" t="s">
        <v>8310</v>
      </c>
      <c r="R175" t="s">
        <v>8314</v>
      </c>
      <c r="S175" s="12">
        <f>(((J175/60)/60)/24)+DATE(1970,1,1)</f>
        <v>42033.573009259257</v>
      </c>
      <c r="T175" s="13">
        <f>(((I175/60)/60)/24)+DATE(1970,1,1)</f>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6">
        <f>(E176-D176)/D176 + 1</f>
        <v>0</v>
      </c>
      <c r="P176" s="5" t="e">
        <f>E176/L176</f>
        <v>#DIV/0!</v>
      </c>
      <c r="Q176" t="s">
        <v>8310</v>
      </c>
      <c r="R176" t="s">
        <v>8314</v>
      </c>
      <c r="S176" s="12">
        <f>(((J176/60)/60)/24)+DATE(1970,1,1)</f>
        <v>42072.758981481486</v>
      </c>
      <c r="T176" s="13">
        <f>(((I176/60)/60)/24)+DATE(1970,1,1)</f>
        <v>42132.758981481486</v>
      </c>
    </row>
    <row r="177" spans="1:20" ht="64"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6">
        <f>(E177-D177)/D177 + 1</f>
        <v>6.4849999999999963E-2</v>
      </c>
      <c r="P177" s="5">
        <f>E177/L177</f>
        <v>49.884615384615387</v>
      </c>
      <c r="Q177" t="s">
        <v>8310</v>
      </c>
      <c r="R177" t="s">
        <v>8314</v>
      </c>
      <c r="S177" s="12">
        <f>(((J177/60)/60)/24)+DATE(1970,1,1)</f>
        <v>41855.777905092589</v>
      </c>
      <c r="T177" s="13">
        <f>(((I177/60)/60)/24)+DATE(1970,1,1)</f>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6">
        <f>(E178-D178)/D178 + 1</f>
        <v>0</v>
      </c>
      <c r="P178" s="5" t="e">
        <f>E178/L178</f>
        <v>#DIV/0!</v>
      </c>
      <c r="Q178" t="s">
        <v>8310</v>
      </c>
      <c r="R178" t="s">
        <v>8314</v>
      </c>
      <c r="S178" s="12">
        <f>(((J178/60)/60)/24)+DATE(1970,1,1)</f>
        <v>42191.824062500003</v>
      </c>
      <c r="T178" s="13">
        <f>(((I178/60)/60)/24)+DATE(1970,1,1)</f>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6">
        <f>(E179-D179)/D179 + 1</f>
        <v>0.4</v>
      </c>
      <c r="P179" s="5">
        <f>E179/L179</f>
        <v>25.714285714285715</v>
      </c>
      <c r="Q179" t="s">
        <v>8310</v>
      </c>
      <c r="R179" t="s">
        <v>8314</v>
      </c>
      <c r="S179" s="12">
        <f>(((J179/60)/60)/24)+DATE(1970,1,1)</f>
        <v>42070.047754629632</v>
      </c>
      <c r="T179" s="13">
        <f>(((I179/60)/60)/24)+DATE(1970,1,1)</f>
        <v>42087.00608796296</v>
      </c>
    </row>
    <row r="180" spans="1:20" ht="48"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6">
        <f>(E180-D180)/D180 + 1</f>
        <v>0</v>
      </c>
      <c r="P180" s="5" t="e">
        <f>E180/L180</f>
        <v>#DIV/0!</v>
      </c>
      <c r="Q180" t="s">
        <v>8310</v>
      </c>
      <c r="R180" t="s">
        <v>8314</v>
      </c>
      <c r="S180" s="12">
        <f>(((J180/60)/60)/24)+DATE(1970,1,1)</f>
        <v>42304.955381944441</v>
      </c>
      <c r="T180" s="13">
        <f>(((I180/60)/60)/24)+DATE(1970,1,1)</f>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6">
        <f>(E181-D181)/D181 + 1</f>
        <v>0.19999999999999996</v>
      </c>
      <c r="P181" s="5">
        <f>E181/L181</f>
        <v>100</v>
      </c>
      <c r="Q181" t="s">
        <v>8310</v>
      </c>
      <c r="R181" t="s">
        <v>8314</v>
      </c>
      <c r="S181" s="12">
        <f>(((J181/60)/60)/24)+DATE(1970,1,1)</f>
        <v>42403.080497685187</v>
      </c>
      <c r="T181" s="13">
        <f>(((I181/60)/60)/24)+DATE(1970,1,1)</f>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6">
        <f>(E182-D182)/D182 + 1</f>
        <v>0.33416666666666661</v>
      </c>
      <c r="P182" s="5">
        <f>E182/L182</f>
        <v>30.846153846153847</v>
      </c>
      <c r="Q182" t="s">
        <v>8310</v>
      </c>
      <c r="R182" t="s">
        <v>8314</v>
      </c>
      <c r="S182" s="12">
        <f>(((J182/60)/60)/24)+DATE(1970,1,1)</f>
        <v>42067.991238425922</v>
      </c>
      <c r="T182" s="13">
        <f>(((I182/60)/60)/24)+DATE(1970,1,1)</f>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6">
        <f>(E183-D183)/D183 + 1</f>
        <v>0.21092608822670167</v>
      </c>
      <c r="P183" s="5">
        <f>E183/L183</f>
        <v>180.5</v>
      </c>
      <c r="Q183" t="s">
        <v>8310</v>
      </c>
      <c r="R183" t="s">
        <v>8314</v>
      </c>
      <c r="S183" s="12">
        <f>(((J183/60)/60)/24)+DATE(1970,1,1)</f>
        <v>42147.741840277777</v>
      </c>
      <c r="T183" s="13">
        <f>(((I183/60)/60)/24)+DATE(1970,1,1)</f>
        <v>42177.741840277777</v>
      </c>
    </row>
    <row r="184" spans="1:20" ht="64"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6">
        <f>(E184-D184)/D184 + 1</f>
        <v>0</v>
      </c>
      <c r="P184" s="5" t="e">
        <f>E184/L184</f>
        <v>#DIV/0!</v>
      </c>
      <c r="Q184" t="s">
        <v>8310</v>
      </c>
      <c r="R184" t="s">
        <v>8314</v>
      </c>
      <c r="S184" s="12">
        <f>(((J184/60)/60)/24)+DATE(1970,1,1)</f>
        <v>42712.011944444443</v>
      </c>
      <c r="T184" s="13">
        <f>(((I184/60)/60)/24)+DATE(1970,1,1)</f>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6">
        <f>(E185-D185)/D185 + 1</f>
        <v>0.35855999999999999</v>
      </c>
      <c r="P185" s="5">
        <f>E185/L185</f>
        <v>373.5</v>
      </c>
      <c r="Q185" t="s">
        <v>8310</v>
      </c>
      <c r="R185" t="s">
        <v>8314</v>
      </c>
      <c r="S185" s="12">
        <f>(((J185/60)/60)/24)+DATE(1970,1,1)</f>
        <v>41939.810300925928</v>
      </c>
      <c r="T185" s="13">
        <f>(((I185/60)/60)/24)+DATE(1970,1,1)</f>
        <v>41969.851967592593</v>
      </c>
    </row>
    <row r="186" spans="1:20" ht="64"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6">
        <f>(E186-D186)/D186 + 1</f>
        <v>3.400000000000003E-2</v>
      </c>
      <c r="P186" s="5">
        <f>E186/L186</f>
        <v>25.5</v>
      </c>
      <c r="Q186" t="s">
        <v>8310</v>
      </c>
      <c r="R186" t="s">
        <v>8314</v>
      </c>
      <c r="S186" s="12">
        <f>(((J186/60)/60)/24)+DATE(1970,1,1)</f>
        <v>41825.791226851856</v>
      </c>
      <c r="T186" s="13">
        <f>(((I186/60)/60)/24)+DATE(1970,1,1)</f>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6">
        <f>(E187-D187)/D187 + 1</f>
        <v>5.5000000000000049E-2</v>
      </c>
      <c r="P187" s="5">
        <f>E187/L187</f>
        <v>220</v>
      </c>
      <c r="Q187" t="s">
        <v>8310</v>
      </c>
      <c r="R187" t="s">
        <v>8314</v>
      </c>
      <c r="S187" s="12">
        <f>(((J187/60)/60)/24)+DATE(1970,1,1)</f>
        <v>42570.91133101852</v>
      </c>
      <c r="T187" s="13">
        <f>(((I187/60)/60)/24)+DATE(1970,1,1)</f>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6">
        <f>(E188-D188)/D188 + 1</f>
        <v>0</v>
      </c>
      <c r="P188" s="5" t="e">
        <f>E188/L188</f>
        <v>#DIV/0!</v>
      </c>
      <c r="Q188" t="s">
        <v>8310</v>
      </c>
      <c r="R188" t="s">
        <v>8314</v>
      </c>
      <c r="S188" s="12">
        <f>(((J188/60)/60)/24)+DATE(1970,1,1)</f>
        <v>42767.812893518523</v>
      </c>
      <c r="T188" s="13">
        <f>(((I188/60)/60)/24)+DATE(1970,1,1)</f>
        <v>42797.833333333328</v>
      </c>
    </row>
    <row r="189" spans="1:20" ht="48"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6">
        <f>(E189-D189)/D189 + 1</f>
        <v>0.16000000000000003</v>
      </c>
      <c r="P189" s="5">
        <f>E189/L189</f>
        <v>160</v>
      </c>
      <c r="Q189" t="s">
        <v>8310</v>
      </c>
      <c r="R189" t="s">
        <v>8314</v>
      </c>
      <c r="S189" s="12">
        <f>(((J189/60)/60)/24)+DATE(1970,1,1)</f>
        <v>42182.234456018516</v>
      </c>
      <c r="T189" s="13">
        <f>(((I189/60)/60)/24)+DATE(1970,1,1)</f>
        <v>42206.290972222225</v>
      </c>
    </row>
    <row r="190" spans="1:20" ht="64"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6">
        <f>(E190-D190)/D190 + 1</f>
        <v>0</v>
      </c>
      <c r="P190" s="5" t="e">
        <f>E190/L190</f>
        <v>#DIV/0!</v>
      </c>
      <c r="Q190" t="s">
        <v>8310</v>
      </c>
      <c r="R190" t="s">
        <v>8314</v>
      </c>
      <c r="S190" s="12">
        <f>(((J190/60)/60)/24)+DATE(1970,1,1)</f>
        <v>41857.18304398148</v>
      </c>
      <c r="T190" s="13">
        <f>(((I190/60)/60)/24)+DATE(1970,1,1)</f>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6">
        <f>(E191-D191)/D191 + 1</f>
        <v>6.8999999999996842E-4</v>
      </c>
      <c r="P191" s="5">
        <f>E191/L191</f>
        <v>69</v>
      </c>
      <c r="Q191" t="s">
        <v>8310</v>
      </c>
      <c r="R191" t="s">
        <v>8314</v>
      </c>
      <c r="S191" s="12">
        <f>(((J191/60)/60)/24)+DATE(1970,1,1)</f>
        <v>42556.690706018519</v>
      </c>
      <c r="T191" s="13">
        <f>(((I191/60)/60)/24)+DATE(1970,1,1)</f>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6">
        <f>(E192-D192)/D192 + 1</f>
        <v>4.1666666666666519E-3</v>
      </c>
      <c r="P192" s="5">
        <f>E192/L192</f>
        <v>50</v>
      </c>
      <c r="Q192" t="s">
        <v>8310</v>
      </c>
      <c r="R192" t="s">
        <v>8314</v>
      </c>
      <c r="S192" s="12">
        <f>(((J192/60)/60)/24)+DATE(1970,1,1)</f>
        <v>42527.650995370372</v>
      </c>
      <c r="T192" s="13">
        <f>(((I192/60)/60)/24)+DATE(1970,1,1)</f>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6">
        <f>(E193-D193)/D193 + 1</f>
        <v>5.0000000000000044E-2</v>
      </c>
      <c r="P193" s="5">
        <f>E193/L193</f>
        <v>83.333333333333329</v>
      </c>
      <c r="Q193" t="s">
        <v>8310</v>
      </c>
      <c r="R193" t="s">
        <v>8314</v>
      </c>
      <c r="S193" s="12">
        <f>(((J193/60)/60)/24)+DATE(1970,1,1)</f>
        <v>42239.441412037035</v>
      </c>
      <c r="T193" s="13">
        <f>(((I193/60)/60)/24)+DATE(1970,1,1)</f>
        <v>42279.441412037035</v>
      </c>
    </row>
    <row r="194" spans="1:20" ht="64"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6">
        <f>(E194-D194)/D194 + 1</f>
        <v>1.7000000000044757E-5</v>
      </c>
      <c r="P194" s="5">
        <f>E194/L194</f>
        <v>5.666666666666667</v>
      </c>
      <c r="Q194" t="s">
        <v>8310</v>
      </c>
      <c r="R194" t="s">
        <v>8314</v>
      </c>
      <c r="S194" s="12">
        <f>(((J194/60)/60)/24)+DATE(1970,1,1)</f>
        <v>41899.792037037041</v>
      </c>
      <c r="T194" s="13">
        <f>(((I194/60)/60)/24)+DATE(1970,1,1)</f>
        <v>41929.792037037041</v>
      </c>
    </row>
    <row r="195" spans="1:20" ht="64"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6">
        <f>(E195-D195)/D195 + 1</f>
        <v>0</v>
      </c>
      <c r="P195" s="5" t="e">
        <f>E195/L195</f>
        <v>#DIV/0!</v>
      </c>
      <c r="Q195" t="s">
        <v>8310</v>
      </c>
      <c r="R195" t="s">
        <v>8314</v>
      </c>
      <c r="S195" s="12">
        <f>(((J195/60)/60)/24)+DATE(1970,1,1)</f>
        <v>41911.934791666667</v>
      </c>
      <c r="T195" s="13">
        <f>(((I195/60)/60)/24)+DATE(1970,1,1)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6">
        <f>(E196-D196)/D196 + 1</f>
        <v>1.1999999999999789E-3</v>
      </c>
      <c r="P196" s="5">
        <f>E196/L196</f>
        <v>1</v>
      </c>
      <c r="Q196" t="s">
        <v>8310</v>
      </c>
      <c r="R196" t="s">
        <v>8314</v>
      </c>
      <c r="S196" s="12">
        <f>(((J196/60)/60)/24)+DATE(1970,1,1)</f>
        <v>42375.996886574074</v>
      </c>
      <c r="T196" s="13">
        <f>(((I196/60)/60)/24)+DATE(1970,1,1)</f>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6">
        <f>(E197-D197)/D197 + 1</f>
        <v>0</v>
      </c>
      <c r="P197" s="5" t="e">
        <f>E197/L197</f>
        <v>#DIV/0!</v>
      </c>
      <c r="Q197" t="s">
        <v>8310</v>
      </c>
      <c r="R197" t="s">
        <v>8314</v>
      </c>
      <c r="S197" s="12">
        <f>(((J197/60)/60)/24)+DATE(1970,1,1)</f>
        <v>42135.67050925926</v>
      </c>
      <c r="T197" s="13">
        <f>(((I197/60)/60)/24)+DATE(1970,1,1)</f>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6">
        <f>(E198-D198)/D198 + 1</f>
        <v>0.41857142857142859</v>
      </c>
      <c r="P198" s="5">
        <f>E198/L198</f>
        <v>77.10526315789474</v>
      </c>
      <c r="Q198" t="s">
        <v>8310</v>
      </c>
      <c r="R198" t="s">
        <v>8314</v>
      </c>
      <c r="S198" s="12">
        <f>(((J198/60)/60)/24)+DATE(1970,1,1)</f>
        <v>42259.542800925927</v>
      </c>
      <c r="T198" s="13">
        <f>(((I198/60)/60)/24)+DATE(1970,1,1)</f>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6">
        <f>(E199-D199)/D199 + 1</f>
        <v>0.1048</v>
      </c>
      <c r="P199" s="5">
        <f>E199/L199</f>
        <v>32.75</v>
      </c>
      <c r="Q199" t="s">
        <v>8310</v>
      </c>
      <c r="R199" t="s">
        <v>8314</v>
      </c>
      <c r="S199" s="12">
        <f>(((J199/60)/60)/24)+DATE(1970,1,1)</f>
        <v>42741.848379629635</v>
      </c>
      <c r="T199" s="13">
        <f>(((I199/60)/60)/24)+DATE(1970,1,1)</f>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6">
        <f>(E200-D200)/D200 + 1</f>
        <v>1.1159999999999948E-2</v>
      </c>
      <c r="P200" s="5">
        <f>E200/L200</f>
        <v>46.5</v>
      </c>
      <c r="Q200" t="s">
        <v>8310</v>
      </c>
      <c r="R200" t="s">
        <v>8314</v>
      </c>
      <c r="S200" s="12">
        <f>(((J200/60)/60)/24)+DATE(1970,1,1)</f>
        <v>41887.383356481485</v>
      </c>
      <c r="T200" s="13">
        <f>(((I200/60)/60)/24)+DATE(1970,1,1)</f>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6">
        <f>(E201-D201)/D201 + 1</f>
        <v>0</v>
      </c>
      <c r="P201" s="5" t="e">
        <f>E201/L201</f>
        <v>#DIV/0!</v>
      </c>
      <c r="Q201" t="s">
        <v>8310</v>
      </c>
      <c r="R201" t="s">
        <v>8314</v>
      </c>
      <c r="S201" s="12">
        <f>(((J201/60)/60)/24)+DATE(1970,1,1)</f>
        <v>42584.123865740738</v>
      </c>
      <c r="T201" s="13">
        <f>(((I201/60)/60)/24)+DATE(1970,1,1)</f>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6">
        <f>(E202-D202)/D202 + 1</f>
        <v>0.26192500000000007</v>
      </c>
      <c r="P202" s="5">
        <f>E202/L202</f>
        <v>87.308333333333337</v>
      </c>
      <c r="Q202" t="s">
        <v>8310</v>
      </c>
      <c r="R202" t="s">
        <v>8314</v>
      </c>
      <c r="S202" s="12">
        <f>(((J202/60)/60)/24)+DATE(1970,1,1)</f>
        <v>41867.083368055559</v>
      </c>
      <c r="T202" s="13">
        <f>(((I202/60)/60)/24)+DATE(1970,1,1)</f>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6">
        <f>(E203-D203)/D203 + 1</f>
        <v>0.58461538461538454</v>
      </c>
      <c r="P203" s="5">
        <f>E203/L203</f>
        <v>54.285714285714285</v>
      </c>
      <c r="Q203" t="s">
        <v>8310</v>
      </c>
      <c r="R203" t="s">
        <v>8314</v>
      </c>
      <c r="S203" s="12">
        <f>(((J203/60)/60)/24)+DATE(1970,1,1)</f>
        <v>42023.818622685183</v>
      </c>
      <c r="T203" s="13">
        <f>(((I203/60)/60)/24)+DATE(1970,1,1)</f>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6">
        <f>(E204-D204)/D204 + 1</f>
        <v>0</v>
      </c>
      <c r="P204" s="5" t="e">
        <f>E204/L204</f>
        <v>#DIV/0!</v>
      </c>
      <c r="Q204" t="s">
        <v>8310</v>
      </c>
      <c r="R204" t="s">
        <v>8314</v>
      </c>
      <c r="S204" s="12">
        <f>(((J204/60)/60)/24)+DATE(1970,1,1)</f>
        <v>42255.927824074075</v>
      </c>
      <c r="T204" s="13">
        <f>(((I204/60)/60)/24)+DATE(1970,1,1)</f>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6">
        <f>(E205-D205)/D205 + 1</f>
        <v>0.2984</v>
      </c>
      <c r="P205" s="5">
        <f>E205/L205</f>
        <v>93.25</v>
      </c>
      <c r="Q205" t="s">
        <v>8310</v>
      </c>
      <c r="R205" t="s">
        <v>8314</v>
      </c>
      <c r="S205" s="12">
        <f>(((J205/60)/60)/24)+DATE(1970,1,1)</f>
        <v>41973.847962962958</v>
      </c>
      <c r="T205" s="13">
        <f>(((I205/60)/60)/24)+DATE(1970,1,1)</f>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6">
        <f>(E206-D206)/D206 + 1</f>
        <v>0.50721666666666665</v>
      </c>
      <c r="P206" s="5">
        <f>E206/L206</f>
        <v>117.68368136117556</v>
      </c>
      <c r="Q206" t="s">
        <v>8310</v>
      </c>
      <c r="R206" t="s">
        <v>8314</v>
      </c>
      <c r="S206" s="12">
        <f>(((J206/60)/60)/24)+DATE(1970,1,1)</f>
        <v>42556.583368055552</v>
      </c>
      <c r="T206" s="13">
        <f>(((I206/60)/60)/24)+DATE(1970,1,1)</f>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6">
        <f>(E207-D207)/D207 + 1</f>
        <v>0.16249999999999998</v>
      </c>
      <c r="P207" s="5">
        <f>E207/L207</f>
        <v>76.470588235294116</v>
      </c>
      <c r="Q207" t="s">
        <v>8310</v>
      </c>
      <c r="R207" t="s">
        <v>8314</v>
      </c>
      <c r="S207" s="12">
        <f>(((J207/60)/60)/24)+DATE(1970,1,1)</f>
        <v>42248.632199074069</v>
      </c>
      <c r="T207" s="13">
        <f>(((I207/60)/60)/24)+DATE(1970,1,1)</f>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6">
        <f>(E208-D208)/D208 + 1</f>
        <v>0</v>
      </c>
      <c r="P208" s="5" t="e">
        <f>E208/L208</f>
        <v>#DIV/0!</v>
      </c>
      <c r="Q208" t="s">
        <v>8310</v>
      </c>
      <c r="R208" t="s">
        <v>8314</v>
      </c>
      <c r="S208" s="12">
        <f>(((J208/60)/60)/24)+DATE(1970,1,1)</f>
        <v>42567.004432870366</v>
      </c>
      <c r="T208" s="13">
        <f>(((I208/60)/60)/24)+DATE(1970,1,1)</f>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6">
        <f>(E209-D209)/D209 + 1</f>
        <v>0.15214285714285714</v>
      </c>
      <c r="P209" s="5">
        <f>E209/L209</f>
        <v>163.84615384615384</v>
      </c>
      <c r="Q209" t="s">
        <v>8310</v>
      </c>
      <c r="R209" t="s">
        <v>8314</v>
      </c>
      <c r="S209" s="12">
        <f>(((J209/60)/60)/24)+DATE(1970,1,1)</f>
        <v>41978.197199074071</v>
      </c>
      <c r="T209" s="13">
        <f>(((I209/60)/60)/24)+DATE(1970,1,1)</f>
        <v>42008.197199074071</v>
      </c>
    </row>
    <row r="210" spans="1:20" ht="64"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6">
        <f>(E210-D210)/D210 + 1</f>
        <v>0</v>
      </c>
      <c r="P210" s="5" t="e">
        <f>E210/L210</f>
        <v>#DIV/0!</v>
      </c>
      <c r="Q210" t="s">
        <v>8310</v>
      </c>
      <c r="R210" t="s">
        <v>8314</v>
      </c>
      <c r="S210" s="12">
        <f>(((J210/60)/60)/24)+DATE(1970,1,1)</f>
        <v>41959.369988425926</v>
      </c>
      <c r="T210" s="13">
        <f>(((I210/60)/60)/24)+DATE(1970,1,1)</f>
        <v>41989.369988425926</v>
      </c>
    </row>
    <row r="211" spans="1:20" ht="64"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6">
        <f>(E211-D211)/D211 + 1</f>
        <v>0</v>
      </c>
      <c r="P211" s="5" t="e">
        <f>E211/L211</f>
        <v>#DIV/0!</v>
      </c>
      <c r="Q211" t="s">
        <v>8310</v>
      </c>
      <c r="R211" t="s">
        <v>8314</v>
      </c>
      <c r="S211" s="12">
        <f>(((J211/60)/60)/24)+DATE(1970,1,1)</f>
        <v>42165.922858796301</v>
      </c>
      <c r="T211" s="13">
        <f>(((I211/60)/60)/24)+DATE(1970,1,1)</f>
        <v>42195.922858796301</v>
      </c>
    </row>
    <row r="212" spans="1:20" ht="64"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6">
        <f>(E212-D212)/D212 + 1</f>
        <v>0.25249999999999995</v>
      </c>
      <c r="P212" s="5">
        <f>E212/L212</f>
        <v>91.818181818181813</v>
      </c>
      <c r="Q212" t="s">
        <v>8310</v>
      </c>
      <c r="R212" t="s">
        <v>8314</v>
      </c>
      <c r="S212" s="12">
        <f>(((J212/60)/60)/24)+DATE(1970,1,1)</f>
        <v>42249.064722222218</v>
      </c>
      <c r="T212" s="13">
        <f>(((I212/60)/60)/24)+DATE(1970,1,1)</f>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6">
        <f>(E213-D213)/D213 + 1</f>
        <v>0.44599999999999995</v>
      </c>
      <c r="P213" s="5">
        <f>E213/L213</f>
        <v>185.83333333333334</v>
      </c>
      <c r="Q213" t="s">
        <v>8310</v>
      </c>
      <c r="R213" t="s">
        <v>8314</v>
      </c>
      <c r="S213" s="12">
        <f>(((J213/60)/60)/24)+DATE(1970,1,1)</f>
        <v>42236.159918981488</v>
      </c>
      <c r="T213" s="13">
        <f>(((I213/60)/60)/24)+DATE(1970,1,1)</f>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6">
        <f>(E214-D214)/D214 + 1</f>
        <v>1.5873015873013596E-4</v>
      </c>
      <c r="P214" s="5">
        <f>E214/L214</f>
        <v>1</v>
      </c>
      <c r="Q214" t="s">
        <v>8310</v>
      </c>
      <c r="R214" t="s">
        <v>8314</v>
      </c>
      <c r="S214" s="12">
        <f>(((J214/60)/60)/24)+DATE(1970,1,1)</f>
        <v>42416.881018518514</v>
      </c>
      <c r="T214" s="13">
        <f>(((I214/60)/60)/24)+DATE(1970,1,1)</f>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6">
        <f>(E215-D215)/D215 + 1</f>
        <v>3.9999999999995595E-4</v>
      </c>
      <c r="P215" s="5">
        <f>E215/L215</f>
        <v>20</v>
      </c>
      <c r="Q215" t="s">
        <v>8310</v>
      </c>
      <c r="R215" t="s">
        <v>8314</v>
      </c>
      <c r="S215" s="12">
        <f>(((J215/60)/60)/24)+DATE(1970,1,1)</f>
        <v>42202.594293981485</v>
      </c>
      <c r="T215" s="13">
        <f>(((I215/60)/60)/24)+DATE(1970,1,1)</f>
        <v>42232.587974537033</v>
      </c>
    </row>
    <row r="216" spans="1:20" ht="64"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6">
        <f>(E216-D216)/D216 + 1</f>
        <v>7.9999999999968985E-5</v>
      </c>
      <c r="P216" s="5">
        <f>E216/L216</f>
        <v>1</v>
      </c>
      <c r="Q216" t="s">
        <v>8310</v>
      </c>
      <c r="R216" t="s">
        <v>8314</v>
      </c>
      <c r="S216" s="12">
        <f>(((J216/60)/60)/24)+DATE(1970,1,1)</f>
        <v>42009.64061342593</v>
      </c>
      <c r="T216" s="13">
        <f>(((I216/60)/60)/24)+DATE(1970,1,1)</f>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6">
        <f>(E217-D217)/D217 + 1</f>
        <v>2.2727272727273151E-3</v>
      </c>
      <c r="P217" s="5">
        <f>E217/L217</f>
        <v>10</v>
      </c>
      <c r="Q217" t="s">
        <v>8310</v>
      </c>
      <c r="R217" t="s">
        <v>8314</v>
      </c>
      <c r="S217" s="12">
        <f>(((J217/60)/60)/24)+DATE(1970,1,1)</f>
        <v>42375.230115740742</v>
      </c>
      <c r="T217" s="13">
        <f>(((I217/60)/60)/24)+DATE(1970,1,1)</f>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6">
        <f>(E218-D218)/D218 + 1</f>
        <v>0.55698440000000005</v>
      </c>
      <c r="P218" s="5">
        <f>E218/L218</f>
        <v>331.53833333333336</v>
      </c>
      <c r="Q218" t="s">
        <v>8310</v>
      </c>
      <c r="R218" t="s">
        <v>8314</v>
      </c>
      <c r="S218" s="12">
        <f>(((J218/60)/60)/24)+DATE(1970,1,1)</f>
        <v>42066.958761574075</v>
      </c>
      <c r="T218" s="13">
        <f>(((I218/60)/60)/24)+DATE(1970,1,1)</f>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6">
        <f>(E219-D219)/D219 + 1</f>
        <v>0.11943000000000004</v>
      </c>
      <c r="P219" s="5">
        <f>E219/L219</f>
        <v>314.28947368421052</v>
      </c>
      <c r="Q219" t="s">
        <v>8310</v>
      </c>
      <c r="R219" t="s">
        <v>8314</v>
      </c>
      <c r="S219" s="12">
        <f>(((J219/60)/60)/24)+DATE(1970,1,1)</f>
        <v>41970.64061342593</v>
      </c>
      <c r="T219" s="13">
        <f>(((I219/60)/60)/24)+DATE(1970,1,1)</f>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6">
        <f>(E220-D220)/D220 + 1</f>
        <v>2.0000000000000018E-2</v>
      </c>
      <c r="P220" s="5">
        <f>E220/L220</f>
        <v>100</v>
      </c>
      <c r="Q220" t="s">
        <v>8310</v>
      </c>
      <c r="R220" t="s">
        <v>8314</v>
      </c>
      <c r="S220" s="12">
        <f>(((J220/60)/60)/24)+DATE(1970,1,1)</f>
        <v>42079.628344907411</v>
      </c>
      <c r="T220" s="13">
        <f>(((I220/60)/60)/24)+DATE(1970,1,1)</f>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6">
        <f>(E221-D221)/D221 + 1</f>
        <v>0.17630000000000001</v>
      </c>
      <c r="P221" s="5">
        <f>E221/L221</f>
        <v>115.98684210526316</v>
      </c>
      <c r="Q221" t="s">
        <v>8310</v>
      </c>
      <c r="R221" t="s">
        <v>8314</v>
      </c>
      <c r="S221" s="12">
        <f>(((J221/60)/60)/24)+DATE(1970,1,1)</f>
        <v>42429.326678240745</v>
      </c>
      <c r="T221" s="13">
        <f>(((I221/60)/60)/24)+DATE(1970,1,1)</f>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6">
        <f>(E222-D222)/D222 + 1</f>
        <v>7.1999999999999842E-3</v>
      </c>
      <c r="P222" s="5">
        <f>E222/L222</f>
        <v>120</v>
      </c>
      <c r="Q222" t="s">
        <v>8310</v>
      </c>
      <c r="R222" t="s">
        <v>8314</v>
      </c>
      <c r="S222" s="12">
        <f>(((J222/60)/60)/24)+DATE(1970,1,1)</f>
        <v>42195.643865740742</v>
      </c>
      <c r="T222" s="13">
        <f>(((I222/60)/60)/24)+DATE(1970,1,1)</f>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6">
        <f>(E223-D223)/D223 + 1</f>
        <v>0</v>
      </c>
      <c r="P223" s="5" t="e">
        <f>E223/L223</f>
        <v>#DIV/0!</v>
      </c>
      <c r="Q223" t="s">
        <v>8310</v>
      </c>
      <c r="R223" t="s">
        <v>8314</v>
      </c>
      <c r="S223" s="12">
        <f>(((J223/60)/60)/24)+DATE(1970,1,1)</f>
        <v>42031.837546296301</v>
      </c>
      <c r="T223" s="13">
        <f>(((I223/60)/60)/24)+DATE(1970,1,1)</f>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6">
        <f>(E224-D224)/D224 + 1</f>
        <v>0.13</v>
      </c>
      <c r="P224" s="5">
        <f>E224/L224</f>
        <v>65</v>
      </c>
      <c r="Q224" t="s">
        <v>8310</v>
      </c>
      <c r="R224" t="s">
        <v>8314</v>
      </c>
      <c r="S224" s="12">
        <f>(((J224/60)/60)/24)+DATE(1970,1,1)</f>
        <v>42031.769884259258</v>
      </c>
      <c r="T224" s="13">
        <f>(((I224/60)/60)/24)+DATE(1970,1,1)</f>
        <v>42090.110416666663</v>
      </c>
    </row>
    <row r="225" spans="1:20" ht="64"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6">
        <f>(E225-D225)/D225 + 1</f>
        <v>0</v>
      </c>
      <c r="P225" s="5" t="e">
        <f>E225/L225</f>
        <v>#DIV/0!</v>
      </c>
      <c r="Q225" t="s">
        <v>8310</v>
      </c>
      <c r="R225" t="s">
        <v>8314</v>
      </c>
      <c r="S225" s="12">
        <f>(((J225/60)/60)/24)+DATE(1970,1,1)</f>
        <v>42482.048032407409</v>
      </c>
      <c r="T225" s="13">
        <f>(((I225/60)/60)/24)+DATE(1970,1,1)</f>
        <v>42512.045138888891</v>
      </c>
    </row>
    <row r="226" spans="1:20" ht="64"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6">
        <f>(E226-D226)/D226 + 1</f>
        <v>0</v>
      </c>
      <c r="P226" s="5" t="e">
        <f>E226/L226</f>
        <v>#DIV/0!</v>
      </c>
      <c r="Q226" t="s">
        <v>8310</v>
      </c>
      <c r="R226" t="s">
        <v>8314</v>
      </c>
      <c r="S226" s="12">
        <f>(((J226/60)/60)/24)+DATE(1970,1,1)</f>
        <v>42135.235254629632</v>
      </c>
      <c r="T226" s="13">
        <f>(((I226/60)/60)/24)+DATE(1970,1,1)</f>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6">
        <f>(E227-D227)/D227 + 1</f>
        <v>0</v>
      </c>
      <c r="P227" s="5" t="e">
        <f>E227/L227</f>
        <v>#DIV/0!</v>
      </c>
      <c r="Q227" t="s">
        <v>8310</v>
      </c>
      <c r="R227" t="s">
        <v>8314</v>
      </c>
      <c r="S227" s="12">
        <f>(((J227/60)/60)/24)+DATE(1970,1,1)</f>
        <v>42438.961273148147</v>
      </c>
      <c r="T227" s="13">
        <f>(((I227/60)/60)/24)+DATE(1970,1,1)</f>
        <v>42468.919606481482</v>
      </c>
    </row>
    <row r="228" spans="1:20" ht="48"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6">
        <f>(E228-D228)/D228 + 1</f>
        <v>8.6206896551723755E-3</v>
      </c>
      <c r="P228" s="5">
        <f>E228/L228</f>
        <v>125</v>
      </c>
      <c r="Q228" t="s">
        <v>8310</v>
      </c>
      <c r="R228" t="s">
        <v>8314</v>
      </c>
      <c r="S228" s="12">
        <f>(((J228/60)/60)/24)+DATE(1970,1,1)</f>
        <v>42106.666018518517</v>
      </c>
      <c r="T228" s="13">
        <f>(((I228/60)/60)/24)+DATE(1970,1,1)</f>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6">
        <f>(E229-D229)/D229 + 1</f>
        <v>0</v>
      </c>
      <c r="P229" s="5" t="e">
        <f>E229/L229</f>
        <v>#DIV/0!</v>
      </c>
      <c r="Q229" t="s">
        <v>8310</v>
      </c>
      <c r="R229" t="s">
        <v>8314</v>
      </c>
      <c r="S229" s="12">
        <f>(((J229/60)/60)/24)+DATE(1970,1,1)</f>
        <v>42164.893993055557</v>
      </c>
      <c r="T229" s="13">
        <f>(((I229/60)/60)/24)+DATE(1970,1,1)</f>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6">
        <f>(E230-D230)/D230 + 1</f>
        <v>0</v>
      </c>
      <c r="P230" s="5" t="e">
        <f>E230/L230</f>
        <v>#DIV/0!</v>
      </c>
      <c r="Q230" t="s">
        <v>8310</v>
      </c>
      <c r="R230" t="s">
        <v>8314</v>
      </c>
      <c r="S230" s="12">
        <f>(((J230/60)/60)/24)+DATE(1970,1,1)</f>
        <v>42096.686400462961</v>
      </c>
      <c r="T230" s="13">
        <f>(((I230/60)/60)/24)+DATE(1970,1,1)</f>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6">
        <f>(E231-D231)/D231 + 1</f>
        <v>0</v>
      </c>
      <c r="P231" s="5" t="e">
        <f>E231/L231</f>
        <v>#DIV/0!</v>
      </c>
      <c r="Q231" t="s">
        <v>8310</v>
      </c>
      <c r="R231" t="s">
        <v>8314</v>
      </c>
      <c r="S231" s="12">
        <f>(((J231/60)/60)/24)+DATE(1970,1,1)</f>
        <v>42383.933993055558</v>
      </c>
      <c r="T231" s="13">
        <f>(((I231/60)/60)/24)+DATE(1970,1,1)</f>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6">
        <f>(E232-D232)/D232 + 1</f>
        <v>4.0000000000000036E-3</v>
      </c>
      <c r="P232" s="5">
        <f>E232/L232</f>
        <v>30</v>
      </c>
      <c r="Q232" t="s">
        <v>8310</v>
      </c>
      <c r="R232" t="s">
        <v>8314</v>
      </c>
      <c r="S232" s="12">
        <f>(((J232/60)/60)/24)+DATE(1970,1,1)</f>
        <v>42129.777210648142</v>
      </c>
      <c r="T232" s="13">
        <f>(((I232/60)/60)/24)+DATE(1970,1,1)</f>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6">
        <f>(E233-D233)/D233 + 1</f>
        <v>0</v>
      </c>
      <c r="P233" s="5" t="e">
        <f>E233/L233</f>
        <v>#DIV/0!</v>
      </c>
      <c r="Q233" t="s">
        <v>8310</v>
      </c>
      <c r="R233" t="s">
        <v>8314</v>
      </c>
      <c r="S233" s="12">
        <f>(((J233/60)/60)/24)+DATE(1970,1,1)</f>
        <v>42341.958923611113</v>
      </c>
      <c r="T233" s="13">
        <f>(((I233/60)/60)/24)+DATE(1970,1,1)</f>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6">
        <f>(E234-D234)/D234 + 1</f>
        <v>2.7499999999999969E-2</v>
      </c>
      <c r="P234" s="5">
        <f>E234/L234</f>
        <v>15.714285714285714</v>
      </c>
      <c r="Q234" t="s">
        <v>8310</v>
      </c>
      <c r="R234" t="s">
        <v>8314</v>
      </c>
      <c r="S234" s="12">
        <f>(((J234/60)/60)/24)+DATE(1970,1,1)</f>
        <v>42032.82576388889</v>
      </c>
      <c r="T234" s="13">
        <f>(((I234/60)/60)/24)+DATE(1970,1,1)</f>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6">
        <f>(E235-D235)/D235 + 1</f>
        <v>0</v>
      </c>
      <c r="P235" s="5" t="e">
        <f>E235/L235</f>
        <v>#DIV/0!</v>
      </c>
      <c r="Q235" t="s">
        <v>8310</v>
      </c>
      <c r="R235" t="s">
        <v>8314</v>
      </c>
      <c r="S235" s="12">
        <f>(((J235/60)/60)/24)+DATE(1970,1,1)</f>
        <v>42612.911712962959</v>
      </c>
      <c r="T235" s="13">
        <f>(((I235/60)/60)/24)+DATE(1970,1,1)</f>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6">
        <f>(E236-D236)/D236 + 1</f>
        <v>0.40100000000000002</v>
      </c>
      <c r="P236" s="5">
        <f>E236/L236</f>
        <v>80.2</v>
      </c>
      <c r="Q236" t="s">
        <v>8310</v>
      </c>
      <c r="R236" t="s">
        <v>8314</v>
      </c>
      <c r="S236" s="12">
        <f>(((J236/60)/60)/24)+DATE(1970,1,1)</f>
        <v>42136.035405092596</v>
      </c>
      <c r="T236" s="13">
        <f>(((I236/60)/60)/24)+DATE(1970,1,1)</f>
        <v>42176.035405092596</v>
      </c>
    </row>
    <row r="237" spans="1:20" ht="48"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6">
        <f>(E237-D237)/D237 + 1</f>
        <v>0</v>
      </c>
      <c r="P237" s="5" t="e">
        <f>E237/L237</f>
        <v>#DIV/0!</v>
      </c>
      <c r="Q237" t="s">
        <v>8310</v>
      </c>
      <c r="R237" t="s">
        <v>8314</v>
      </c>
      <c r="S237" s="12">
        <f>(((J237/60)/60)/24)+DATE(1970,1,1)</f>
        <v>42164.908530092594</v>
      </c>
      <c r="T237" s="13">
        <f>(((I237/60)/60)/24)+DATE(1970,1,1)</f>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6">
        <f>(E238-D238)/D238 + 1</f>
        <v>0</v>
      </c>
      <c r="P238" s="5" t="e">
        <f>E238/L238</f>
        <v>#DIV/0!</v>
      </c>
      <c r="Q238" t="s">
        <v>8310</v>
      </c>
      <c r="R238" t="s">
        <v>8314</v>
      </c>
      <c r="S238" s="12">
        <f>(((J238/60)/60)/24)+DATE(1970,1,1)</f>
        <v>42321.08447916666</v>
      </c>
      <c r="T238" s="13">
        <f>(((I238/60)/60)/24)+DATE(1970,1,1)</f>
        <v>42374</v>
      </c>
    </row>
    <row r="239" spans="1:20" ht="32"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6">
        <f>(E239-D239)/D239 + 1</f>
        <v>3.3333333333332993E-3</v>
      </c>
      <c r="P239" s="5">
        <f>E239/L239</f>
        <v>50</v>
      </c>
      <c r="Q239" t="s">
        <v>8310</v>
      </c>
      <c r="R239" t="s">
        <v>8314</v>
      </c>
      <c r="S239" s="12">
        <f>(((J239/60)/60)/24)+DATE(1970,1,1)</f>
        <v>42377.577187499999</v>
      </c>
      <c r="T239" s="13">
        <f>(((I239/60)/60)/24)+DATE(1970,1,1)</f>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6">
        <f>(E240-D240)/D240 + 1</f>
        <v>0</v>
      </c>
      <c r="P240" s="5" t="e">
        <f>E240/L240</f>
        <v>#DIV/0!</v>
      </c>
      <c r="Q240" t="s">
        <v>8310</v>
      </c>
      <c r="R240" t="s">
        <v>8314</v>
      </c>
      <c r="S240" s="12">
        <f>(((J240/60)/60)/24)+DATE(1970,1,1)</f>
        <v>42713.962499999994</v>
      </c>
      <c r="T240" s="13">
        <f>(((I240/60)/60)/24)+DATE(1970,1,1)</f>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6">
        <f>(E241-D241)/D241 + 1</f>
        <v>0.25</v>
      </c>
      <c r="P241" s="5">
        <f>E241/L241</f>
        <v>50</v>
      </c>
      <c r="Q241" t="s">
        <v>8310</v>
      </c>
      <c r="R241" t="s">
        <v>8314</v>
      </c>
      <c r="S241" s="12">
        <f>(((J241/60)/60)/24)+DATE(1970,1,1)</f>
        <v>42297.110300925924</v>
      </c>
      <c r="T241" s="13">
        <f>(((I241/60)/60)/24)+DATE(1970,1,1)</f>
        <v>42316.5</v>
      </c>
    </row>
    <row r="242" spans="1:20" ht="64"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6">
        <f>(E242-D242)/D242 + 1</f>
        <v>1.0763413333333334</v>
      </c>
      <c r="P242" s="5">
        <f>E242/L242</f>
        <v>117.84759124087591</v>
      </c>
      <c r="Q242" t="s">
        <v>8310</v>
      </c>
      <c r="R242" t="s">
        <v>8315</v>
      </c>
      <c r="S242" s="12">
        <f>(((J242/60)/60)/24)+DATE(1970,1,1)</f>
        <v>41354.708460648151</v>
      </c>
      <c r="T242" s="13">
        <f>(((I242/60)/60)/24)+DATE(1970,1,1)</f>
        <v>41399.708460648151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6">
        <f>(E243-D243)/D243 + 1</f>
        <v>1.1263736263736264</v>
      </c>
      <c r="P243" s="5">
        <f>E243/L243</f>
        <v>109.04255319148936</v>
      </c>
      <c r="Q243" t="s">
        <v>8310</v>
      </c>
      <c r="R243" t="s">
        <v>8315</v>
      </c>
      <c r="S243" s="12">
        <f>(((J243/60)/60)/24)+DATE(1970,1,1)</f>
        <v>41949.697962962964</v>
      </c>
      <c r="T243" s="13">
        <f>(((I243/60)/60)/24)+DATE(1970,1,1)</f>
        <v>41994.697962962964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6">
        <f>(E244-D244)/D244 + 1</f>
        <v>1.1346153846153846</v>
      </c>
      <c r="P244" s="5">
        <f>E244/L244</f>
        <v>73.019801980198025</v>
      </c>
      <c r="Q244" t="s">
        <v>8310</v>
      </c>
      <c r="R244" t="s">
        <v>8315</v>
      </c>
      <c r="S244" s="12">
        <f>(((J244/60)/60)/24)+DATE(1970,1,1)</f>
        <v>40862.492939814816</v>
      </c>
      <c r="T244" s="13">
        <f>(((I244/60)/60)/24)+DATE(1970,1,1)</f>
        <v>40897.492939814816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6">
        <f>(E245-D245)/D245 + 1</f>
        <v>1.0259199999999999</v>
      </c>
      <c r="P245" s="5">
        <f>E245/L245</f>
        <v>78.195121951219505</v>
      </c>
      <c r="Q245" t="s">
        <v>8310</v>
      </c>
      <c r="R245" t="s">
        <v>8315</v>
      </c>
      <c r="S245" s="12">
        <f>(((J245/60)/60)/24)+DATE(1970,1,1)</f>
        <v>41662.047500000001</v>
      </c>
      <c r="T245" s="13">
        <f>(((I245/60)/60)/24)+DATE(1970,1,1)</f>
        <v>41692.047500000001</v>
      </c>
    </row>
    <row r="246" spans="1:20" ht="64"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6">
        <f>(E246-D246)/D246 + 1</f>
        <v>1.1375714285714285</v>
      </c>
      <c r="P246" s="5">
        <f>E246/L246</f>
        <v>47.398809523809526</v>
      </c>
      <c r="Q246" t="s">
        <v>8310</v>
      </c>
      <c r="R246" t="s">
        <v>8315</v>
      </c>
      <c r="S246" s="12">
        <f>(((J246/60)/60)/24)+DATE(1970,1,1)</f>
        <v>40213.323599537034</v>
      </c>
      <c r="T246" s="13">
        <f>(((I246/60)/60)/24)+DATE(1970,1,1)</f>
        <v>40253.29583333333</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6">
        <f>(E247-D247)/D247 + 1</f>
        <v>1.0371999999999999</v>
      </c>
      <c r="P247" s="5">
        <f>E247/L247</f>
        <v>54.020833333333336</v>
      </c>
      <c r="Q247" t="s">
        <v>8310</v>
      </c>
      <c r="R247" t="s">
        <v>8315</v>
      </c>
      <c r="S247" s="12">
        <f>(((J247/60)/60)/24)+DATE(1970,1,1)</f>
        <v>41107.053067129629</v>
      </c>
      <c r="T247" s="13">
        <f>(((I247/60)/60)/24)+DATE(1970,1,1)</f>
        <v>41137.053067129629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6">
        <f>(E248-D248)/D248 + 1</f>
        <v>3.0546000000000002</v>
      </c>
      <c r="P248" s="5">
        <f>E248/L248</f>
        <v>68.488789237668158</v>
      </c>
      <c r="Q248" t="s">
        <v>8310</v>
      </c>
      <c r="R248" t="s">
        <v>8315</v>
      </c>
      <c r="S248" s="12">
        <f>(((J248/60)/60)/24)+DATE(1970,1,1)</f>
        <v>40480.363483796296</v>
      </c>
      <c r="T248" s="13">
        <f>(((I248/60)/60)/24)+DATE(1970,1,1)</f>
        <v>40530.405150462961</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6">
        <f>(E249-D249)/D249 + 1</f>
        <v>1.341</v>
      </c>
      <c r="P249" s="5">
        <f>E249/L249</f>
        <v>108.14516129032258</v>
      </c>
      <c r="Q249" t="s">
        <v>8310</v>
      </c>
      <c r="R249" t="s">
        <v>8315</v>
      </c>
      <c r="S249" s="12">
        <f>(((J249/60)/60)/24)+DATE(1970,1,1)</f>
        <v>40430.604328703703</v>
      </c>
      <c r="T249" s="13">
        <f>(((I249/60)/60)/24)+DATE(1970,1,1)</f>
        <v>40467.152083333334</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6">
        <f>(E250-D250)/D250 + 1</f>
        <v>1.0133294117647058</v>
      </c>
      <c r="P250" s="5">
        <f>E250/L250</f>
        <v>589.95205479452056</v>
      </c>
      <c r="Q250" t="s">
        <v>8310</v>
      </c>
      <c r="R250" t="s">
        <v>8315</v>
      </c>
      <c r="S250" s="12">
        <f>(((J250/60)/60)/24)+DATE(1970,1,1)</f>
        <v>40870.774409722224</v>
      </c>
      <c r="T250" s="13">
        <f>(((I250/60)/60)/24)+DATE(1970,1,1)</f>
        <v>40915.774409722224</v>
      </c>
    </row>
    <row r="251" spans="1:20" ht="64"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6">
        <f>(E251-D251)/D251 + 1</f>
        <v>1.1292</v>
      </c>
      <c r="P251" s="5">
        <f>E251/L251</f>
        <v>48.051063829787232</v>
      </c>
      <c r="Q251" t="s">
        <v>8310</v>
      </c>
      <c r="R251" t="s">
        <v>8315</v>
      </c>
      <c r="S251" s="12">
        <f>(((J251/60)/60)/24)+DATE(1970,1,1)</f>
        <v>40332.923842592594</v>
      </c>
      <c r="T251" s="13">
        <f>(((I251/60)/60)/24)+DATE(1970,1,1)</f>
        <v>40412.736111111109</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6">
        <f>(E252-D252)/D252 + 1</f>
        <v>1.0558333333333334</v>
      </c>
      <c r="P252" s="5">
        <f>E252/L252</f>
        <v>72.482837528604122</v>
      </c>
      <c r="Q252" t="s">
        <v>8310</v>
      </c>
      <c r="R252" t="s">
        <v>8315</v>
      </c>
      <c r="S252" s="12">
        <f>(((J252/60)/60)/24)+DATE(1970,1,1)</f>
        <v>41401.565868055557</v>
      </c>
      <c r="T252" s="13">
        <f>(((I252/60)/60)/24)+DATE(1970,1,1)</f>
        <v>41431.565868055557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6">
        <f>(E253-D253)/D253 + 1</f>
        <v>1.2557142857142858</v>
      </c>
      <c r="P253" s="5">
        <f>E253/L253</f>
        <v>57.077922077922075</v>
      </c>
      <c r="Q253" t="s">
        <v>8310</v>
      </c>
      <c r="R253" t="s">
        <v>8315</v>
      </c>
      <c r="S253" s="12">
        <f>(((J253/60)/60)/24)+DATE(1970,1,1)</f>
        <v>41013.787569444445</v>
      </c>
      <c r="T253" s="13">
        <f>(((I253/60)/60)/24)+DATE(1970,1,1)</f>
        <v>41045.791666666664</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6">
        <f>(E254-D254)/D254 + 1</f>
        <v>1.8456000000000001</v>
      </c>
      <c r="P254" s="5">
        <f>E254/L254</f>
        <v>85.444444444444443</v>
      </c>
      <c r="Q254" t="s">
        <v>8310</v>
      </c>
      <c r="R254" t="s">
        <v>8315</v>
      </c>
      <c r="S254" s="12">
        <f>(((J254/60)/60)/24)+DATE(1970,1,1)</f>
        <v>40266.662708333337</v>
      </c>
      <c r="T254" s="13">
        <f>(((I254/60)/60)/24)+DATE(1970,1,1)</f>
        <v>40330.165972222225</v>
      </c>
    </row>
    <row r="255" spans="1:20" ht="64"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6">
        <f>(E255-D255)/D255 + 1</f>
        <v>1.0073333333333334</v>
      </c>
      <c r="P255" s="5">
        <f>E255/L255</f>
        <v>215.85714285714286</v>
      </c>
      <c r="Q255" t="s">
        <v>8310</v>
      </c>
      <c r="R255" t="s">
        <v>8315</v>
      </c>
      <c r="S255" s="12">
        <f>(((J255/60)/60)/24)+DATE(1970,1,1)</f>
        <v>40924.650868055556</v>
      </c>
      <c r="T255" s="13">
        <f>(((I255/60)/60)/24)+DATE(1970,1,1)</f>
        <v>40954.650868055556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6">
        <f>(E256-D256)/D256 + 1</f>
        <v>1.1694724999999999</v>
      </c>
      <c r="P256" s="5">
        <f>E256/L256</f>
        <v>89.38643312101911</v>
      </c>
      <c r="Q256" t="s">
        <v>8310</v>
      </c>
      <c r="R256" t="s">
        <v>8315</v>
      </c>
      <c r="S256" s="12">
        <f>(((J256/60)/60)/24)+DATE(1970,1,1)</f>
        <v>42263.952662037031</v>
      </c>
      <c r="T256" s="13">
        <f>(((I256/60)/60)/24)+DATE(1970,1,1)</f>
        <v>42294.083333333328</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6">
        <f>(E257-D257)/D257 + 1</f>
        <v>1.0673325</v>
      </c>
      <c r="P257" s="5">
        <f>E257/L257</f>
        <v>45.418404255319146</v>
      </c>
      <c r="Q257" t="s">
        <v>8310</v>
      </c>
      <c r="R257" t="s">
        <v>8315</v>
      </c>
      <c r="S257" s="12">
        <f>(((J257/60)/60)/24)+DATE(1970,1,1)</f>
        <v>40588.526412037041</v>
      </c>
      <c r="T257" s="13">
        <f>(((I257/60)/60)/24)+DATE(1970,1,1)</f>
        <v>40618.48474537037</v>
      </c>
    </row>
    <row r="258" spans="1:20" ht="64"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6">
        <f>(E258-D258)/D258 + 1</f>
        <v>1.391</v>
      </c>
      <c r="P258" s="5">
        <f>E258/L258</f>
        <v>65.756363636363631</v>
      </c>
      <c r="Q258" t="s">
        <v>8310</v>
      </c>
      <c r="R258" t="s">
        <v>8315</v>
      </c>
      <c r="S258" s="12">
        <f>(((J258/60)/60)/24)+DATE(1970,1,1)</f>
        <v>41319.769293981481</v>
      </c>
      <c r="T258" s="13">
        <f>(((I258/60)/60)/24)+DATE(1970,1,1)</f>
        <v>41349.769293981481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6">
        <f>(E259-D259)/D259 + 1</f>
        <v>1.0672648571428571</v>
      </c>
      <c r="P259" s="5">
        <f>E259/L259</f>
        <v>66.70405357142856</v>
      </c>
      <c r="Q259" t="s">
        <v>8310</v>
      </c>
      <c r="R259" t="s">
        <v>8315</v>
      </c>
      <c r="S259" s="12">
        <f>(((J259/60)/60)/24)+DATE(1970,1,1)</f>
        <v>42479.626875000002</v>
      </c>
      <c r="T259" s="13">
        <f>(((I259/60)/60)/24)+DATE(1970,1,1)</f>
        <v>42509.626875000002</v>
      </c>
    </row>
    <row r="260" spans="1:20" ht="64"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6">
        <f>(E260-D260)/D260 + 1</f>
        <v>1.9114</v>
      </c>
      <c r="P260" s="5">
        <f>E260/L260</f>
        <v>83.345930232558146</v>
      </c>
      <c r="Q260" t="s">
        <v>8310</v>
      </c>
      <c r="R260" t="s">
        <v>8315</v>
      </c>
      <c r="S260" s="12">
        <f>(((J260/60)/60)/24)+DATE(1970,1,1)</f>
        <v>40682.051689814813</v>
      </c>
      <c r="T260" s="13">
        <f>(((I260/60)/60)/24)+DATE(1970,1,1)</f>
        <v>40712.051689814813</v>
      </c>
    </row>
    <row r="261" spans="1:20" ht="64"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6">
        <f>(E261-D261)/D261 + 1</f>
        <v>1.3193789333333332</v>
      </c>
      <c r="P261" s="5">
        <f>E261/L261</f>
        <v>105.04609341825902</v>
      </c>
      <c r="Q261" t="s">
        <v>8310</v>
      </c>
      <c r="R261" t="s">
        <v>8315</v>
      </c>
      <c r="S261" s="12">
        <f>(((J261/60)/60)/24)+DATE(1970,1,1)</f>
        <v>42072.738067129627</v>
      </c>
      <c r="T261" s="13">
        <f>(((I261/60)/60)/24)+DATE(1970,1,1)</f>
        <v>42102.738067129627</v>
      </c>
    </row>
    <row r="262" spans="1:20" ht="48"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6">
        <f>(E262-D262)/D262 + 1</f>
        <v>1.0640000000000001</v>
      </c>
      <c r="P262" s="5">
        <f>E262/L262</f>
        <v>120.90909090909091</v>
      </c>
      <c r="Q262" t="s">
        <v>8310</v>
      </c>
      <c r="R262" t="s">
        <v>8315</v>
      </c>
      <c r="S262" s="12">
        <f>(((J262/60)/60)/24)+DATE(1970,1,1)</f>
        <v>40330.755543981482</v>
      </c>
      <c r="T262" s="13">
        <f>(((I262/60)/60)/24)+DATE(1970,1,1)</f>
        <v>40376.415972222225</v>
      </c>
    </row>
    <row r="263" spans="1:20" ht="48"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6">
        <f>(E263-D263)/D263 + 1</f>
        <v>1.0740000000000001</v>
      </c>
      <c r="P263" s="5">
        <f>E263/L263</f>
        <v>97.63636363636364</v>
      </c>
      <c r="Q263" t="s">
        <v>8310</v>
      </c>
      <c r="R263" t="s">
        <v>8315</v>
      </c>
      <c r="S263" s="12">
        <f>(((J263/60)/60)/24)+DATE(1970,1,1)</f>
        <v>41017.885462962964</v>
      </c>
      <c r="T263" s="13">
        <f>(((I263/60)/60)/24)+DATE(1970,1,1)</f>
        <v>41067.621527777781</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6">
        <f>(E264-D264)/D264 + 1</f>
        <v>2.4</v>
      </c>
      <c r="P264" s="5">
        <f>E264/L264</f>
        <v>41.379310344827587</v>
      </c>
      <c r="Q264" t="s">
        <v>8310</v>
      </c>
      <c r="R264" t="s">
        <v>8315</v>
      </c>
      <c r="S264" s="12">
        <f>(((J264/60)/60)/24)+DATE(1970,1,1)</f>
        <v>40555.24800925926</v>
      </c>
      <c r="T264" s="13">
        <f>(((I264/60)/60)/24)+DATE(1970,1,1)</f>
        <v>40600.24800925926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6">
        <f>(E265-D265)/D265 + 1</f>
        <v>1.1808107999999999</v>
      </c>
      <c r="P265" s="5">
        <f>E265/L265</f>
        <v>30.654485981308412</v>
      </c>
      <c r="Q265" t="s">
        <v>8310</v>
      </c>
      <c r="R265" t="s">
        <v>8315</v>
      </c>
      <c r="S265" s="12">
        <f>(((J265/60)/60)/24)+DATE(1970,1,1)</f>
        <v>41149.954791666663</v>
      </c>
      <c r="T265" s="13">
        <f>(((I265/60)/60)/24)+DATE(1970,1,1)</f>
        <v>41179.954791666663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6">
        <f>(E266-D266)/D266 + 1</f>
        <v>1.1819999999999999</v>
      </c>
      <c r="P266" s="5">
        <f>E266/L266</f>
        <v>64.945054945054949</v>
      </c>
      <c r="Q266" t="s">
        <v>8310</v>
      </c>
      <c r="R266" t="s">
        <v>8315</v>
      </c>
      <c r="S266" s="12">
        <f>(((J266/60)/60)/24)+DATE(1970,1,1)</f>
        <v>41010.620312500003</v>
      </c>
      <c r="T266" s="13">
        <f>(((I266/60)/60)/24)+DATE(1970,1,1)</f>
        <v>41040.620312500003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6">
        <f>(E267-D267)/D267 + 1</f>
        <v>1.111</v>
      </c>
      <c r="P267" s="5">
        <f>E267/L267</f>
        <v>95.775862068965523</v>
      </c>
      <c r="Q267" t="s">
        <v>8310</v>
      </c>
      <c r="R267" t="s">
        <v>8315</v>
      </c>
      <c r="S267" s="12">
        <f>(((J267/60)/60)/24)+DATE(1970,1,1)</f>
        <v>40267.245717592588</v>
      </c>
      <c r="T267" s="13">
        <f>(((I267/60)/60)/24)+DATE(1970,1,1)</f>
        <v>40308.844444444447</v>
      </c>
    </row>
    <row r="268" spans="1:20" ht="64"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6">
        <f>(E268-D268)/D268 + 1</f>
        <v>1.4550000000000001</v>
      </c>
      <c r="P268" s="5">
        <f>E268/L268</f>
        <v>40.416666666666664</v>
      </c>
      <c r="Q268" t="s">
        <v>8310</v>
      </c>
      <c r="R268" t="s">
        <v>8315</v>
      </c>
      <c r="S268" s="12">
        <f>(((J268/60)/60)/24)+DATE(1970,1,1)</f>
        <v>40205.174849537041</v>
      </c>
      <c r="T268" s="13">
        <f>(((I268/60)/60)/24)+DATE(1970,1,1)</f>
        <v>40291.160416666666</v>
      </c>
    </row>
    <row r="269" spans="1:20"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6">
        <f>(E269-D269)/D269 + 1</f>
        <v>1.3162883248730965</v>
      </c>
      <c r="P269" s="5">
        <f>E269/L269</f>
        <v>78.578424242424248</v>
      </c>
      <c r="Q269" t="s">
        <v>8310</v>
      </c>
      <c r="R269" t="s">
        <v>8315</v>
      </c>
      <c r="S269" s="12">
        <f>(((J269/60)/60)/24)+DATE(1970,1,1)</f>
        <v>41785.452534722222</v>
      </c>
      <c r="T269" s="13">
        <f>(((I269/60)/60)/24)+DATE(1970,1,1)</f>
        <v>41815.452534722222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6">
        <f>(E270-D270)/D270 + 1</f>
        <v>1.1140000000000001</v>
      </c>
      <c r="P270" s="5">
        <f>E270/L270</f>
        <v>50.18018018018018</v>
      </c>
      <c r="Q270" t="s">
        <v>8310</v>
      </c>
      <c r="R270" t="s">
        <v>8315</v>
      </c>
      <c r="S270" s="12">
        <f>(((J270/60)/60)/24)+DATE(1970,1,1)</f>
        <v>40809.15252314815</v>
      </c>
      <c r="T270" s="13">
        <f>(((I270/60)/60)/24)+DATE(1970,1,1)</f>
        <v>40854.194189814814</v>
      </c>
    </row>
    <row r="271" spans="1:20"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6">
        <f>(E271-D271)/D271 + 1</f>
        <v>1.4723377</v>
      </c>
      <c r="P271" s="5">
        <f>E271/L271</f>
        <v>92.251735588972423</v>
      </c>
      <c r="Q271" t="s">
        <v>8310</v>
      </c>
      <c r="R271" t="s">
        <v>8315</v>
      </c>
      <c r="S271" s="12">
        <f>(((J271/60)/60)/24)+DATE(1970,1,1)</f>
        <v>42758.197013888886</v>
      </c>
      <c r="T271" s="13">
        <f>(((I271/60)/60)/24)+DATE(1970,1,1)</f>
        <v>42788.197013888886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6">
        <f>(E272-D272)/D272 + 1</f>
        <v>1.526086956521739</v>
      </c>
      <c r="P272" s="5">
        <f>E272/L272</f>
        <v>57.540983606557376</v>
      </c>
      <c r="Q272" t="s">
        <v>8310</v>
      </c>
      <c r="R272" t="s">
        <v>8315</v>
      </c>
      <c r="S272" s="12">
        <f>(((J272/60)/60)/24)+DATE(1970,1,1)</f>
        <v>40637.866550925923</v>
      </c>
      <c r="T272" s="13">
        <f>(((I272/60)/60)/24)+DATE(1970,1,1)</f>
        <v>40688.166666666664</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6">
        <f>(E273-D273)/D273 + 1</f>
        <v>1.0468</v>
      </c>
      <c r="P273" s="5">
        <f>E273/L273</f>
        <v>109.42160278745645</v>
      </c>
      <c r="Q273" t="s">
        <v>8310</v>
      </c>
      <c r="R273" t="s">
        <v>8315</v>
      </c>
      <c r="S273" s="12">
        <f>(((J273/60)/60)/24)+DATE(1970,1,1)</f>
        <v>41612.10024305556</v>
      </c>
      <c r="T273" s="13">
        <f>(((I273/60)/60)/24)+DATE(1970,1,1)</f>
        <v>41641.333333333336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6">
        <f>(E274-D274)/D274 + 1</f>
        <v>1.7743366666666667</v>
      </c>
      <c r="P274" s="5">
        <f>E274/L274</f>
        <v>81.892461538461546</v>
      </c>
      <c r="Q274" t="s">
        <v>8310</v>
      </c>
      <c r="R274" t="s">
        <v>8315</v>
      </c>
      <c r="S274" s="12">
        <f>(((J274/60)/60)/24)+DATE(1970,1,1)</f>
        <v>40235.900358796294</v>
      </c>
      <c r="T274" s="13">
        <f>(((I274/60)/60)/24)+DATE(1970,1,1)</f>
        <v>40296.78402777778</v>
      </c>
    </row>
    <row r="275" spans="1:20" ht="64"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6">
        <f>(E275-D275)/D275 + 1</f>
        <v>1.077758</v>
      </c>
      <c r="P275" s="5">
        <f>E275/L275</f>
        <v>45.667711864406776</v>
      </c>
      <c r="Q275" t="s">
        <v>8310</v>
      </c>
      <c r="R275" t="s">
        <v>8315</v>
      </c>
      <c r="S275" s="12">
        <f>(((J275/60)/60)/24)+DATE(1970,1,1)</f>
        <v>40697.498449074075</v>
      </c>
      <c r="T275" s="13">
        <f>(((I275/60)/60)/24)+DATE(1970,1,1)</f>
        <v>40727.498449074075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6">
        <f>(E276-D276)/D276 + 1</f>
        <v>1.56</v>
      </c>
      <c r="P276" s="5">
        <f>E276/L276</f>
        <v>55.221238938053098</v>
      </c>
      <c r="Q276" t="s">
        <v>8310</v>
      </c>
      <c r="R276" t="s">
        <v>8315</v>
      </c>
      <c r="S276" s="12">
        <f>(((J276/60)/60)/24)+DATE(1970,1,1)</f>
        <v>40969.912372685183</v>
      </c>
      <c r="T276" s="13">
        <f>(((I276/60)/60)/24)+DATE(1970,1,1)</f>
        <v>41004.290972222225</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6">
        <f>(E277-D277)/D277 + 1</f>
        <v>1.08395</v>
      </c>
      <c r="P277" s="5">
        <f>E277/L277</f>
        <v>65.298192771084331</v>
      </c>
      <c r="Q277" t="s">
        <v>8310</v>
      </c>
      <c r="R277" t="s">
        <v>8315</v>
      </c>
      <c r="S277" s="12">
        <f>(((J277/60)/60)/24)+DATE(1970,1,1)</f>
        <v>41193.032013888893</v>
      </c>
      <c r="T277" s="13">
        <f>(((I277/60)/60)/24)+DATE(1970,1,1)</f>
        <v>41223.073680555557</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6">
        <f>(E278-D278)/D278 + 1</f>
        <v>1.476</v>
      </c>
      <c r="P278" s="5">
        <f>E278/L278</f>
        <v>95.225806451612897</v>
      </c>
      <c r="Q278" t="s">
        <v>8310</v>
      </c>
      <c r="R278" t="s">
        <v>8315</v>
      </c>
      <c r="S278" s="12">
        <f>(((J278/60)/60)/24)+DATE(1970,1,1)</f>
        <v>40967.081874999996</v>
      </c>
      <c r="T278" s="13">
        <f>(((I278/60)/60)/24)+DATE(1970,1,1)</f>
        <v>41027.040208333332</v>
      </c>
    </row>
    <row r="279" spans="1:20" ht="64"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6">
        <f>(E279-D279)/D279 + 1</f>
        <v>1.1038153846153846</v>
      </c>
      <c r="P279" s="5">
        <f>E279/L279</f>
        <v>75.444794952681391</v>
      </c>
      <c r="Q279" t="s">
        <v>8310</v>
      </c>
      <c r="R279" t="s">
        <v>8315</v>
      </c>
      <c r="S279" s="12">
        <f>(((J279/60)/60)/24)+DATE(1970,1,1)</f>
        <v>42117.891423611116</v>
      </c>
      <c r="T279" s="13">
        <f>(((I279/60)/60)/24)+DATE(1970,1,1)</f>
        <v>42147.891423611116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6">
        <f>(E280-D280)/D280 + 1</f>
        <v>1.5034814814814816</v>
      </c>
      <c r="P280" s="5">
        <f>E280/L280</f>
        <v>97.816867469879512</v>
      </c>
      <c r="Q280" t="s">
        <v>8310</v>
      </c>
      <c r="R280" t="s">
        <v>8315</v>
      </c>
      <c r="S280" s="12">
        <f>(((J280/60)/60)/24)+DATE(1970,1,1)</f>
        <v>41164.040960648148</v>
      </c>
      <c r="T280" s="13">
        <f>(((I280/60)/60)/24)+DATE(1970,1,1)</f>
        <v>41194.040960648148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6">
        <f>(E281-D281)/D281 + 1</f>
        <v>1.5731829411764706</v>
      </c>
      <c r="P281" s="5">
        <f>E281/L281</f>
        <v>87.685606557377056</v>
      </c>
      <c r="Q281" t="s">
        <v>8310</v>
      </c>
      <c r="R281" t="s">
        <v>8315</v>
      </c>
      <c r="S281" s="12">
        <f>(((J281/60)/60)/24)+DATE(1970,1,1)</f>
        <v>42759.244166666671</v>
      </c>
      <c r="T281" s="13">
        <f>(((I281/60)/60)/24)+DATE(1970,1,1)</f>
        <v>42793.084027777775</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6">
        <f>(E282-D282)/D282 + 1</f>
        <v>1.5614400000000002</v>
      </c>
      <c r="P282" s="5">
        <f>E282/L282</f>
        <v>54.748948106591868</v>
      </c>
      <c r="Q282" t="s">
        <v>8310</v>
      </c>
      <c r="R282" t="s">
        <v>8315</v>
      </c>
      <c r="S282" s="12">
        <f>(((J282/60)/60)/24)+DATE(1970,1,1)</f>
        <v>41744.590682870366</v>
      </c>
      <c r="T282" s="13">
        <f>(((I282/60)/60)/24)+DATE(1970,1,1)</f>
        <v>41789.590682870366</v>
      </c>
    </row>
    <row r="283" spans="1:20" ht="64"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6">
        <f>(E283-D283)/D283 + 1</f>
        <v>1.2058763636363636</v>
      </c>
      <c r="P283" s="5">
        <f>E283/L283</f>
        <v>83.953417721518989</v>
      </c>
      <c r="Q283" t="s">
        <v>8310</v>
      </c>
      <c r="R283" t="s">
        <v>8315</v>
      </c>
      <c r="S283" s="12">
        <f>(((J283/60)/60)/24)+DATE(1970,1,1)</f>
        <v>39950.163344907407</v>
      </c>
      <c r="T283" s="13">
        <f>(((I283/60)/60)/24)+DATE(1970,1,1)</f>
        <v>40035.80972222222</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6">
        <f>(E284-D284)/D284 + 1</f>
        <v>1.0118888888888888</v>
      </c>
      <c r="P284" s="5">
        <f>E284/L284</f>
        <v>254.38547486033519</v>
      </c>
      <c r="Q284" t="s">
        <v>8310</v>
      </c>
      <c r="R284" t="s">
        <v>8315</v>
      </c>
      <c r="S284" s="12">
        <f>(((J284/60)/60)/24)+DATE(1970,1,1)</f>
        <v>40194.920046296298</v>
      </c>
      <c r="T284" s="13">
        <f>(((I284/60)/60)/24)+DATE(1970,1,1)</f>
        <v>40231.916666666664</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6">
        <f>(E285-D285)/D285 + 1</f>
        <v>1.142725</v>
      </c>
      <c r="P285" s="5">
        <f>E285/L285</f>
        <v>101.8269801980198</v>
      </c>
      <c r="Q285" t="s">
        <v>8310</v>
      </c>
      <c r="R285" t="s">
        <v>8315</v>
      </c>
      <c r="S285" s="12">
        <f>(((J285/60)/60)/24)+DATE(1970,1,1)</f>
        <v>40675.71</v>
      </c>
      <c r="T285" s="13">
        <f>(((I285/60)/60)/24)+DATE(1970,1,1)</f>
        <v>40695.207638888889</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6">
        <f>(E286-D286)/D286 + 1</f>
        <v>1.0462615</v>
      </c>
      <c r="P286" s="5">
        <f>E286/L286</f>
        <v>55.066394736842106</v>
      </c>
      <c r="Q286" t="s">
        <v>8310</v>
      </c>
      <c r="R286" t="s">
        <v>8315</v>
      </c>
      <c r="S286" s="12">
        <f>(((J286/60)/60)/24)+DATE(1970,1,1)</f>
        <v>40904.738194444442</v>
      </c>
      <c r="T286" s="13">
        <f>(((I286/60)/60)/24)+DATE(1970,1,1)</f>
        <v>40929.738194444442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6">
        <f>(E287-D287)/D287 + 1</f>
        <v>2.2882507142857142</v>
      </c>
      <c r="P287" s="5">
        <f>E287/L287</f>
        <v>56.901438721136763</v>
      </c>
      <c r="Q287" t="s">
        <v>8310</v>
      </c>
      <c r="R287" t="s">
        <v>8315</v>
      </c>
      <c r="S287" s="12">
        <f>(((J287/60)/60)/24)+DATE(1970,1,1)</f>
        <v>41506.756111111114</v>
      </c>
      <c r="T287" s="13">
        <f>(((I287/60)/60)/24)+DATE(1970,1,1)</f>
        <v>41536.756111111114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6">
        <f>(E288-D288)/D288 + 1</f>
        <v>1.0915333333333332</v>
      </c>
      <c r="P288" s="5">
        <f>E288/L288</f>
        <v>121.28148148148148</v>
      </c>
      <c r="Q288" t="s">
        <v>8310</v>
      </c>
      <c r="R288" t="s">
        <v>8315</v>
      </c>
      <c r="S288" s="12">
        <f>(((J288/60)/60)/24)+DATE(1970,1,1)</f>
        <v>41313.816249999996</v>
      </c>
      <c r="T288" s="13">
        <f>(((I288/60)/60)/24)+DATE(1970,1,1)</f>
        <v>41358.774583333332</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6">
        <f>(E289-D289)/D289 + 1</f>
        <v>1.7629999999999999</v>
      </c>
      <c r="P289" s="5">
        <f>E289/L289</f>
        <v>91.189655172413794</v>
      </c>
      <c r="Q289" t="s">
        <v>8310</v>
      </c>
      <c r="R289" t="s">
        <v>8315</v>
      </c>
      <c r="S289" s="12">
        <f>(((J289/60)/60)/24)+DATE(1970,1,1)</f>
        <v>41184.277986111112</v>
      </c>
      <c r="T289" s="13">
        <f>(((I289/60)/60)/24)+DATE(1970,1,1)</f>
        <v>41215.166666666664</v>
      </c>
    </row>
    <row r="290" spans="1:20" ht="64"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6">
        <f>(E290-D290)/D290 + 1</f>
        <v>1.0321061999999999</v>
      </c>
      <c r="P290" s="5">
        <f>E290/L290</f>
        <v>115.44812080536913</v>
      </c>
      <c r="Q290" t="s">
        <v>8310</v>
      </c>
      <c r="R290" t="s">
        <v>8315</v>
      </c>
      <c r="S290" s="12">
        <f>(((J290/60)/60)/24)+DATE(1970,1,1)</f>
        <v>41051.168900462959</v>
      </c>
      <c r="T290" s="13">
        <f>(((I290/60)/60)/24)+DATE(1970,1,1)</f>
        <v>41086.168900462959</v>
      </c>
    </row>
    <row r="291" spans="1:20"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6">
        <f>(E291-D291)/D291 + 1</f>
        <v>1.0482</v>
      </c>
      <c r="P291" s="5">
        <f>E291/L291</f>
        <v>67.771551724137936</v>
      </c>
      <c r="Q291" t="s">
        <v>8310</v>
      </c>
      <c r="R291" t="s">
        <v>8315</v>
      </c>
      <c r="S291" s="12">
        <f>(((J291/60)/60)/24)+DATE(1970,1,1)</f>
        <v>41550.456412037034</v>
      </c>
      <c r="T291" s="13">
        <f>(((I291/60)/60)/24)+DATE(1970,1,1)</f>
        <v>41580.456412037034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6">
        <f>(E292-D292)/D292 + 1</f>
        <v>1.0668444444444445</v>
      </c>
      <c r="P292" s="5">
        <f>E292/L292</f>
        <v>28.576190476190476</v>
      </c>
      <c r="Q292" t="s">
        <v>8310</v>
      </c>
      <c r="R292" t="s">
        <v>8315</v>
      </c>
      <c r="S292" s="12">
        <f>(((J292/60)/60)/24)+DATE(1970,1,1)</f>
        <v>40526.36917824074</v>
      </c>
      <c r="T292" s="13">
        <f>(((I292/60)/60)/24)+DATE(1970,1,1)</f>
        <v>40576.332638888889</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6">
        <f>(E293-D293)/D293 + 1</f>
        <v>1.2001999999999999</v>
      </c>
      <c r="P293" s="5">
        <f>E293/L293</f>
        <v>46.8828125</v>
      </c>
      <c r="Q293" t="s">
        <v>8310</v>
      </c>
      <c r="R293" t="s">
        <v>8315</v>
      </c>
      <c r="S293" s="12">
        <f>(((J293/60)/60)/24)+DATE(1970,1,1)</f>
        <v>41376.769050925926</v>
      </c>
      <c r="T293" s="13">
        <f>(((I293/60)/60)/24)+DATE(1970,1,1)</f>
        <v>41395.000694444447</v>
      </c>
    </row>
    <row r="294" spans="1:20" ht="64"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6">
        <f>(E294-D294)/D294 + 1</f>
        <v>1.0150693333333334</v>
      </c>
      <c r="P294" s="5">
        <f>E294/L294</f>
        <v>154.42231237322514</v>
      </c>
      <c r="Q294" t="s">
        <v>8310</v>
      </c>
      <c r="R294" t="s">
        <v>8315</v>
      </c>
      <c r="S294" s="12">
        <f>(((J294/60)/60)/24)+DATE(1970,1,1)</f>
        <v>40812.803229166668</v>
      </c>
      <c r="T294" s="13">
        <f>(((I294/60)/60)/24)+DATE(1970,1,1)</f>
        <v>40845.165972222225</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6">
        <f>(E295-D295)/D295 + 1</f>
        <v>1.0138461538461538</v>
      </c>
      <c r="P295" s="5">
        <f>E295/L295</f>
        <v>201.22137404580153</v>
      </c>
      <c r="Q295" t="s">
        <v>8310</v>
      </c>
      <c r="R295" t="s">
        <v>8315</v>
      </c>
      <c r="S295" s="12">
        <f>(((J295/60)/60)/24)+DATE(1970,1,1)</f>
        <v>41719.667986111112</v>
      </c>
      <c r="T295" s="13">
        <f>(((I295/60)/60)/24)+DATE(1970,1,1)</f>
        <v>41749.667986111112</v>
      </c>
    </row>
    <row r="296" spans="1:20" ht="80"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6">
        <f>(E296-D296)/D296 + 1</f>
        <v>1</v>
      </c>
      <c r="P296" s="5">
        <f>E296/L296</f>
        <v>100</v>
      </c>
      <c r="Q296" t="s">
        <v>8310</v>
      </c>
      <c r="R296" t="s">
        <v>8315</v>
      </c>
      <c r="S296" s="12">
        <f>(((J296/60)/60)/24)+DATE(1970,1,1)</f>
        <v>40343.084421296298</v>
      </c>
      <c r="T296" s="13">
        <f>(((I296/60)/60)/24)+DATE(1970,1,1)</f>
        <v>40378.666666666664</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6">
        <f>(E297-D297)/D297 + 1</f>
        <v>1.3310911999999999</v>
      </c>
      <c r="P297" s="5">
        <f>E297/L297</f>
        <v>100.08204511278196</v>
      </c>
      <c r="Q297" t="s">
        <v>8310</v>
      </c>
      <c r="R297" t="s">
        <v>8315</v>
      </c>
      <c r="S297" s="12">
        <f>(((J297/60)/60)/24)+DATE(1970,1,1)</f>
        <v>41519.004733796297</v>
      </c>
      <c r="T297" s="13">
        <f>(((I297/60)/60)/24)+DATE(1970,1,1)</f>
        <v>41579</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6">
        <f>(E298-D298)/D298 + 1</f>
        <v>1.187262</v>
      </c>
      <c r="P298" s="5">
        <f>E298/L298</f>
        <v>230.08953488372092</v>
      </c>
      <c r="Q298" t="s">
        <v>8310</v>
      </c>
      <c r="R298" t="s">
        <v>8315</v>
      </c>
      <c r="S298" s="12">
        <f>(((J298/60)/60)/24)+DATE(1970,1,1)</f>
        <v>41134.475497685184</v>
      </c>
      <c r="T298" s="13">
        <f>(((I298/60)/60)/24)+DATE(1970,1,1)</f>
        <v>41159.475497685184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6">
        <f>(E299-D299)/D299 + 1</f>
        <v>1.0064</v>
      </c>
      <c r="P299" s="5">
        <f>E299/L299</f>
        <v>141.74647887323943</v>
      </c>
      <c r="Q299" t="s">
        <v>8310</v>
      </c>
      <c r="R299" t="s">
        <v>8315</v>
      </c>
      <c r="S299" s="12">
        <f>(((J299/60)/60)/24)+DATE(1970,1,1)</f>
        <v>42089.72802083334</v>
      </c>
      <c r="T299" s="13">
        <f>(((I299/60)/60)/24)+DATE(1970,1,1)</f>
        <v>42125.165972222225</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6">
        <f>(E300-D300)/D300 + 1</f>
        <v>1.089324126984127</v>
      </c>
      <c r="P300" s="5">
        <f>E300/L300</f>
        <v>56.344351395730705</v>
      </c>
      <c r="Q300" t="s">
        <v>8310</v>
      </c>
      <c r="R300" t="s">
        <v>8315</v>
      </c>
      <c r="S300" s="12">
        <f>(((J300/60)/60)/24)+DATE(1970,1,1)</f>
        <v>41709.463518518518</v>
      </c>
      <c r="T300" s="13">
        <f>(((I300/60)/60)/24)+DATE(1970,1,1)</f>
        <v>41768.875</v>
      </c>
    </row>
    <row r="301" spans="1:20" ht="64"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6">
        <f>(E301-D301)/D301 + 1</f>
        <v>1.789525</v>
      </c>
      <c r="P301" s="5">
        <f>E301/L301</f>
        <v>73.341188524590166</v>
      </c>
      <c r="Q301" t="s">
        <v>8310</v>
      </c>
      <c r="R301" t="s">
        <v>8315</v>
      </c>
      <c r="S301" s="12">
        <f>(((J301/60)/60)/24)+DATE(1970,1,1)</f>
        <v>40469.225231481483</v>
      </c>
      <c r="T301" s="13">
        <f>(((I301/60)/60)/24)+DATE(1970,1,1)</f>
        <v>40499.266898148147</v>
      </c>
    </row>
    <row r="302" spans="1:20" ht="64"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6">
        <f>(E302-D302)/D302 + 1</f>
        <v>1.0172264</v>
      </c>
      <c r="P302" s="5">
        <f>E302/L302</f>
        <v>85.337785234899329</v>
      </c>
      <c r="Q302" t="s">
        <v>8310</v>
      </c>
      <c r="R302" t="s">
        <v>8315</v>
      </c>
      <c r="S302" s="12">
        <f>(((J302/60)/60)/24)+DATE(1970,1,1)</f>
        <v>40626.959930555553</v>
      </c>
      <c r="T302" s="13">
        <f>(((I302/60)/60)/24)+DATE(1970,1,1)</f>
        <v>40657.959930555553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6">
        <f>(E303-D303)/D303 + 1</f>
        <v>1.1873499999999999</v>
      </c>
      <c r="P303" s="5">
        <f>E303/L303</f>
        <v>61.496215139442228</v>
      </c>
      <c r="Q303" t="s">
        <v>8310</v>
      </c>
      <c r="R303" t="s">
        <v>8315</v>
      </c>
      <c r="S303" s="12">
        <f>(((J303/60)/60)/24)+DATE(1970,1,1)</f>
        <v>41312.737673611111</v>
      </c>
      <c r="T303" s="13">
        <f>(((I303/60)/60)/24)+DATE(1970,1,1)</f>
        <v>41352.696006944447</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6">
        <f>(E304-D304)/D304 + 1</f>
        <v>1.0045999999999999</v>
      </c>
      <c r="P304" s="5">
        <f>E304/L304</f>
        <v>93.018518518518519</v>
      </c>
      <c r="Q304" t="s">
        <v>8310</v>
      </c>
      <c r="R304" t="s">
        <v>8315</v>
      </c>
      <c r="S304" s="12">
        <f>(((J304/60)/60)/24)+DATE(1970,1,1)</f>
        <v>40933.856921296298</v>
      </c>
      <c r="T304" s="13">
        <f>(((I304/60)/60)/24)+DATE(1970,1,1)</f>
        <v>40963.856921296298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6">
        <f>(E305-D305)/D305 + 1</f>
        <v>1.3746666666666667</v>
      </c>
      <c r="P305" s="5">
        <f>E305/L305</f>
        <v>50.292682926829265</v>
      </c>
      <c r="Q305" t="s">
        <v>8310</v>
      </c>
      <c r="R305" t="s">
        <v>8315</v>
      </c>
      <c r="S305" s="12">
        <f>(((J305/60)/60)/24)+DATE(1970,1,1)</f>
        <v>41032.071134259262</v>
      </c>
      <c r="T305" s="13">
        <f>(((I305/60)/60)/24)+DATE(1970,1,1)</f>
        <v>41062.071134259262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6">
        <f>(E306-D306)/D306 + 1</f>
        <v>2.3164705882352941</v>
      </c>
      <c r="P306" s="5">
        <f>E306/L306</f>
        <v>106.43243243243244</v>
      </c>
      <c r="Q306" t="s">
        <v>8310</v>
      </c>
      <c r="R306" t="s">
        <v>8315</v>
      </c>
      <c r="S306" s="12">
        <f>(((J306/60)/60)/24)+DATE(1970,1,1)</f>
        <v>41114.094872685186</v>
      </c>
      <c r="T306" s="13">
        <f>(((I306/60)/60)/24)+DATE(1970,1,1)</f>
        <v>41153.083333333336</v>
      </c>
    </row>
    <row r="307" spans="1:20" ht="48"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6">
        <f>(E307-D307)/D307 + 1</f>
        <v>1.3033333333333332</v>
      </c>
      <c r="P307" s="5">
        <f>E307/L307</f>
        <v>51.719576719576722</v>
      </c>
      <c r="Q307" t="s">
        <v>8310</v>
      </c>
      <c r="R307" t="s">
        <v>8315</v>
      </c>
      <c r="S307" s="12">
        <f>(((J307/60)/60)/24)+DATE(1970,1,1)</f>
        <v>40948.630196759259</v>
      </c>
      <c r="T307" s="13">
        <f>(((I307/60)/60)/24)+DATE(1970,1,1)</f>
        <v>40978.630196759259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6">
        <f>(E308-D308)/D308 + 1</f>
        <v>2.9290000000000003</v>
      </c>
      <c r="P308" s="5">
        <f>E308/L308</f>
        <v>36.612499999999997</v>
      </c>
      <c r="Q308" t="s">
        <v>8310</v>
      </c>
      <c r="R308" t="s">
        <v>8315</v>
      </c>
      <c r="S308" s="12">
        <f>(((J308/60)/60)/24)+DATE(1970,1,1)</f>
        <v>41333.837187500001</v>
      </c>
      <c r="T308" s="13">
        <f>(((I308/60)/60)/24)+DATE(1970,1,1)</f>
        <v>41353.795520833337</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6">
        <f>(E309-D309)/D309 + 1</f>
        <v>1.1131818181818183</v>
      </c>
      <c r="P309" s="5">
        <f>E309/L309</f>
        <v>42.517361111111114</v>
      </c>
      <c r="Q309" t="s">
        <v>8310</v>
      </c>
      <c r="R309" t="s">
        <v>8315</v>
      </c>
      <c r="S309" s="12">
        <f>(((J309/60)/60)/24)+DATE(1970,1,1)</f>
        <v>41282.944456018515</v>
      </c>
      <c r="T309" s="13">
        <f>(((I309/60)/60)/24)+DATE(1970,1,1)</f>
        <v>41312.944456018515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6">
        <f>(E310-D310)/D310 + 1</f>
        <v>1.0556666666666668</v>
      </c>
      <c r="P310" s="5">
        <f>E310/L310</f>
        <v>62.712871287128714</v>
      </c>
      <c r="Q310" t="s">
        <v>8310</v>
      </c>
      <c r="R310" t="s">
        <v>8315</v>
      </c>
      <c r="S310" s="12">
        <f>(((J310/60)/60)/24)+DATE(1970,1,1)</f>
        <v>40567.694560185184</v>
      </c>
      <c r="T310" s="13">
        <f>(((I310/60)/60)/24)+DATE(1970,1,1)</f>
        <v>40612.694560185184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6">
        <f>(E311-D311)/D311 + 1</f>
        <v>1.1894444444444445</v>
      </c>
      <c r="P311" s="5">
        <f>E311/L311</f>
        <v>89.957983193277315</v>
      </c>
      <c r="Q311" t="s">
        <v>8310</v>
      </c>
      <c r="R311" t="s">
        <v>8315</v>
      </c>
      <c r="S311" s="12">
        <f>(((J311/60)/60)/24)+DATE(1970,1,1)</f>
        <v>41134.751550925925</v>
      </c>
      <c r="T311" s="13">
        <f>(((I311/60)/60)/24)+DATE(1970,1,1)</f>
        <v>41155.751550925925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6">
        <f>(E312-D312)/D312 + 1</f>
        <v>1.04129</v>
      </c>
      <c r="P312" s="5">
        <f>E312/L312</f>
        <v>28.924722222222222</v>
      </c>
      <c r="Q312" t="s">
        <v>8310</v>
      </c>
      <c r="R312" t="s">
        <v>8315</v>
      </c>
      <c r="S312" s="12">
        <f>(((J312/60)/60)/24)+DATE(1970,1,1)</f>
        <v>40821.183136574073</v>
      </c>
      <c r="T312" s="13">
        <f>(((I312/60)/60)/24)+DATE(1970,1,1)</f>
        <v>40836.083333333336</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6">
        <f>(E313-D313)/D313 + 1</f>
        <v>1.0410165</v>
      </c>
      <c r="P313" s="5">
        <f>E313/L313</f>
        <v>138.8022</v>
      </c>
      <c r="Q313" t="s">
        <v>8310</v>
      </c>
      <c r="R313" t="s">
        <v>8315</v>
      </c>
      <c r="S313" s="12">
        <f>(((J313/60)/60)/24)+DATE(1970,1,1)</f>
        <v>40868.219814814816</v>
      </c>
      <c r="T313" s="13">
        <f>(((I313/60)/60)/24)+DATE(1970,1,1)</f>
        <v>40909.332638888889</v>
      </c>
    </row>
    <row r="314" spans="1:20" ht="64"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6">
        <f>(E314-D314)/D314 + 1</f>
        <v>1.1187499999999999</v>
      </c>
      <c r="P314" s="5">
        <f>E314/L314</f>
        <v>61.301369863013697</v>
      </c>
      <c r="Q314" t="s">
        <v>8310</v>
      </c>
      <c r="R314" t="s">
        <v>8315</v>
      </c>
      <c r="S314" s="12">
        <f>(((J314/60)/60)/24)+DATE(1970,1,1)</f>
        <v>41348.877685185187</v>
      </c>
      <c r="T314" s="13">
        <f>(((I314/60)/60)/24)+DATE(1970,1,1)</f>
        <v>41378.877685185187</v>
      </c>
    </row>
    <row r="315" spans="1:20" ht="64"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6">
        <f>(E315-D315)/D315 + 1</f>
        <v>1.0473529411764706</v>
      </c>
      <c r="P315" s="5">
        <f>E315/L315</f>
        <v>80.202702702702709</v>
      </c>
      <c r="Q315" t="s">
        <v>8310</v>
      </c>
      <c r="R315" t="s">
        <v>8315</v>
      </c>
      <c r="S315" s="12">
        <f>(((J315/60)/60)/24)+DATE(1970,1,1)</f>
        <v>40357.227939814817</v>
      </c>
      <c r="T315" s="13">
        <f>(((I315/60)/60)/24)+DATE(1970,1,1)</f>
        <v>40401.665972222225</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6">
        <f>(E316-D316)/D316 + 1</f>
        <v>3.8515000000000001</v>
      </c>
      <c r="P316" s="5">
        <f>E316/L316</f>
        <v>32.095833333333331</v>
      </c>
      <c r="Q316" t="s">
        <v>8310</v>
      </c>
      <c r="R316" t="s">
        <v>8315</v>
      </c>
      <c r="S316" s="12">
        <f>(((J316/60)/60)/24)+DATE(1970,1,1)</f>
        <v>41304.833194444444</v>
      </c>
      <c r="T316" s="13">
        <f>(((I316/60)/60)/24)+DATE(1970,1,1)</f>
        <v>41334.833194444444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6">
        <f>(E317-D317)/D317 + 1</f>
        <v>1.01248</v>
      </c>
      <c r="P317" s="5">
        <f>E317/L317</f>
        <v>200.88888888888889</v>
      </c>
      <c r="Q317" t="s">
        <v>8310</v>
      </c>
      <c r="R317" t="s">
        <v>8315</v>
      </c>
      <c r="S317" s="12">
        <f>(((J317/60)/60)/24)+DATE(1970,1,1)</f>
        <v>41113.77238425926</v>
      </c>
      <c r="T317" s="13">
        <f>(((I317/60)/60)/24)+DATE(1970,1,1)</f>
        <v>41143.77238425926</v>
      </c>
    </row>
    <row r="318" spans="1:20"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6">
        <f>(E318-D318)/D318 + 1</f>
        <v>1.1377333333333333</v>
      </c>
      <c r="P318" s="5">
        <f>E318/L318</f>
        <v>108.01265822784811</v>
      </c>
      <c r="Q318" t="s">
        <v>8310</v>
      </c>
      <c r="R318" t="s">
        <v>8315</v>
      </c>
      <c r="S318" s="12">
        <f>(((J318/60)/60)/24)+DATE(1970,1,1)</f>
        <v>41950.923576388886</v>
      </c>
      <c r="T318" s="13">
        <f>(((I318/60)/60)/24)+DATE(1970,1,1)</f>
        <v>41984.207638888889</v>
      </c>
    </row>
    <row r="319" spans="1:20" ht="48"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6">
        <f>(E319-D319)/D319 + 1</f>
        <v>1.0080333333333333</v>
      </c>
      <c r="P319" s="5">
        <f>E319/L319</f>
        <v>95.699367088607602</v>
      </c>
      <c r="Q319" t="s">
        <v>8310</v>
      </c>
      <c r="R319" t="s">
        <v>8315</v>
      </c>
      <c r="S319" s="12">
        <f>(((J319/60)/60)/24)+DATE(1970,1,1)</f>
        <v>41589.676886574074</v>
      </c>
      <c r="T319" s="13">
        <f>(((I319/60)/60)/24)+DATE(1970,1,1)</f>
        <v>41619.676886574074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6">
        <f>(E320-D320)/D320 + 1</f>
        <v>2.8331999999999997</v>
      </c>
      <c r="P320" s="5">
        <f>E320/L320</f>
        <v>49.880281690140848</v>
      </c>
      <c r="Q320" t="s">
        <v>8310</v>
      </c>
      <c r="R320" t="s">
        <v>8315</v>
      </c>
      <c r="S320" s="12">
        <f>(((J320/60)/60)/24)+DATE(1970,1,1)</f>
        <v>41330.038784722223</v>
      </c>
      <c r="T320" s="13">
        <f>(((I320/60)/60)/24)+DATE(1970,1,1)</f>
        <v>41359.997118055559</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6">
        <f>(E321-D321)/D321 + 1</f>
        <v>1.1268</v>
      </c>
      <c r="P321" s="5">
        <f>E321/L321</f>
        <v>110.47058823529412</v>
      </c>
      <c r="Q321" t="s">
        <v>8310</v>
      </c>
      <c r="R321" t="s">
        <v>8315</v>
      </c>
      <c r="S321" s="12">
        <f>(((J321/60)/60)/24)+DATE(1970,1,1)</f>
        <v>40123.83829861111</v>
      </c>
      <c r="T321" s="13">
        <f>(((I321/60)/60)/24)+DATE(1970,1,1)</f>
        <v>40211.332638888889</v>
      </c>
    </row>
    <row r="322" spans="1:20"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6">
        <f>(E322-D322)/D322 + 1</f>
        <v>1.0658000000000001</v>
      </c>
      <c r="P322" s="5">
        <f>E322/L322</f>
        <v>134.91139240506328</v>
      </c>
      <c r="Q322" t="s">
        <v>8310</v>
      </c>
      <c r="R322" t="s">
        <v>8315</v>
      </c>
      <c r="S322" s="12">
        <f>(((J322/60)/60)/24)+DATE(1970,1,1)</f>
        <v>42331.551307870366</v>
      </c>
      <c r="T322" s="13">
        <f>(((I322/60)/60)/24)+DATE(1970,1,1)</f>
        <v>42360.958333333328</v>
      </c>
    </row>
    <row r="323" spans="1:20"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6">
        <f>(E323-D323)/D323 + 1</f>
        <v>1.0266285714285714</v>
      </c>
      <c r="P323" s="5">
        <f>E323/L323</f>
        <v>106.62314540059347</v>
      </c>
      <c r="Q323" t="s">
        <v>8310</v>
      </c>
      <c r="R323" t="s">
        <v>8315</v>
      </c>
      <c r="S323" s="12">
        <f>(((J323/60)/60)/24)+DATE(1970,1,1)</f>
        <v>42647.446597222224</v>
      </c>
      <c r="T323" s="13">
        <f>(((I323/60)/60)/24)+DATE(1970,1,1)</f>
        <v>42682.488263888896</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6">
        <f>(E324-D324)/D324 + 1</f>
        <v>1.0791200000000001</v>
      </c>
      <c r="P324" s="5">
        <f>E324/L324</f>
        <v>145.04301075268816</v>
      </c>
      <c r="Q324" t="s">
        <v>8310</v>
      </c>
      <c r="R324" t="s">
        <v>8315</v>
      </c>
      <c r="S324" s="12">
        <f>(((J324/60)/60)/24)+DATE(1970,1,1)</f>
        <v>42473.57</v>
      </c>
      <c r="T324" s="13">
        <f>(((I324/60)/60)/24)+DATE(1970,1,1)</f>
        <v>42503.57</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6">
        <f>(E325-D325)/D325 + 1</f>
        <v>1.2307407407407407</v>
      </c>
      <c r="P325" s="5">
        <f>E325/L325</f>
        <v>114.58620689655173</v>
      </c>
      <c r="Q325" t="s">
        <v>8310</v>
      </c>
      <c r="R325" t="s">
        <v>8315</v>
      </c>
      <c r="S325" s="12">
        <f>(((J325/60)/60)/24)+DATE(1970,1,1)</f>
        <v>42697.32136574074</v>
      </c>
      <c r="T325" s="13">
        <f>(((I325/60)/60)/24)+DATE(1970,1,1)</f>
        <v>42725.332638888889</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6">
        <f>(E326-D326)/D326 + 1</f>
        <v>1.016</v>
      </c>
      <c r="P326" s="5">
        <f>E326/L326</f>
        <v>105.3170731707317</v>
      </c>
      <c r="Q326" t="s">
        <v>8310</v>
      </c>
      <c r="R326" t="s">
        <v>8315</v>
      </c>
      <c r="S326" s="12">
        <f>(((J326/60)/60)/24)+DATE(1970,1,1)</f>
        <v>42184.626250000001</v>
      </c>
      <c r="T326" s="13">
        <f>(((I326/60)/60)/24)+DATE(1970,1,1)</f>
        <v>42217.626250000001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6">
        <f>(E327-D327)/D327 + 1</f>
        <v>1.04396</v>
      </c>
      <c r="P327" s="5">
        <f>E327/L327</f>
        <v>70.921195652173907</v>
      </c>
      <c r="Q327" t="s">
        <v>8310</v>
      </c>
      <c r="R327" t="s">
        <v>8315</v>
      </c>
      <c r="S327" s="12">
        <f>(((J327/60)/60)/24)+DATE(1970,1,1)</f>
        <v>42689.187881944439</v>
      </c>
      <c r="T327" s="13">
        <f>(((I327/60)/60)/24)+DATE(1970,1,1)</f>
        <v>42724.187881944439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6">
        <f>(E328-D328)/D328 + 1</f>
        <v>1.1292973333333334</v>
      </c>
      <c r="P328" s="5">
        <f>E328/L328</f>
        <v>147.17167680278018</v>
      </c>
      <c r="Q328" t="s">
        <v>8310</v>
      </c>
      <c r="R328" t="s">
        <v>8315</v>
      </c>
      <c r="S328" s="12">
        <f>(((J328/60)/60)/24)+DATE(1970,1,1)</f>
        <v>42775.314884259264</v>
      </c>
      <c r="T328" s="13">
        <f>(((I328/60)/60)/24)+DATE(1970,1,1)</f>
        <v>42808.956250000003</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6">
        <f>(E329-D329)/D329 + 1</f>
        <v>1.3639999999999999</v>
      </c>
      <c r="P329" s="5">
        <f>E329/L329</f>
        <v>160.47058823529412</v>
      </c>
      <c r="Q329" t="s">
        <v>8310</v>
      </c>
      <c r="R329" t="s">
        <v>8315</v>
      </c>
      <c r="S329" s="12">
        <f>(((J329/60)/60)/24)+DATE(1970,1,1)</f>
        <v>42058.235289351855</v>
      </c>
      <c r="T329" s="13">
        <f>(((I329/60)/60)/24)+DATE(1970,1,1)</f>
        <v>42085.333333333328</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6">
        <f>(E330-D330)/D330 + 1</f>
        <v>1.036144</v>
      </c>
      <c r="P330" s="5">
        <f>E330/L330</f>
        <v>156.04578313253012</v>
      </c>
      <c r="Q330" t="s">
        <v>8310</v>
      </c>
      <c r="R330" t="s">
        <v>8315</v>
      </c>
      <c r="S330" s="12">
        <f>(((J330/60)/60)/24)+DATE(1970,1,1)</f>
        <v>42278.946620370371</v>
      </c>
      <c r="T330" s="13">
        <f>(((I330/60)/60)/24)+DATE(1970,1,1)</f>
        <v>42309.166666666672</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6">
        <f>(E331-D331)/D331 + 1</f>
        <v>1.0549999999999999</v>
      </c>
      <c r="P331" s="5">
        <f>E331/L331</f>
        <v>63.17365269461078</v>
      </c>
      <c r="Q331" t="s">
        <v>8310</v>
      </c>
      <c r="R331" t="s">
        <v>8315</v>
      </c>
      <c r="S331" s="12">
        <f>(((J331/60)/60)/24)+DATE(1970,1,1)</f>
        <v>42291.46674768519</v>
      </c>
      <c r="T331" s="13">
        <f>(((I331/60)/60)/24)+DATE(1970,1,1)</f>
        <v>42315.166666666672</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6">
        <f>(E332-D332)/D332 + 1</f>
        <v>1.0182857142857142</v>
      </c>
      <c r="P332" s="5">
        <f>E332/L332</f>
        <v>104.82352941176471</v>
      </c>
      <c r="Q332" t="s">
        <v>8310</v>
      </c>
      <c r="R332" t="s">
        <v>8315</v>
      </c>
      <c r="S332" s="12">
        <f>(((J332/60)/60)/24)+DATE(1970,1,1)</f>
        <v>41379.515775462962</v>
      </c>
      <c r="T332" s="13">
        <f>(((I332/60)/60)/24)+DATE(1970,1,1)</f>
        <v>41411.165972222225</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6">
        <f>(E333-D333)/D333 + 1</f>
        <v>1.0660499999999999</v>
      </c>
      <c r="P333" s="5">
        <f>E333/L333</f>
        <v>97.356164383561648</v>
      </c>
      <c r="Q333" t="s">
        <v>8310</v>
      </c>
      <c r="R333" t="s">
        <v>8315</v>
      </c>
      <c r="S333" s="12">
        <f>(((J333/60)/60)/24)+DATE(1970,1,1)</f>
        <v>42507.581412037034</v>
      </c>
      <c r="T333" s="13">
        <f>(((I333/60)/60)/24)+DATE(1970,1,1)</f>
        <v>42538.581412037034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6">
        <f>(E334-D334)/D334 + 1</f>
        <v>1.13015</v>
      </c>
      <c r="P334" s="5">
        <f>E334/L334</f>
        <v>203.63063063063063</v>
      </c>
      <c r="Q334" t="s">
        <v>8310</v>
      </c>
      <c r="R334" t="s">
        <v>8315</v>
      </c>
      <c r="S334" s="12">
        <f>(((J334/60)/60)/24)+DATE(1970,1,1)</f>
        <v>42263.680289351847</v>
      </c>
      <c r="T334" s="13">
        <f>(((I334/60)/60)/24)+DATE(1970,1,1)</f>
        <v>42305.333333333328</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6">
        <f>(E335-D335)/D335 + 1</f>
        <v>1.252275</v>
      </c>
      <c r="P335" s="5">
        <f>E335/L335</f>
        <v>188.31203007518798</v>
      </c>
      <c r="Q335" t="s">
        <v>8310</v>
      </c>
      <c r="R335" t="s">
        <v>8315</v>
      </c>
      <c r="S335" s="12">
        <f>(((J335/60)/60)/24)+DATE(1970,1,1)</f>
        <v>42437.636469907404</v>
      </c>
      <c r="T335" s="13">
        <f>(((I335/60)/60)/24)+DATE(1970,1,1)</f>
        <v>42467.59480324074</v>
      </c>
    </row>
    <row r="336" spans="1:20" ht="64"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6">
        <f>(E336-D336)/D336 + 1</f>
        <v>1.0119</v>
      </c>
      <c r="P336" s="5">
        <f>E336/L336</f>
        <v>146.65217391304347</v>
      </c>
      <c r="Q336" t="s">
        <v>8310</v>
      </c>
      <c r="R336" t="s">
        <v>8315</v>
      </c>
      <c r="S336" s="12">
        <f>(((J336/60)/60)/24)+DATE(1970,1,1)</f>
        <v>42101.682372685187</v>
      </c>
      <c r="T336" s="13">
        <f>(((I336/60)/60)/24)+DATE(1970,1,1)</f>
        <v>42139.791666666672</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6">
        <f>(E337-D337)/D337 + 1</f>
        <v>1.0276470588235294</v>
      </c>
      <c r="P337" s="5">
        <f>E337/L337</f>
        <v>109.1875</v>
      </c>
      <c r="Q337" t="s">
        <v>8310</v>
      </c>
      <c r="R337" t="s">
        <v>8315</v>
      </c>
      <c r="S337" s="12">
        <f>(((J337/60)/60)/24)+DATE(1970,1,1)</f>
        <v>42101.737442129626</v>
      </c>
      <c r="T337" s="13">
        <f>(((I337/60)/60)/24)+DATE(1970,1,1)</f>
        <v>42132.916666666672</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6">
        <f>(E338-D338)/D338 + 1</f>
        <v>1.1683911999999999</v>
      </c>
      <c r="P338" s="5">
        <f>E338/L338</f>
        <v>59.249046653144013</v>
      </c>
      <c r="Q338" t="s">
        <v>8310</v>
      </c>
      <c r="R338" t="s">
        <v>8315</v>
      </c>
      <c r="S338" s="12">
        <f>(((J338/60)/60)/24)+DATE(1970,1,1)</f>
        <v>42291.596273148149</v>
      </c>
      <c r="T338" s="13">
        <f>(((I338/60)/60)/24)+DATE(1970,1,1)</f>
        <v>42321.637939814813</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6">
        <f>(E339-D339)/D339 + 1</f>
        <v>1.0116833333333335</v>
      </c>
      <c r="P339" s="5">
        <f>E339/L339</f>
        <v>97.904838709677421</v>
      </c>
      <c r="Q339" t="s">
        <v>8310</v>
      </c>
      <c r="R339" t="s">
        <v>8315</v>
      </c>
      <c r="S339" s="12">
        <f>(((J339/60)/60)/24)+DATE(1970,1,1)</f>
        <v>42047.128564814819</v>
      </c>
      <c r="T339" s="13">
        <f>(((I339/60)/60)/24)+DATE(1970,1,1)</f>
        <v>42077.086898148147</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6">
        <f>(E340-D340)/D340 + 1</f>
        <v>1.1013360000000001</v>
      </c>
      <c r="P340" s="5">
        <f>E340/L340</f>
        <v>70.000169491525426</v>
      </c>
      <c r="Q340" t="s">
        <v>8310</v>
      </c>
      <c r="R340" t="s">
        <v>8315</v>
      </c>
      <c r="S340" s="12">
        <f>(((J340/60)/60)/24)+DATE(1970,1,1)</f>
        <v>42559.755671296298</v>
      </c>
      <c r="T340" s="13">
        <f>(((I340/60)/60)/24)+DATE(1970,1,1)</f>
        <v>42616.041666666672</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6">
        <f>(E341-D341)/D341 + 1</f>
        <v>1.0808333333333333</v>
      </c>
      <c r="P341" s="5">
        <f>E341/L341</f>
        <v>72.865168539325836</v>
      </c>
      <c r="Q341" t="s">
        <v>8310</v>
      </c>
      <c r="R341" t="s">
        <v>8315</v>
      </c>
      <c r="S341" s="12">
        <f>(((J341/60)/60)/24)+DATE(1970,1,1)</f>
        <v>42093.760046296295</v>
      </c>
      <c r="T341" s="13">
        <f>(((I341/60)/60)/24)+DATE(1970,1,1)</f>
        <v>42123.760046296295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6">
        <f>(E342-D342)/D342 + 1</f>
        <v>1.2502285714285715</v>
      </c>
      <c r="P342" s="5">
        <f>E342/L342</f>
        <v>146.34782608695653</v>
      </c>
      <c r="Q342" t="s">
        <v>8310</v>
      </c>
      <c r="R342" t="s">
        <v>8315</v>
      </c>
      <c r="S342" s="12">
        <f>(((J342/60)/60)/24)+DATE(1970,1,1)</f>
        <v>42772.669062500005</v>
      </c>
      <c r="T342" s="13">
        <f>(((I342/60)/60)/24)+DATE(1970,1,1)</f>
        <v>42802.875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6">
        <f>(E343-D343)/D343 + 1</f>
        <v>1.0671428571428572</v>
      </c>
      <c r="P343" s="5">
        <f>E343/L343</f>
        <v>67.909090909090907</v>
      </c>
      <c r="Q343" t="s">
        <v>8310</v>
      </c>
      <c r="R343" t="s">
        <v>8315</v>
      </c>
      <c r="S343" s="12">
        <f>(((J343/60)/60)/24)+DATE(1970,1,1)</f>
        <v>41894.879606481481</v>
      </c>
      <c r="T343" s="13">
        <f>(((I343/60)/60)/24)+DATE(1970,1,1)</f>
        <v>41913.165972222225</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6">
        <f>(E344-D344)/D344 + 1</f>
        <v>1.0036639999999999</v>
      </c>
      <c r="P344" s="5">
        <f>E344/L344</f>
        <v>169.85083076923075</v>
      </c>
      <c r="Q344" t="s">
        <v>8310</v>
      </c>
      <c r="R344" t="s">
        <v>8315</v>
      </c>
      <c r="S344" s="12">
        <f>(((J344/60)/60)/24)+DATE(1970,1,1)</f>
        <v>42459.780844907407</v>
      </c>
      <c r="T344" s="13">
        <f>(((I344/60)/60)/24)+DATE(1970,1,1)</f>
        <v>42489.780844907407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6">
        <f>(E345-D345)/D345 + 1</f>
        <v>1.0202863333333334</v>
      </c>
      <c r="P345" s="5">
        <f>E345/L345</f>
        <v>58.413339694656486</v>
      </c>
      <c r="Q345" t="s">
        <v>8310</v>
      </c>
      <c r="R345" t="s">
        <v>8315</v>
      </c>
      <c r="S345" s="12">
        <f>(((J345/60)/60)/24)+DATE(1970,1,1)</f>
        <v>41926.73778935185</v>
      </c>
      <c r="T345" s="13">
        <f>(((I345/60)/60)/24)+DATE(1970,1,1)</f>
        <v>41957.125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6">
        <f>(E346-D346)/D346 + 1</f>
        <v>1.0208358208955224</v>
      </c>
      <c r="P346" s="5">
        <f>E346/L346</f>
        <v>119.99298245614035</v>
      </c>
      <c r="Q346" t="s">
        <v>8310</v>
      </c>
      <c r="R346" t="s">
        <v>8315</v>
      </c>
      <c r="S346" s="12">
        <f>(((J346/60)/60)/24)+DATE(1970,1,1)</f>
        <v>42111.970995370371</v>
      </c>
      <c r="T346" s="13">
        <f>(((I346/60)/60)/24)+DATE(1970,1,1)</f>
        <v>42156.097222222219</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6">
        <f>(E347-D347)/D347 + 1</f>
        <v>1.2327586206896552</v>
      </c>
      <c r="P347" s="5">
        <f>E347/L347</f>
        <v>99.860335195530723</v>
      </c>
      <c r="Q347" t="s">
        <v>8310</v>
      </c>
      <c r="R347" t="s">
        <v>8315</v>
      </c>
      <c r="S347" s="12">
        <f>(((J347/60)/60)/24)+DATE(1970,1,1)</f>
        <v>42114.944328703699</v>
      </c>
      <c r="T347" s="13">
        <f>(((I347/60)/60)/24)+DATE(1970,1,1)</f>
        <v>42144.944328703699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6">
        <f>(E348-D348)/D348 + 1</f>
        <v>1.7028880000000002</v>
      </c>
      <c r="P348" s="5">
        <f>E348/L348</f>
        <v>90.579148936170213</v>
      </c>
      <c r="Q348" t="s">
        <v>8310</v>
      </c>
      <c r="R348" t="s">
        <v>8315</v>
      </c>
      <c r="S348" s="12">
        <f>(((J348/60)/60)/24)+DATE(1970,1,1)</f>
        <v>42261.500243055561</v>
      </c>
      <c r="T348" s="13">
        <f>(((I348/60)/60)/24)+DATE(1970,1,1)</f>
        <v>42291.500243055561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6">
        <f>(E349-D349)/D349 + 1</f>
        <v>1.1159049999999999</v>
      </c>
      <c r="P349" s="5">
        <f>E349/L349</f>
        <v>117.77361477572559</v>
      </c>
      <c r="Q349" t="s">
        <v>8310</v>
      </c>
      <c r="R349" t="s">
        <v>8315</v>
      </c>
      <c r="S349" s="12">
        <f>(((J349/60)/60)/24)+DATE(1970,1,1)</f>
        <v>42292.495474537034</v>
      </c>
      <c r="T349" s="13">
        <f>(((I349/60)/60)/24)+DATE(1970,1,1)</f>
        <v>42322.537141203706</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6">
        <f>(E350-D350)/D350 + 1</f>
        <v>1.03</v>
      </c>
      <c r="P350" s="5">
        <f>E350/L350</f>
        <v>86.554621848739501</v>
      </c>
      <c r="Q350" t="s">
        <v>8310</v>
      </c>
      <c r="R350" t="s">
        <v>8315</v>
      </c>
      <c r="S350" s="12">
        <f>(((J350/60)/60)/24)+DATE(1970,1,1)</f>
        <v>42207.58699074074</v>
      </c>
      <c r="T350" s="13">
        <f>(((I350/60)/60)/24)+DATE(1970,1,1)</f>
        <v>42237.58699074074</v>
      </c>
    </row>
    <row r="351" spans="1:20" ht="48"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6">
        <f>(E351-D351)/D351 + 1</f>
        <v>1.0663570159857905</v>
      </c>
      <c r="P351" s="5">
        <f>E351/L351</f>
        <v>71.899281437125751</v>
      </c>
      <c r="Q351" t="s">
        <v>8310</v>
      </c>
      <c r="R351" t="s">
        <v>8315</v>
      </c>
      <c r="S351" s="12">
        <f>(((J351/60)/60)/24)+DATE(1970,1,1)</f>
        <v>42760.498935185184</v>
      </c>
      <c r="T351" s="13">
        <f>(((I351/60)/60)/24)+DATE(1970,1,1)</f>
        <v>42790.498935185184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6">
        <f>(E352-D352)/D352 + 1</f>
        <v>1.1476</v>
      </c>
      <c r="P352" s="5">
        <f>E352/L352</f>
        <v>129.81900452488688</v>
      </c>
      <c r="Q352" t="s">
        <v>8310</v>
      </c>
      <c r="R352" t="s">
        <v>8315</v>
      </c>
      <c r="S352" s="12">
        <f>(((J352/60)/60)/24)+DATE(1970,1,1)</f>
        <v>42586.066076388888</v>
      </c>
      <c r="T352" s="13">
        <f>(((I352/60)/60)/24)+DATE(1970,1,1)</f>
        <v>42624.165972222225</v>
      </c>
    </row>
    <row r="353" spans="1:20" ht="64"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6">
        <f>(E353-D353)/D353 + 1</f>
        <v>1.2734117647058825</v>
      </c>
      <c r="P353" s="5">
        <f>E353/L353</f>
        <v>44.912863070539416</v>
      </c>
      <c r="Q353" t="s">
        <v>8310</v>
      </c>
      <c r="R353" t="s">
        <v>8315</v>
      </c>
      <c r="S353" s="12">
        <f>(((J353/60)/60)/24)+DATE(1970,1,1)</f>
        <v>42427.964745370366</v>
      </c>
      <c r="T353" s="13">
        <f>(((I353/60)/60)/24)+DATE(1970,1,1)</f>
        <v>42467.923078703709</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6">
        <f>(E354-D354)/D354 + 1</f>
        <v>1.1656</v>
      </c>
      <c r="P354" s="5">
        <f>E354/L354</f>
        <v>40.755244755244753</v>
      </c>
      <c r="Q354" t="s">
        <v>8310</v>
      </c>
      <c r="R354" t="s">
        <v>8315</v>
      </c>
      <c r="S354" s="12">
        <f>(((J354/60)/60)/24)+DATE(1970,1,1)</f>
        <v>41890.167453703703</v>
      </c>
      <c r="T354" s="13">
        <f>(((I354/60)/60)/24)+DATE(1970,1,1)</f>
        <v>41920.167453703703</v>
      </c>
    </row>
    <row r="355" spans="1:20" ht="64"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6">
        <f>(E355-D355)/D355 + 1</f>
        <v>1.0861819426615318</v>
      </c>
      <c r="P355" s="5">
        <f>E355/L355</f>
        <v>103.52394779771615</v>
      </c>
      <c r="Q355" t="s">
        <v>8310</v>
      </c>
      <c r="R355" t="s">
        <v>8315</v>
      </c>
      <c r="S355" s="12">
        <f>(((J355/60)/60)/24)+DATE(1970,1,1)</f>
        <v>42297.791886574079</v>
      </c>
      <c r="T355" s="13">
        <f>(((I355/60)/60)/24)+DATE(1970,1,1)</f>
        <v>42327.833553240736</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6">
        <f>(E356-D356)/D356 + 1</f>
        <v>1.0394285714285714</v>
      </c>
      <c r="P356" s="5">
        <f>E356/L356</f>
        <v>125.44827586206897</v>
      </c>
      <c r="Q356" t="s">
        <v>8310</v>
      </c>
      <c r="R356" t="s">
        <v>8315</v>
      </c>
      <c r="S356" s="12">
        <f>(((J356/60)/60)/24)+DATE(1970,1,1)</f>
        <v>42438.827789351853</v>
      </c>
      <c r="T356" s="13">
        <f>(((I356/60)/60)/24)+DATE(1970,1,1)</f>
        <v>42468.786122685182</v>
      </c>
    </row>
    <row r="357" spans="1:20" ht="48"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6">
        <f>(E357-D357)/D357 + 1</f>
        <v>1.1625714285714286</v>
      </c>
      <c r="P357" s="5">
        <f>E357/L357</f>
        <v>246.60606060606059</v>
      </c>
      <c r="Q357" t="s">
        <v>8310</v>
      </c>
      <c r="R357" t="s">
        <v>8315</v>
      </c>
      <c r="S357" s="12">
        <f>(((J357/60)/60)/24)+DATE(1970,1,1)</f>
        <v>41943.293912037036</v>
      </c>
      <c r="T357" s="13">
        <f>(((I357/60)/60)/24)+DATE(1970,1,1)</f>
        <v>41974.3355787037</v>
      </c>
    </row>
    <row r="358" spans="1:20" ht="48"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6">
        <f>(E358-D358)/D358 + 1</f>
        <v>1.0269239999999999</v>
      </c>
      <c r="P358" s="5">
        <f>E358/L358</f>
        <v>79.401340206185566</v>
      </c>
      <c r="Q358" t="s">
        <v>8310</v>
      </c>
      <c r="R358" t="s">
        <v>8315</v>
      </c>
      <c r="S358" s="12">
        <f>(((J358/60)/60)/24)+DATE(1970,1,1)</f>
        <v>42415.803159722222</v>
      </c>
      <c r="T358" s="13">
        <f>(((I358/60)/60)/24)+DATE(1970,1,1)</f>
        <v>42445.761493055557</v>
      </c>
    </row>
    <row r="359" spans="1:20" ht="64"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6">
        <f>(E359-D359)/D359 + 1</f>
        <v>1.74</v>
      </c>
      <c r="P359" s="5">
        <f>E359/L359</f>
        <v>86.138613861386133</v>
      </c>
      <c r="Q359" t="s">
        <v>8310</v>
      </c>
      <c r="R359" t="s">
        <v>8315</v>
      </c>
      <c r="S359" s="12">
        <f>(((J359/60)/60)/24)+DATE(1970,1,1)</f>
        <v>42078.222187499996</v>
      </c>
      <c r="T359" s="13">
        <f>(((I359/60)/60)/24)+DATE(1970,1,1)</f>
        <v>42118.222187499996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6">
        <f>(E360-D360)/D360 + 1</f>
        <v>1.03088</v>
      </c>
      <c r="P360" s="5">
        <f>E360/L360</f>
        <v>193.04868913857678</v>
      </c>
      <c r="Q360" t="s">
        <v>8310</v>
      </c>
      <c r="R360" t="s">
        <v>8315</v>
      </c>
      <c r="S360" s="12">
        <f>(((J360/60)/60)/24)+DATE(1970,1,1)</f>
        <v>42507.860196759255</v>
      </c>
      <c r="T360" s="13">
        <f>(((I360/60)/60)/24)+DATE(1970,1,1)</f>
        <v>42536.625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6">
        <f>(E361-D361)/D361 + 1</f>
        <v>1.0485537190082646</v>
      </c>
      <c r="P361" s="5">
        <f>E361/L361</f>
        <v>84.023178807947019</v>
      </c>
      <c r="Q361" t="s">
        <v>8310</v>
      </c>
      <c r="R361" t="s">
        <v>8315</v>
      </c>
      <c r="S361" s="12">
        <f>(((J361/60)/60)/24)+DATE(1970,1,1)</f>
        <v>41935.070486111108</v>
      </c>
      <c r="T361" s="13">
        <f>(((I361/60)/60)/24)+DATE(1970,1,1)</f>
        <v>41957.216666666667</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6">
        <f>(E362-D362)/D362 + 1</f>
        <v>1.0137499999999999</v>
      </c>
      <c r="P362" s="5">
        <f>E362/L362</f>
        <v>139.82758620689654</v>
      </c>
      <c r="Q362" t="s">
        <v>8310</v>
      </c>
      <c r="R362" t="s">
        <v>8315</v>
      </c>
      <c r="S362" s="12">
        <f>(((J362/60)/60)/24)+DATE(1970,1,1)</f>
        <v>42163.897916666669</v>
      </c>
      <c r="T362" s="13">
        <f>(((I362/60)/60)/24)+DATE(1970,1,1)</f>
        <v>42208.132638888885</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6">
        <f>(E363-D363)/D363 + 1</f>
        <v>1.1107699999999998</v>
      </c>
      <c r="P363" s="5">
        <f>E363/L363</f>
        <v>109.82189265536722</v>
      </c>
      <c r="Q363" t="s">
        <v>8310</v>
      </c>
      <c r="R363" t="s">
        <v>8315</v>
      </c>
      <c r="S363" s="12">
        <f>(((J363/60)/60)/24)+DATE(1970,1,1)</f>
        <v>41936.001226851848</v>
      </c>
      <c r="T363" s="13">
        <f>(((I363/60)/60)/24)+DATE(1970,1,1)</f>
        <v>41966.042893518519</v>
      </c>
    </row>
    <row r="364" spans="1:20" ht="64"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6">
        <f>(E364-D364)/D364 + 1</f>
        <v>1.2415933781686497</v>
      </c>
      <c r="P364" s="5">
        <f>E364/L364</f>
        <v>139.53488372093022</v>
      </c>
      <c r="Q364" t="s">
        <v>8310</v>
      </c>
      <c r="R364" t="s">
        <v>8315</v>
      </c>
      <c r="S364" s="12">
        <f>(((J364/60)/60)/24)+DATE(1970,1,1)</f>
        <v>41837.210543981484</v>
      </c>
      <c r="T364" s="13">
        <f>(((I364/60)/60)/24)+DATE(1970,1,1)</f>
        <v>41859</v>
      </c>
    </row>
    <row r="365" spans="1:20" ht="64"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6">
        <f>(E365-D365)/D365 + 1</f>
        <v>1.0133333333333334</v>
      </c>
      <c r="P365" s="5">
        <f>E365/L365</f>
        <v>347.84615384615387</v>
      </c>
      <c r="Q365" t="s">
        <v>8310</v>
      </c>
      <c r="R365" t="s">
        <v>8315</v>
      </c>
      <c r="S365" s="12">
        <f>(((J365/60)/60)/24)+DATE(1970,1,1)</f>
        <v>40255.744629629626</v>
      </c>
      <c r="T365" s="13">
        <f>(((I365/60)/60)/24)+DATE(1970,1,1)</f>
        <v>40300.806944444441</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6">
        <f>(E366-D366)/D366 + 1</f>
        <v>1.1016142857142857</v>
      </c>
      <c r="P366" s="5">
        <f>E366/L366</f>
        <v>68.24159292035398</v>
      </c>
      <c r="Q366" t="s">
        <v>8310</v>
      </c>
      <c r="R366" t="s">
        <v>8315</v>
      </c>
      <c r="S366" s="12">
        <f>(((J366/60)/60)/24)+DATE(1970,1,1)</f>
        <v>41780.859629629631</v>
      </c>
      <c r="T366" s="13">
        <f>(((I366/60)/60)/24)+DATE(1970,1,1)</f>
        <v>41811.165972222225</v>
      </c>
    </row>
    <row r="367" spans="1:20"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6">
        <f>(E367-D367)/D367 + 1</f>
        <v>1.0397333333333334</v>
      </c>
      <c r="P367" s="5">
        <f>E367/L367</f>
        <v>239.93846153846152</v>
      </c>
      <c r="Q367" t="s">
        <v>8310</v>
      </c>
      <c r="R367" t="s">
        <v>8315</v>
      </c>
      <c r="S367" s="12">
        <f>(((J367/60)/60)/24)+DATE(1970,1,1)</f>
        <v>41668.606469907405</v>
      </c>
      <c r="T367" s="13">
        <f>(((I367/60)/60)/24)+DATE(1970,1,1)</f>
        <v>41698.606469907405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6">
        <f>(E368-D368)/D368 + 1</f>
        <v>1.013157894736842</v>
      </c>
      <c r="P368" s="5">
        <f>E368/L368</f>
        <v>287.31343283582089</v>
      </c>
      <c r="Q368" t="s">
        <v>8310</v>
      </c>
      <c r="R368" t="s">
        <v>8315</v>
      </c>
      <c r="S368" s="12">
        <f>(((J368/60)/60)/24)+DATE(1970,1,1)</f>
        <v>41019.793032407404</v>
      </c>
      <c r="T368" s="13">
        <f>(((I368/60)/60)/24)+DATE(1970,1,1)</f>
        <v>41049.793032407404</v>
      </c>
    </row>
    <row r="369" spans="1:20" ht="64"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6">
        <f>(E369-D369)/D369 + 1</f>
        <v>1.033501</v>
      </c>
      <c r="P369" s="5">
        <f>E369/L369</f>
        <v>86.84882352941176</v>
      </c>
      <c r="Q369" t="s">
        <v>8310</v>
      </c>
      <c r="R369" t="s">
        <v>8315</v>
      </c>
      <c r="S369" s="12">
        <f>(((J369/60)/60)/24)+DATE(1970,1,1)</f>
        <v>41355.577291666668</v>
      </c>
      <c r="T369" s="13">
        <f>(((I369/60)/60)/24)+DATE(1970,1,1)</f>
        <v>41395.207638888889</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6">
        <f>(E370-D370)/D370 + 1</f>
        <v>1.04112</v>
      </c>
      <c r="P370" s="5">
        <f>E370/L370</f>
        <v>81.84905660377359</v>
      </c>
      <c r="Q370" t="s">
        <v>8310</v>
      </c>
      <c r="R370" t="s">
        <v>8315</v>
      </c>
      <c r="S370" s="12">
        <f>(((J370/60)/60)/24)+DATE(1970,1,1)</f>
        <v>42043.605578703704</v>
      </c>
      <c r="T370" s="13">
        <f>(((I370/60)/60)/24)+DATE(1970,1,1)</f>
        <v>42078.563912037032</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6">
        <f>(E371-D371)/D371 + 1</f>
        <v>1.1015569230769231</v>
      </c>
      <c r="P371" s="5">
        <f>E371/L371</f>
        <v>42.874970059880241</v>
      </c>
      <c r="Q371" t="s">
        <v>8310</v>
      </c>
      <c r="R371" t="s">
        <v>8315</v>
      </c>
      <c r="S371" s="12">
        <f>(((J371/60)/60)/24)+DATE(1970,1,1)</f>
        <v>40893.551724537036</v>
      </c>
      <c r="T371" s="13">
        <f>(((I371/60)/60)/24)+DATE(1970,1,1)</f>
        <v>40923.551724537036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6">
        <f>(E372-D372)/D372 + 1</f>
        <v>1.2202</v>
      </c>
      <c r="P372" s="5">
        <f>E372/L372</f>
        <v>709.41860465116281</v>
      </c>
      <c r="Q372" t="s">
        <v>8310</v>
      </c>
      <c r="R372" t="s">
        <v>8315</v>
      </c>
      <c r="S372" s="12">
        <f>(((J372/60)/60)/24)+DATE(1970,1,1)</f>
        <v>42711.795138888891</v>
      </c>
      <c r="T372" s="13">
        <f>(((I372/60)/60)/24)+DATE(1970,1,1)</f>
        <v>42741.795138888891</v>
      </c>
    </row>
    <row r="373" spans="1:20" ht="64"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6">
        <f>(E373-D373)/D373 + 1</f>
        <v>1.1416866666666667</v>
      </c>
      <c r="P373" s="5">
        <f>E373/L373</f>
        <v>161.25517890772127</v>
      </c>
      <c r="Q373" t="s">
        <v>8310</v>
      </c>
      <c r="R373" t="s">
        <v>8315</v>
      </c>
      <c r="S373" s="12">
        <f>(((J373/60)/60)/24)+DATE(1970,1,1)</f>
        <v>41261.767812500002</v>
      </c>
      <c r="T373" s="13">
        <f>(((I373/60)/60)/24)+DATE(1970,1,1)</f>
        <v>41306.767812500002</v>
      </c>
    </row>
    <row r="374" spans="1:20"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6">
        <f>(E374-D374)/D374 + 1</f>
        <v>1.2533333333333334</v>
      </c>
      <c r="P374" s="5">
        <f>E374/L374</f>
        <v>41.777777777777779</v>
      </c>
      <c r="Q374" t="s">
        <v>8310</v>
      </c>
      <c r="R374" t="s">
        <v>8315</v>
      </c>
      <c r="S374" s="12">
        <f>(((J374/60)/60)/24)+DATE(1970,1,1)</f>
        <v>42425.576898148152</v>
      </c>
      <c r="T374" s="13">
        <f>(((I374/60)/60)/24)+DATE(1970,1,1)</f>
        <v>42465.666666666672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6">
        <f>(E375-D375)/D375 + 1</f>
        <v>1.0666666666666667</v>
      </c>
      <c r="P375" s="5">
        <f>E375/L375</f>
        <v>89.887640449438209</v>
      </c>
      <c r="Q375" t="s">
        <v>8310</v>
      </c>
      <c r="R375" t="s">
        <v>8315</v>
      </c>
      <c r="S375" s="12">
        <f>(((J375/60)/60)/24)+DATE(1970,1,1)</f>
        <v>41078.91201388889</v>
      </c>
      <c r="T375" s="13">
        <f>(((I375/60)/60)/24)+DATE(1970,1,1)</f>
        <v>41108.91201388889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6">
        <f>(E376-D376)/D376 + 1</f>
        <v>1.3065</v>
      </c>
      <c r="P376" s="5">
        <f>E376/L376</f>
        <v>45.051724137931032</v>
      </c>
      <c r="Q376" t="s">
        <v>8310</v>
      </c>
      <c r="R376" t="s">
        <v>8315</v>
      </c>
      <c r="S376" s="12">
        <f>(((J376/60)/60)/24)+DATE(1970,1,1)</f>
        <v>40757.889247685183</v>
      </c>
      <c r="T376" s="13">
        <f>(((I376/60)/60)/24)+DATE(1970,1,1)</f>
        <v>40802.889247685183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6">
        <f>(E377-D377)/D377 + 1</f>
        <v>1.2</v>
      </c>
      <c r="P377" s="5">
        <f>E377/L377</f>
        <v>42.857142857142854</v>
      </c>
      <c r="Q377" t="s">
        <v>8310</v>
      </c>
      <c r="R377" t="s">
        <v>8315</v>
      </c>
      <c r="S377" s="12">
        <f>(((J377/60)/60)/24)+DATE(1970,1,1)</f>
        <v>41657.985081018516</v>
      </c>
      <c r="T377" s="13">
        <f>(((I377/60)/60)/24)+DATE(1970,1,1)</f>
        <v>41699.720833333333</v>
      </c>
    </row>
    <row r="378" spans="1:20" ht="64"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6">
        <f>(E378-D378)/D378 + 1</f>
        <v>1.0595918367346939</v>
      </c>
      <c r="P378" s="5">
        <f>E378/L378</f>
        <v>54.083333333333336</v>
      </c>
      <c r="Q378" t="s">
        <v>8310</v>
      </c>
      <c r="R378" t="s">
        <v>8315</v>
      </c>
      <c r="S378" s="12">
        <f>(((J378/60)/60)/24)+DATE(1970,1,1)</f>
        <v>42576.452731481477</v>
      </c>
      <c r="T378" s="13">
        <f>(((I378/60)/60)/24)+DATE(1970,1,1)</f>
        <v>42607.452731481477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6">
        <f>(E379-D379)/D379 + 1</f>
        <v>1.1439999999999999</v>
      </c>
      <c r="P379" s="5">
        <f>E379/L379</f>
        <v>103.21804511278195</v>
      </c>
      <c r="Q379" t="s">
        <v>8310</v>
      </c>
      <c r="R379" t="s">
        <v>8315</v>
      </c>
      <c r="S379" s="12">
        <f>(((J379/60)/60)/24)+DATE(1970,1,1)</f>
        <v>42292.250787037032</v>
      </c>
      <c r="T379" s="13">
        <f>(((I379/60)/60)/24)+DATE(1970,1,1)</f>
        <v>42322.292361111111</v>
      </c>
    </row>
    <row r="380" spans="1:20" ht="64"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6">
        <f>(E380-D380)/D380 + 1</f>
        <v>1.1176666666666666</v>
      </c>
      <c r="P380" s="5">
        <f>E380/L380</f>
        <v>40.397590361445786</v>
      </c>
      <c r="Q380" t="s">
        <v>8310</v>
      </c>
      <c r="R380" t="s">
        <v>8315</v>
      </c>
      <c r="S380" s="12">
        <f>(((J380/60)/60)/24)+DATE(1970,1,1)</f>
        <v>42370.571851851855</v>
      </c>
      <c r="T380" s="13">
        <f>(((I380/60)/60)/24)+DATE(1970,1,1)</f>
        <v>42394.994444444441</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6">
        <f>(E381-D381)/D381 + 1</f>
        <v>1.1608000000000001</v>
      </c>
      <c r="P381" s="5">
        <f>E381/L381</f>
        <v>116.85906040268456</v>
      </c>
      <c r="Q381" t="s">
        <v>8310</v>
      </c>
      <c r="R381" t="s">
        <v>8315</v>
      </c>
      <c r="S381" s="12">
        <f>(((J381/60)/60)/24)+DATE(1970,1,1)</f>
        <v>40987.688333333332</v>
      </c>
      <c r="T381" s="13">
        <f>(((I381/60)/60)/24)+DATE(1970,1,1)</f>
        <v>41032.688333333332</v>
      </c>
    </row>
    <row r="382" spans="1:20" ht="64"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6">
        <f>(E382-D382)/D382 + 1</f>
        <v>1.415</v>
      </c>
      <c r="P382" s="5">
        <f>E382/L382</f>
        <v>115.51020408163265</v>
      </c>
      <c r="Q382" t="s">
        <v>8310</v>
      </c>
      <c r="R382" t="s">
        <v>8315</v>
      </c>
      <c r="S382" s="12">
        <f>(((J382/60)/60)/24)+DATE(1970,1,1)</f>
        <v>42367.719814814816</v>
      </c>
      <c r="T382" s="13">
        <f>(((I382/60)/60)/24)+DATE(1970,1,1)</f>
        <v>42392.719814814816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6">
        <f>(E383-D383)/D383 + 1</f>
        <v>1.0472999999999999</v>
      </c>
      <c r="P383" s="5">
        <f>E383/L383</f>
        <v>104.31274900398407</v>
      </c>
      <c r="Q383" t="s">
        <v>8310</v>
      </c>
      <c r="R383" t="s">
        <v>8315</v>
      </c>
      <c r="S383" s="12">
        <f>(((J383/60)/60)/24)+DATE(1970,1,1)</f>
        <v>41085.698113425926</v>
      </c>
      <c r="T383" s="13">
        <f>(((I383/60)/60)/24)+DATE(1970,1,1)</f>
        <v>41120.208333333336</v>
      </c>
    </row>
    <row r="384" spans="1:20" ht="64"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6">
        <f>(E384-D384)/D384 + 1</f>
        <v>2.5583333333333336</v>
      </c>
      <c r="P384" s="5">
        <f>E384/L384</f>
        <v>69.772727272727266</v>
      </c>
      <c r="Q384" t="s">
        <v>8310</v>
      </c>
      <c r="R384" t="s">
        <v>8315</v>
      </c>
      <c r="S384" s="12">
        <f>(((J384/60)/60)/24)+DATE(1970,1,1)</f>
        <v>41144.709490740745</v>
      </c>
      <c r="T384" s="13">
        <f>(((I384/60)/60)/24)+DATE(1970,1,1)</f>
        <v>41158.709490740745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6">
        <f>(E385-D385)/D385 + 1</f>
        <v>2.0670670670670672</v>
      </c>
      <c r="P385" s="5">
        <f>E385/L385</f>
        <v>43.020833333333336</v>
      </c>
      <c r="Q385" t="s">
        <v>8310</v>
      </c>
      <c r="R385" t="s">
        <v>8315</v>
      </c>
      <c r="S385" s="12">
        <f>(((J385/60)/60)/24)+DATE(1970,1,1)</f>
        <v>41755.117581018516</v>
      </c>
      <c r="T385" s="13">
        <f>(((I385/60)/60)/24)+DATE(1970,1,1)</f>
        <v>41778.117581018516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6">
        <f>(E386-D386)/D386 + 1</f>
        <v>1.1210500000000001</v>
      </c>
      <c r="P386" s="5">
        <f>E386/L386</f>
        <v>58.540469973890339</v>
      </c>
      <c r="Q386" t="s">
        <v>8310</v>
      </c>
      <c r="R386" t="s">
        <v>8315</v>
      </c>
      <c r="S386" s="12">
        <f>(((J386/60)/60)/24)+DATE(1970,1,1)</f>
        <v>41980.781793981485</v>
      </c>
      <c r="T386" s="13">
        <f>(((I386/60)/60)/24)+DATE(1970,1,1)</f>
        <v>42010.781793981485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6">
        <f>(E387-D387)/D387 + 1</f>
        <v>1.05982</v>
      </c>
      <c r="P387" s="5">
        <f>E387/L387</f>
        <v>111.79535864978902</v>
      </c>
      <c r="Q387" t="s">
        <v>8310</v>
      </c>
      <c r="R387" t="s">
        <v>8315</v>
      </c>
      <c r="S387" s="12">
        <f>(((J387/60)/60)/24)+DATE(1970,1,1)</f>
        <v>41934.584502314814</v>
      </c>
      <c r="T387" s="13">
        <f>(((I387/60)/60)/24)+DATE(1970,1,1)</f>
        <v>41964.626168981486</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6">
        <f>(E388-D388)/D388 + 1</f>
        <v>1.0016666666666667</v>
      </c>
      <c r="P388" s="5">
        <f>E388/L388</f>
        <v>46.230769230769234</v>
      </c>
      <c r="Q388" t="s">
        <v>8310</v>
      </c>
      <c r="R388" t="s">
        <v>8315</v>
      </c>
      <c r="S388" s="12">
        <f>(((J388/60)/60)/24)+DATE(1970,1,1)</f>
        <v>42211.951284722221</v>
      </c>
      <c r="T388" s="13">
        <f>(((I388/60)/60)/24)+DATE(1970,1,1)</f>
        <v>42226.951284722221</v>
      </c>
    </row>
    <row r="389" spans="1:20" ht="64"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6">
        <f>(E389-D389)/D389 + 1</f>
        <v>2.1398947368421055</v>
      </c>
      <c r="P389" s="5">
        <f>E389/L389</f>
        <v>144.69039145907473</v>
      </c>
      <c r="Q389" t="s">
        <v>8310</v>
      </c>
      <c r="R389" t="s">
        <v>8315</v>
      </c>
      <c r="S389" s="12">
        <f>(((J389/60)/60)/24)+DATE(1970,1,1)</f>
        <v>42200.67659722222</v>
      </c>
      <c r="T389" s="13">
        <f>(((I389/60)/60)/24)+DATE(1970,1,1)</f>
        <v>42231.25</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6">
        <f>(E390-D390)/D390 + 1</f>
        <v>1.2616000000000001</v>
      </c>
      <c r="P390" s="5">
        <f>E390/L390</f>
        <v>88.845070422535215</v>
      </c>
      <c r="Q390" t="s">
        <v>8310</v>
      </c>
      <c r="R390" t="s">
        <v>8315</v>
      </c>
      <c r="S390" s="12">
        <f>(((J390/60)/60)/24)+DATE(1970,1,1)</f>
        <v>42549.076157407413</v>
      </c>
      <c r="T390" s="13">
        <f>(((I390/60)/60)/24)+DATE(1970,1,1)</f>
        <v>42579.076157407413</v>
      </c>
    </row>
    <row r="391" spans="1:20" ht="64"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6">
        <f>(E391-D391)/D391 + 1</f>
        <v>1.8153547058823529</v>
      </c>
      <c r="P391" s="5">
        <f>E391/L391</f>
        <v>81.75107284768211</v>
      </c>
      <c r="Q391" t="s">
        <v>8310</v>
      </c>
      <c r="R391" t="s">
        <v>8315</v>
      </c>
      <c r="S391" s="12">
        <f>(((J391/60)/60)/24)+DATE(1970,1,1)</f>
        <v>41674.063078703701</v>
      </c>
      <c r="T391" s="13">
        <f>(((I391/60)/60)/24)+DATE(1970,1,1)</f>
        <v>41705.957638888889</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6">
        <f>(E392-D392)/D392 + 1</f>
        <v>1</v>
      </c>
      <c r="P392" s="5">
        <f>E392/L392</f>
        <v>71.428571428571431</v>
      </c>
      <c r="Q392" t="s">
        <v>8310</v>
      </c>
      <c r="R392" t="s">
        <v>8315</v>
      </c>
      <c r="S392" s="12">
        <f>(((J392/60)/60)/24)+DATE(1970,1,1)</f>
        <v>42112.036712962959</v>
      </c>
      <c r="T392" s="13">
        <f>(((I392/60)/60)/24)+DATE(1970,1,1)</f>
        <v>42132.036712962959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6">
        <f>(E393-D393)/D393 + 1</f>
        <v>1.0061</v>
      </c>
      <c r="P393" s="5">
        <f>E393/L393</f>
        <v>104.25906735751295</v>
      </c>
      <c r="Q393" t="s">
        <v>8310</v>
      </c>
      <c r="R393" t="s">
        <v>8315</v>
      </c>
      <c r="S393" s="12">
        <f>(((J393/60)/60)/24)+DATE(1970,1,1)</f>
        <v>40865.042256944449</v>
      </c>
      <c r="T393" s="13">
        <f>(((I393/60)/60)/24)+DATE(1970,1,1)</f>
        <v>40895.040972222225</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6">
        <f>(E394-D394)/D394 + 1</f>
        <v>1.009027027027027</v>
      </c>
      <c r="P394" s="5">
        <f>E394/L394</f>
        <v>90.616504854368927</v>
      </c>
      <c r="Q394" t="s">
        <v>8310</v>
      </c>
      <c r="R394" t="s">
        <v>8315</v>
      </c>
      <c r="S394" s="12">
        <f>(((J394/60)/60)/24)+DATE(1970,1,1)</f>
        <v>40763.717256944445</v>
      </c>
      <c r="T394" s="13">
        <f>(((I394/60)/60)/24)+DATE(1970,1,1)</f>
        <v>40794.125</v>
      </c>
    </row>
    <row r="395" spans="1:20" ht="48"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6">
        <f>(E395-D395)/D395 + 1</f>
        <v>1.10446</v>
      </c>
      <c r="P395" s="5">
        <f>E395/L395</f>
        <v>157.33048433048432</v>
      </c>
      <c r="Q395" t="s">
        <v>8310</v>
      </c>
      <c r="R395" t="s">
        <v>8315</v>
      </c>
      <c r="S395" s="12">
        <f>(((J395/60)/60)/24)+DATE(1970,1,1)</f>
        <v>41526.708935185183</v>
      </c>
      <c r="T395" s="13">
        <f>(((I395/60)/60)/24)+DATE(1970,1,1)</f>
        <v>41557.708935185183</v>
      </c>
    </row>
    <row r="396" spans="1:20"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6">
        <f>(E396-D396)/D396 + 1</f>
        <v>1.118936170212766</v>
      </c>
      <c r="P396" s="5">
        <f>E396/L396</f>
        <v>105.18</v>
      </c>
      <c r="Q396" t="s">
        <v>8310</v>
      </c>
      <c r="R396" t="s">
        <v>8315</v>
      </c>
      <c r="S396" s="12">
        <f>(((J396/60)/60)/24)+DATE(1970,1,1)</f>
        <v>42417.818078703705</v>
      </c>
      <c r="T396" s="13">
        <f>(((I396/60)/60)/24)+DATE(1970,1,1)</f>
        <v>42477.776412037041</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6">
        <f>(E397-D397)/D397 + 1</f>
        <v>1.0804450000000001</v>
      </c>
      <c r="P397" s="5">
        <f>E397/L397</f>
        <v>58.719836956521746</v>
      </c>
      <c r="Q397" t="s">
        <v>8310</v>
      </c>
      <c r="R397" t="s">
        <v>8315</v>
      </c>
      <c r="S397" s="12">
        <f>(((J397/60)/60)/24)+DATE(1970,1,1)</f>
        <v>40990.909259259257</v>
      </c>
      <c r="T397" s="13">
        <f>(((I397/60)/60)/24)+DATE(1970,1,1)</f>
        <v>41026.897222222222</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6">
        <f>(E398-D398)/D398 + 1</f>
        <v>1.0666666666666667</v>
      </c>
      <c r="P398" s="5">
        <f>E398/L398</f>
        <v>81.632653061224488</v>
      </c>
      <c r="Q398" t="s">
        <v>8310</v>
      </c>
      <c r="R398" t="s">
        <v>8315</v>
      </c>
      <c r="S398" s="12">
        <f>(((J398/60)/60)/24)+DATE(1970,1,1)</f>
        <v>41082.564884259256</v>
      </c>
      <c r="T398" s="13">
        <f>(((I398/60)/60)/24)+DATE(1970,1,1)</f>
        <v>41097.564884259256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6">
        <f>(E399-D399)/D399 + 1</f>
        <v>1.0390027322404372</v>
      </c>
      <c r="P399" s="5">
        <f>E399/L399</f>
        <v>56.460043668122275</v>
      </c>
      <c r="Q399" t="s">
        <v>8310</v>
      </c>
      <c r="R399" t="s">
        <v>8315</v>
      </c>
      <c r="S399" s="12">
        <f>(((J399/60)/60)/24)+DATE(1970,1,1)</f>
        <v>40379.776435185187</v>
      </c>
      <c r="T399" s="13">
        <f>(((I399/60)/60)/24)+DATE(1970,1,1)</f>
        <v>40422.155555555553</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6">
        <f>(E400-D400)/D400 + 1</f>
        <v>1.2516</v>
      </c>
      <c r="P400" s="5">
        <f>E400/L400</f>
        <v>140.1044776119403</v>
      </c>
      <c r="Q400" t="s">
        <v>8310</v>
      </c>
      <c r="R400" t="s">
        <v>8315</v>
      </c>
      <c r="S400" s="12">
        <f>(((J400/60)/60)/24)+DATE(1970,1,1)</f>
        <v>42078.793124999997</v>
      </c>
      <c r="T400" s="13">
        <f>(((I400/60)/60)/24)+DATE(1970,1,1)</f>
        <v>42123.793124999997</v>
      </c>
    </row>
    <row r="401" spans="1:20" ht="64"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6">
        <f>(E401-D401)/D401 + 1</f>
        <v>1.0680499999999999</v>
      </c>
      <c r="P401" s="5">
        <f>E401/L401</f>
        <v>224.85263157894738</v>
      </c>
      <c r="Q401" t="s">
        <v>8310</v>
      </c>
      <c r="R401" t="s">
        <v>8315</v>
      </c>
      <c r="S401" s="12">
        <f>(((J401/60)/60)/24)+DATE(1970,1,1)</f>
        <v>42687.875775462962</v>
      </c>
      <c r="T401" s="13">
        <f>(((I401/60)/60)/24)+DATE(1970,1,1)</f>
        <v>42718.5</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6">
        <f>(E402-D402)/D402 + 1</f>
        <v>1.1230249999999999</v>
      </c>
      <c r="P402" s="5">
        <f>E402/L402</f>
        <v>181.13306451612902</v>
      </c>
      <c r="Q402" t="s">
        <v>8310</v>
      </c>
      <c r="R402" t="s">
        <v>8315</v>
      </c>
      <c r="S402" s="12">
        <f>(((J402/60)/60)/24)+DATE(1970,1,1)</f>
        <v>41745.635960648149</v>
      </c>
      <c r="T402" s="13">
        <f>(((I402/60)/60)/24)+DATE(1970,1,1)</f>
        <v>41776.145833333336</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6">
        <f>(E403-D403)/D403 + 1</f>
        <v>1.0381199999999999</v>
      </c>
      <c r="P403" s="5">
        <f>E403/L403</f>
        <v>711.04109589041093</v>
      </c>
      <c r="Q403" t="s">
        <v>8310</v>
      </c>
      <c r="R403" t="s">
        <v>8315</v>
      </c>
      <c r="S403" s="12">
        <f>(((J403/60)/60)/24)+DATE(1970,1,1)</f>
        <v>40732.842245370368</v>
      </c>
      <c r="T403" s="13">
        <f>(((I403/60)/60)/24)+DATE(1970,1,1)</f>
        <v>40762.842245370368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6">
        <f>(E404-D404)/D404 + 1</f>
        <v>1.4165000000000001</v>
      </c>
      <c r="P404" s="5">
        <f>E404/L404</f>
        <v>65.883720930232556</v>
      </c>
      <c r="Q404" t="s">
        <v>8310</v>
      </c>
      <c r="R404" t="s">
        <v>8315</v>
      </c>
      <c r="S404" s="12">
        <f>(((J404/60)/60)/24)+DATE(1970,1,1)</f>
        <v>42292.539548611108</v>
      </c>
      <c r="T404" s="13">
        <f>(((I404/60)/60)/24)+DATE(1970,1,1)</f>
        <v>42313.58121527778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6">
        <f>(E405-D405)/D405 + 1</f>
        <v>1.0526</v>
      </c>
      <c r="P405" s="5">
        <f>E405/L405</f>
        <v>75.185714285714283</v>
      </c>
      <c r="Q405" t="s">
        <v>8310</v>
      </c>
      <c r="R405" t="s">
        <v>8315</v>
      </c>
      <c r="S405" s="12">
        <f>(((J405/60)/60)/24)+DATE(1970,1,1)</f>
        <v>40718.310659722221</v>
      </c>
      <c r="T405" s="13">
        <f>(((I405/60)/60)/24)+DATE(1970,1,1)</f>
        <v>40765.297222222223</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6">
        <f>(E406-D406)/D406 + 1</f>
        <v>1.0309142857142857</v>
      </c>
      <c r="P406" s="5">
        <f>E406/L406</f>
        <v>133.14391143911439</v>
      </c>
      <c r="Q406" t="s">
        <v>8310</v>
      </c>
      <c r="R406" t="s">
        <v>8315</v>
      </c>
      <c r="S406" s="12">
        <f>(((J406/60)/60)/24)+DATE(1970,1,1)</f>
        <v>41646.628032407411</v>
      </c>
      <c r="T406" s="13">
        <f>(((I406/60)/60)/24)+DATE(1970,1,1)</f>
        <v>41675.961111111108</v>
      </c>
    </row>
    <row r="407" spans="1:20" ht="48"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6">
        <f>(E407-D407)/D407 + 1</f>
        <v>1.076595744680851</v>
      </c>
      <c r="P407" s="5">
        <f>E407/L407</f>
        <v>55.2</v>
      </c>
      <c r="Q407" t="s">
        <v>8310</v>
      </c>
      <c r="R407" t="s">
        <v>8315</v>
      </c>
      <c r="S407" s="12">
        <f>(((J407/60)/60)/24)+DATE(1970,1,1)</f>
        <v>41674.08494212963</v>
      </c>
      <c r="T407" s="13">
        <f>(((I407/60)/60)/24)+DATE(1970,1,1)</f>
        <v>41704.08494212963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6">
        <f>(E408-D408)/D408 + 1</f>
        <v>1.0770464285714285</v>
      </c>
      <c r="P408" s="5">
        <f>E408/L408</f>
        <v>86.163714285714292</v>
      </c>
      <c r="Q408" t="s">
        <v>8310</v>
      </c>
      <c r="R408" t="s">
        <v>8315</v>
      </c>
      <c r="S408" s="12">
        <f>(((J408/60)/60)/24)+DATE(1970,1,1)</f>
        <v>40638.162465277775</v>
      </c>
      <c r="T408" s="13">
        <f>(((I408/60)/60)/24)+DATE(1970,1,1)</f>
        <v>40672.249305555553</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6">
        <f>(E409-D409)/D409 + 1</f>
        <v>1.0155000000000001</v>
      </c>
      <c r="P409" s="5">
        <f>E409/L409</f>
        <v>92.318181818181813</v>
      </c>
      <c r="Q409" t="s">
        <v>8310</v>
      </c>
      <c r="R409" t="s">
        <v>8315</v>
      </c>
      <c r="S409" s="12">
        <f>(((J409/60)/60)/24)+DATE(1970,1,1)</f>
        <v>40806.870949074073</v>
      </c>
      <c r="T409" s="13">
        <f>(((I409/60)/60)/24)+DATE(1970,1,1)</f>
        <v>40866.912615740745</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6">
        <f>(E410-D410)/D410 + 1</f>
        <v>1.0143766666666667</v>
      </c>
      <c r="P410" s="5">
        <f>E410/L410</f>
        <v>160.16473684210527</v>
      </c>
      <c r="Q410" t="s">
        <v>8310</v>
      </c>
      <c r="R410" t="s">
        <v>8315</v>
      </c>
      <c r="S410" s="12">
        <f>(((J410/60)/60)/24)+DATE(1970,1,1)</f>
        <v>41543.735995370371</v>
      </c>
      <c r="T410" s="13">
        <f>(((I410/60)/60)/24)+DATE(1970,1,1)</f>
        <v>41583.777662037035</v>
      </c>
    </row>
    <row r="411" spans="1:20"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6">
        <f>(E411-D411)/D411 + 1</f>
        <v>1.3679999999999999</v>
      </c>
      <c r="P411" s="5">
        <f>E411/L411</f>
        <v>45.6</v>
      </c>
      <c r="Q411" t="s">
        <v>8310</v>
      </c>
      <c r="R411" t="s">
        <v>8315</v>
      </c>
      <c r="S411" s="12">
        <f>(((J411/60)/60)/24)+DATE(1970,1,1)</f>
        <v>42543.862777777773</v>
      </c>
      <c r="T411" s="13">
        <f>(((I411/60)/60)/24)+DATE(1970,1,1)</f>
        <v>42573.862777777773</v>
      </c>
    </row>
    <row r="412" spans="1:20"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6">
        <f>(E412-D412)/D412 + 1</f>
        <v>1.2829999999999999</v>
      </c>
      <c r="P412" s="5">
        <f>E412/L412</f>
        <v>183.28571428571428</v>
      </c>
      <c r="Q412" t="s">
        <v>8310</v>
      </c>
      <c r="R412" t="s">
        <v>8315</v>
      </c>
      <c r="S412" s="12">
        <f>(((J412/60)/60)/24)+DATE(1970,1,1)</f>
        <v>42113.981446759266</v>
      </c>
      <c r="T412" s="13">
        <f>(((I412/60)/60)/24)+DATE(1970,1,1)</f>
        <v>42173.981446759266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6">
        <f>(E413-D413)/D413 + 1</f>
        <v>1.0105</v>
      </c>
      <c r="P413" s="5">
        <f>E413/L413</f>
        <v>125.78838174273859</v>
      </c>
      <c r="Q413" t="s">
        <v>8310</v>
      </c>
      <c r="R413" t="s">
        <v>8315</v>
      </c>
      <c r="S413" s="12">
        <f>(((J413/60)/60)/24)+DATE(1970,1,1)</f>
        <v>41598.17597222222</v>
      </c>
      <c r="T413" s="13">
        <f>(((I413/60)/60)/24)+DATE(1970,1,1)</f>
        <v>41630.208333333336</v>
      </c>
    </row>
    <row r="414" spans="1:20" ht="64"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6">
        <f>(E414-D414)/D414 + 1</f>
        <v>1.2684</v>
      </c>
      <c r="P414" s="5">
        <f>E414/L414</f>
        <v>57.654545454545456</v>
      </c>
      <c r="Q414" t="s">
        <v>8310</v>
      </c>
      <c r="R414" t="s">
        <v>8315</v>
      </c>
      <c r="S414" s="12">
        <f>(((J414/60)/60)/24)+DATE(1970,1,1)</f>
        <v>41099.742800925924</v>
      </c>
      <c r="T414" s="13">
        <f>(((I414/60)/60)/24)+DATE(1970,1,1)</f>
        <v>41115.742800925924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6">
        <f>(E415-D415)/D415 + 1</f>
        <v>1.0508593749999999</v>
      </c>
      <c r="P415" s="5">
        <f>E415/L415</f>
        <v>78.660818713450297</v>
      </c>
      <c r="Q415" t="s">
        <v>8310</v>
      </c>
      <c r="R415" t="s">
        <v>8315</v>
      </c>
      <c r="S415" s="12">
        <f>(((J415/60)/60)/24)+DATE(1970,1,1)</f>
        <v>41079.877442129626</v>
      </c>
      <c r="T415" s="13">
        <f>(((I415/60)/60)/24)+DATE(1970,1,1)</f>
        <v>41109.877442129626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6">
        <f>(E416-D416)/D416 + 1</f>
        <v>1.0285405405405406</v>
      </c>
      <c r="P416" s="5">
        <f>E416/L416</f>
        <v>91.480769230769226</v>
      </c>
      <c r="Q416" t="s">
        <v>8310</v>
      </c>
      <c r="R416" t="s">
        <v>8315</v>
      </c>
      <c r="S416" s="12">
        <f>(((J416/60)/60)/24)+DATE(1970,1,1)</f>
        <v>41529.063252314816</v>
      </c>
      <c r="T416" s="13">
        <f>(((I416/60)/60)/24)+DATE(1970,1,1)</f>
        <v>41559.063252314816</v>
      </c>
    </row>
    <row r="417" spans="1:20"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6">
        <f>(E417-D417)/D417 + 1</f>
        <v>1.0214714285714286</v>
      </c>
      <c r="P417" s="5">
        <f>E417/L417</f>
        <v>68.09809523809524</v>
      </c>
      <c r="Q417" t="s">
        <v>8310</v>
      </c>
      <c r="R417" t="s">
        <v>8315</v>
      </c>
      <c r="S417" s="12">
        <f>(((J417/60)/60)/24)+DATE(1970,1,1)</f>
        <v>41904.851875</v>
      </c>
      <c r="T417" s="13">
        <f>(((I417/60)/60)/24)+DATE(1970,1,1)</f>
        <v>41929.5</v>
      </c>
    </row>
    <row r="418" spans="1:20" ht="48"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6">
        <f>(E418-D418)/D418 + 1</f>
        <v>1.2021700000000002</v>
      </c>
      <c r="P418" s="5">
        <f>E418/L418</f>
        <v>48.086800000000004</v>
      </c>
      <c r="Q418" t="s">
        <v>8310</v>
      </c>
      <c r="R418" t="s">
        <v>8315</v>
      </c>
      <c r="S418" s="12">
        <f>(((J418/60)/60)/24)+DATE(1970,1,1)</f>
        <v>41648.396192129629</v>
      </c>
      <c r="T418" s="13">
        <f>(((I418/60)/60)/24)+DATE(1970,1,1)</f>
        <v>41678.396192129629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6">
        <f>(E419-D419)/D419 + 1</f>
        <v>1.0024761904761905</v>
      </c>
      <c r="P419" s="5">
        <f>E419/L419</f>
        <v>202.42307692307693</v>
      </c>
      <c r="Q419" t="s">
        <v>8310</v>
      </c>
      <c r="R419" t="s">
        <v>8315</v>
      </c>
      <c r="S419" s="12">
        <f>(((J419/60)/60)/24)+DATE(1970,1,1)</f>
        <v>41360.970601851855</v>
      </c>
      <c r="T419" s="13">
        <f>(((I419/60)/60)/24)+DATE(1970,1,1)</f>
        <v>41372.189583333333</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6">
        <f>(E420-D420)/D420 + 1</f>
        <v>1.0063392857142857</v>
      </c>
      <c r="P420" s="5">
        <f>E420/L420</f>
        <v>216.75</v>
      </c>
      <c r="Q420" t="s">
        <v>8310</v>
      </c>
      <c r="R420" t="s">
        <v>8315</v>
      </c>
      <c r="S420" s="12">
        <f>(((J420/60)/60)/24)+DATE(1970,1,1)</f>
        <v>42178.282372685186</v>
      </c>
      <c r="T420" s="13">
        <f>(((I420/60)/60)/24)+DATE(1970,1,1)</f>
        <v>42208.282372685186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6">
        <f>(E421-D421)/D421 + 1</f>
        <v>1.004375</v>
      </c>
      <c r="P421" s="5">
        <f>E421/L421</f>
        <v>110.06849315068493</v>
      </c>
      <c r="Q421" t="s">
        <v>8310</v>
      </c>
      <c r="R421" t="s">
        <v>8315</v>
      </c>
      <c r="S421" s="12">
        <f>(((J421/60)/60)/24)+DATE(1970,1,1)</f>
        <v>41394.842442129629</v>
      </c>
      <c r="T421" s="13">
        <f>(((I421/60)/60)/24)+DATE(1970,1,1)</f>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6">
        <f>(E422-D422)/D422 + 1</f>
        <v>4.3939393939393945E-3</v>
      </c>
      <c r="P422" s="5">
        <f>E422/L422</f>
        <v>4.833333333333333</v>
      </c>
      <c r="Q422" t="s">
        <v>8310</v>
      </c>
      <c r="R422" t="s">
        <v>8316</v>
      </c>
      <c r="S422" s="12">
        <f>(((J422/60)/60)/24)+DATE(1970,1,1)</f>
        <v>41682.23646990741</v>
      </c>
      <c r="T422" s="13">
        <f>(((I422/60)/60)/24)+DATE(1970,1,1)</f>
        <v>41712.194803240738</v>
      </c>
    </row>
    <row r="423" spans="1:20" ht="64"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6">
        <f>(E423-D423)/D423 + 1</f>
        <v>2.0066666666666677E-2</v>
      </c>
      <c r="P423" s="5">
        <f>E423/L423</f>
        <v>50.166666666666664</v>
      </c>
      <c r="Q423" t="s">
        <v>8310</v>
      </c>
      <c r="R423" t="s">
        <v>8316</v>
      </c>
      <c r="S423" s="12">
        <f>(((J423/60)/60)/24)+DATE(1970,1,1)</f>
        <v>42177.491388888884</v>
      </c>
      <c r="T423" s="13">
        <f>(((I423/60)/60)/24)+DATE(1970,1,1)</f>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6">
        <f>(E424-D424)/D424 + 1</f>
        <v>1.0750000000000037E-2</v>
      </c>
      <c r="P424" s="5">
        <f>E424/L424</f>
        <v>35.833333333333336</v>
      </c>
      <c r="Q424" t="s">
        <v>8310</v>
      </c>
      <c r="R424" t="s">
        <v>8316</v>
      </c>
      <c r="S424" s="12">
        <f>(((J424/60)/60)/24)+DATE(1970,1,1)</f>
        <v>41863.260381944441</v>
      </c>
      <c r="T424" s="13">
        <f>(((I424/60)/60)/24)+DATE(1970,1,1)</f>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6">
        <f>(E425-D425)/D425 + 1</f>
        <v>7.6500000000000457E-3</v>
      </c>
      <c r="P425" s="5">
        <f>E425/L425</f>
        <v>11.76923076923077</v>
      </c>
      <c r="Q425" t="s">
        <v>8310</v>
      </c>
      <c r="R425" t="s">
        <v>8316</v>
      </c>
      <c r="S425" s="12">
        <f>(((J425/60)/60)/24)+DATE(1970,1,1)</f>
        <v>41400.92627314815</v>
      </c>
      <c r="T425" s="13">
        <f>(((I425/60)/60)/24)+DATE(1970,1,1)</f>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6">
        <f>(E426-D426)/D426 + 1</f>
        <v>6.7966666666666731E-2</v>
      </c>
      <c r="P426" s="5">
        <f>E426/L426</f>
        <v>40.78</v>
      </c>
      <c r="Q426" t="s">
        <v>8310</v>
      </c>
      <c r="R426" t="s">
        <v>8316</v>
      </c>
      <c r="S426" s="12">
        <f>(((J426/60)/60)/24)+DATE(1970,1,1)</f>
        <v>40934.376145833332</v>
      </c>
      <c r="T426" s="13">
        <f>(((I426/60)/60)/24)+DATE(1970,1,1)</f>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6">
        <f>(E427-D427)/D427 + 1</f>
        <v>1.2000000000000899E-4</v>
      </c>
      <c r="P427" s="5">
        <f>E427/L427</f>
        <v>3</v>
      </c>
      <c r="Q427" t="s">
        <v>8310</v>
      </c>
      <c r="R427" t="s">
        <v>8316</v>
      </c>
      <c r="S427" s="12">
        <f>(((J427/60)/60)/24)+DATE(1970,1,1)</f>
        <v>42275.861157407402</v>
      </c>
      <c r="T427" s="13">
        <f>(((I427/60)/60)/24)+DATE(1970,1,1)</f>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6">
        <f>(E428-D428)/D428 + 1</f>
        <v>1.3299999999999979E-2</v>
      </c>
      <c r="P428" s="5">
        <f>E428/L428</f>
        <v>16.625</v>
      </c>
      <c r="Q428" t="s">
        <v>8310</v>
      </c>
      <c r="R428" t="s">
        <v>8316</v>
      </c>
      <c r="S428" s="12">
        <f>(((J428/60)/60)/24)+DATE(1970,1,1)</f>
        <v>42400.711967592593</v>
      </c>
      <c r="T428" s="13">
        <f>(((I428/60)/60)/24)+DATE(1970,1,1)</f>
        <v>42430.711967592593</v>
      </c>
    </row>
    <row r="429" spans="1:20" ht="64"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6">
        <f>(E429-D429)/D429 + 1</f>
        <v>0</v>
      </c>
      <c r="P429" s="5" t="e">
        <f>E429/L429</f>
        <v>#DIV/0!</v>
      </c>
      <c r="Q429" t="s">
        <v>8310</v>
      </c>
      <c r="R429" t="s">
        <v>8316</v>
      </c>
      <c r="S429" s="12">
        <f>(((J429/60)/60)/24)+DATE(1970,1,1)</f>
        <v>42285.909027777772</v>
      </c>
      <c r="T429" s="13">
        <f>(((I429/60)/60)/24)+DATE(1970,1,1)</f>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6">
        <f>(E430-D430)/D430 + 1</f>
        <v>5.6333333333333346E-2</v>
      </c>
      <c r="P430" s="5">
        <f>E430/L430</f>
        <v>52</v>
      </c>
      <c r="Q430" t="s">
        <v>8310</v>
      </c>
      <c r="R430" t="s">
        <v>8316</v>
      </c>
      <c r="S430" s="12">
        <f>(((J430/60)/60)/24)+DATE(1970,1,1)</f>
        <v>41778.766724537039</v>
      </c>
      <c r="T430" s="13">
        <f>(((I430/60)/60)/24)+DATE(1970,1,1)</f>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6">
        <f>(E431-D431)/D431 + 1</f>
        <v>0</v>
      </c>
      <c r="P431" s="5" t="e">
        <f>E431/L431</f>
        <v>#DIV/0!</v>
      </c>
      <c r="Q431" t="s">
        <v>8310</v>
      </c>
      <c r="R431" t="s">
        <v>8316</v>
      </c>
      <c r="S431" s="12">
        <f>(((J431/60)/60)/24)+DATE(1970,1,1)</f>
        <v>40070.901412037041</v>
      </c>
      <c r="T431" s="13">
        <f>(((I431/60)/60)/24)+DATE(1970,1,1)</f>
        <v>40144.207638888889</v>
      </c>
    </row>
    <row r="432" spans="1:20" ht="48"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6">
        <f>(E432-D432)/D432 + 1</f>
        <v>2.4000000000000021E-2</v>
      </c>
      <c r="P432" s="5">
        <f>E432/L432</f>
        <v>4.8</v>
      </c>
      <c r="Q432" t="s">
        <v>8310</v>
      </c>
      <c r="R432" t="s">
        <v>8316</v>
      </c>
      <c r="S432" s="12">
        <f>(((J432/60)/60)/24)+DATE(1970,1,1)</f>
        <v>41513.107256944444</v>
      </c>
      <c r="T432" s="13">
        <f>(((I432/60)/60)/24)+DATE(1970,1,1)</f>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6">
        <f>(E433-D433)/D433 + 1</f>
        <v>0.13833333333333331</v>
      </c>
      <c r="P433" s="5">
        <f>E433/L433</f>
        <v>51.875</v>
      </c>
      <c r="Q433" t="s">
        <v>8310</v>
      </c>
      <c r="R433" t="s">
        <v>8316</v>
      </c>
      <c r="S433" s="12">
        <f>(((J433/60)/60)/24)+DATE(1970,1,1)</f>
        <v>42526.871331018512</v>
      </c>
      <c r="T433" s="13">
        <f>(((I433/60)/60)/24)+DATE(1970,1,1)</f>
        <v>42556.871331018512</v>
      </c>
    </row>
    <row r="434" spans="1:20" ht="64"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6">
        <f>(E434-D434)/D434 + 1</f>
        <v>9.4999999999999973E-2</v>
      </c>
      <c r="P434" s="5">
        <f>E434/L434</f>
        <v>71.25</v>
      </c>
      <c r="Q434" t="s">
        <v>8310</v>
      </c>
      <c r="R434" t="s">
        <v>8316</v>
      </c>
      <c r="S434" s="12">
        <f>(((J434/60)/60)/24)+DATE(1970,1,1)</f>
        <v>42238.726631944446</v>
      </c>
      <c r="T434" s="13">
        <f>(((I434/60)/60)/24)+DATE(1970,1,1)</f>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6">
        <f>(E435-D435)/D435 + 1</f>
        <v>0</v>
      </c>
      <c r="P435" s="5" t="e">
        <f>E435/L435</f>
        <v>#DIV/0!</v>
      </c>
      <c r="Q435" t="s">
        <v>8310</v>
      </c>
      <c r="R435" t="s">
        <v>8316</v>
      </c>
      <c r="S435" s="12">
        <f>(((J435/60)/60)/24)+DATE(1970,1,1)</f>
        <v>42228.629884259266</v>
      </c>
      <c r="T435" s="13">
        <f>(((I435/60)/60)/24)+DATE(1970,1,1)</f>
        <v>42288.629884259266</v>
      </c>
    </row>
    <row r="436" spans="1:20" ht="64"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6">
        <f>(E436-D436)/D436 + 1</f>
        <v>5.0000000000000044E-2</v>
      </c>
      <c r="P436" s="5">
        <f>E436/L436</f>
        <v>62.5</v>
      </c>
      <c r="Q436" t="s">
        <v>8310</v>
      </c>
      <c r="R436" t="s">
        <v>8316</v>
      </c>
      <c r="S436" s="12">
        <f>(((J436/60)/60)/24)+DATE(1970,1,1)</f>
        <v>41576.834513888891</v>
      </c>
      <c r="T436" s="13">
        <f>(((I436/60)/60)/24)+DATE(1970,1,1)</f>
        <v>41609.876180555555</v>
      </c>
    </row>
    <row r="437" spans="1:20" ht="64"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6">
        <f>(E437-D437)/D437 + 1</f>
        <v>2.7272727272764641E-5</v>
      </c>
      <c r="P437" s="5">
        <f>E437/L437</f>
        <v>1</v>
      </c>
      <c r="Q437" t="s">
        <v>8310</v>
      </c>
      <c r="R437" t="s">
        <v>8316</v>
      </c>
      <c r="S437" s="12">
        <f>(((J437/60)/60)/24)+DATE(1970,1,1)</f>
        <v>41500.747453703705</v>
      </c>
      <c r="T437" s="13">
        <f>(((I437/60)/60)/24)+DATE(1970,1,1)</f>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6">
        <f>(E438-D438)/D438 + 1</f>
        <v>0</v>
      </c>
      <c r="P438" s="5" t="e">
        <f>E438/L438</f>
        <v>#DIV/0!</v>
      </c>
      <c r="Q438" t="s">
        <v>8310</v>
      </c>
      <c r="R438" t="s">
        <v>8316</v>
      </c>
      <c r="S438" s="12">
        <f>(((J438/60)/60)/24)+DATE(1970,1,1)</f>
        <v>41456.36241898148</v>
      </c>
      <c r="T438" s="13">
        <f>(((I438/60)/60)/24)+DATE(1970,1,1)</f>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6">
        <f>(E439-D439)/D439 + 1</f>
        <v>0</v>
      </c>
      <c r="P439" s="5" t="e">
        <f>E439/L439</f>
        <v>#DIV/0!</v>
      </c>
      <c r="Q439" t="s">
        <v>8310</v>
      </c>
      <c r="R439" t="s">
        <v>8316</v>
      </c>
      <c r="S439" s="12">
        <f>(((J439/60)/60)/24)+DATE(1970,1,1)</f>
        <v>42591.31858796296</v>
      </c>
      <c r="T439" s="13">
        <f>(((I439/60)/60)/24)+DATE(1970,1,1)</f>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6">
        <f>(E440-D440)/D440 + 1</f>
        <v>9.3799999999999994E-2</v>
      </c>
      <c r="P440" s="5">
        <f>E440/L440</f>
        <v>170.54545454545453</v>
      </c>
      <c r="Q440" t="s">
        <v>8310</v>
      </c>
      <c r="R440" t="s">
        <v>8316</v>
      </c>
      <c r="S440" s="12">
        <f>(((J440/60)/60)/24)+DATE(1970,1,1)</f>
        <v>42296.261087962965</v>
      </c>
      <c r="T440" s="13">
        <f>(((I440/60)/60)/24)+DATE(1970,1,1)</f>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6">
        <f>(E441-D441)/D441 + 1</f>
        <v>0</v>
      </c>
      <c r="P441" s="5" t="e">
        <f>E441/L441</f>
        <v>#DIV/0!</v>
      </c>
      <c r="Q441" t="s">
        <v>8310</v>
      </c>
      <c r="R441" t="s">
        <v>8316</v>
      </c>
      <c r="S441" s="12">
        <f>(((J441/60)/60)/24)+DATE(1970,1,1)</f>
        <v>41919.761782407404</v>
      </c>
      <c r="T441" s="13">
        <f>(((I441/60)/60)/24)+DATE(1970,1,1)</f>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6">
        <f>(E442-D442)/D442 + 1</f>
        <v>1.0000000000000009E-3</v>
      </c>
      <c r="P442" s="5">
        <f>E442/L442</f>
        <v>5</v>
      </c>
      <c r="Q442" t="s">
        <v>8310</v>
      </c>
      <c r="R442" t="s">
        <v>8316</v>
      </c>
      <c r="S442" s="12">
        <f>(((J442/60)/60)/24)+DATE(1970,1,1)</f>
        <v>42423.985567129625</v>
      </c>
      <c r="T442" s="13">
        <f>(((I442/60)/60)/24)+DATE(1970,1,1)</f>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6">
        <f>(E443-D443)/D443 + 1</f>
        <v>0</v>
      </c>
      <c r="P443" s="5" t="e">
        <f>E443/L443</f>
        <v>#DIV/0!</v>
      </c>
      <c r="Q443" t="s">
        <v>8310</v>
      </c>
      <c r="R443" t="s">
        <v>8316</v>
      </c>
      <c r="S443" s="12">
        <f>(((J443/60)/60)/24)+DATE(1970,1,1)</f>
        <v>41550.793935185182</v>
      </c>
      <c r="T443" s="13">
        <f>(((I443/60)/60)/24)+DATE(1970,1,1)</f>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6">
        <f>(E444-D444)/D444 + 1</f>
        <v>0.39358823529411768</v>
      </c>
      <c r="P444" s="5">
        <f>E444/L444</f>
        <v>393.58823529411762</v>
      </c>
      <c r="Q444" t="s">
        <v>8310</v>
      </c>
      <c r="R444" t="s">
        <v>8316</v>
      </c>
      <c r="S444" s="12">
        <f>(((J444/60)/60)/24)+DATE(1970,1,1)</f>
        <v>42024.888692129629</v>
      </c>
      <c r="T444" s="13">
        <f>(((I444/60)/60)/24)+DATE(1970,1,1)</f>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6">
        <f>(E445-D445)/D445 + 1</f>
        <v>1.0000000000000009E-3</v>
      </c>
      <c r="P445" s="5">
        <f>E445/L445</f>
        <v>5</v>
      </c>
      <c r="Q445" t="s">
        <v>8310</v>
      </c>
      <c r="R445" t="s">
        <v>8316</v>
      </c>
      <c r="S445" s="12">
        <f>(((J445/60)/60)/24)+DATE(1970,1,1)</f>
        <v>41650.015057870369</v>
      </c>
      <c r="T445" s="13">
        <f>(((I445/60)/60)/24)+DATE(1970,1,1)</f>
        <v>41680.015057870369</v>
      </c>
    </row>
    <row r="446" spans="1:20" ht="48"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6">
        <f>(E446-D446)/D446 + 1</f>
        <v>5.0000000000000044E-2</v>
      </c>
      <c r="P446" s="5">
        <f>E446/L446</f>
        <v>50</v>
      </c>
      <c r="Q446" t="s">
        <v>8310</v>
      </c>
      <c r="R446" t="s">
        <v>8316</v>
      </c>
      <c r="S446" s="12">
        <f>(((J446/60)/60)/24)+DATE(1970,1,1)</f>
        <v>40894.906956018516</v>
      </c>
      <c r="T446" s="13">
        <f>(((I446/60)/60)/24)+DATE(1970,1,1)</f>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6">
        <f>(E447-D447)/D447 + 1</f>
        <v>3.3333333333329662E-5</v>
      </c>
      <c r="P447" s="5">
        <f>E447/L447</f>
        <v>1</v>
      </c>
      <c r="Q447" t="s">
        <v>8310</v>
      </c>
      <c r="R447" t="s">
        <v>8316</v>
      </c>
      <c r="S447" s="12">
        <f>(((J447/60)/60)/24)+DATE(1970,1,1)</f>
        <v>42130.335358796292</v>
      </c>
      <c r="T447" s="13">
        <f>(((I447/60)/60)/24)+DATE(1970,1,1)</f>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6">
        <f>(E448-D448)/D448 + 1</f>
        <v>7.2952380952380991E-2</v>
      </c>
      <c r="P448" s="5">
        <f>E448/L448</f>
        <v>47.875</v>
      </c>
      <c r="Q448" t="s">
        <v>8310</v>
      </c>
      <c r="R448" t="s">
        <v>8316</v>
      </c>
      <c r="S448" s="12">
        <f>(((J448/60)/60)/24)+DATE(1970,1,1)</f>
        <v>42037.083564814813</v>
      </c>
      <c r="T448" s="13">
        <f>(((I448/60)/60)/24)+DATE(1970,1,1)</f>
        <v>42067.083564814813</v>
      </c>
    </row>
    <row r="449" spans="1:20" ht="64"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6">
        <f>(E449-D449)/D449 + 1</f>
        <v>1.6666666666664831E-4</v>
      </c>
      <c r="P449" s="5">
        <f>E449/L449</f>
        <v>5</v>
      </c>
      <c r="Q449" t="s">
        <v>8310</v>
      </c>
      <c r="R449" t="s">
        <v>8316</v>
      </c>
      <c r="S449" s="12">
        <f>(((J449/60)/60)/24)+DATE(1970,1,1)</f>
        <v>41331.555127314816</v>
      </c>
      <c r="T449" s="13">
        <f>(((I449/60)/60)/24)+DATE(1970,1,1)</f>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6">
        <f>(E450-D450)/D450 + 1</f>
        <v>3.2804000000000055E-2</v>
      </c>
      <c r="P450" s="5">
        <f>E450/L450</f>
        <v>20.502500000000001</v>
      </c>
      <c r="Q450" t="s">
        <v>8310</v>
      </c>
      <c r="R450" t="s">
        <v>8316</v>
      </c>
      <c r="S450" s="12">
        <f>(((J450/60)/60)/24)+DATE(1970,1,1)</f>
        <v>41753.758043981477</v>
      </c>
      <c r="T450" s="13">
        <f>(((I450/60)/60)/24)+DATE(1970,1,1)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6">
        <f>(E451-D451)/D451 + 1</f>
        <v>2.2499999999999964E-2</v>
      </c>
      <c r="P451" s="5">
        <f>E451/L451</f>
        <v>9</v>
      </c>
      <c r="Q451" t="s">
        <v>8310</v>
      </c>
      <c r="R451" t="s">
        <v>8316</v>
      </c>
      <c r="S451" s="12">
        <f>(((J451/60)/60)/24)+DATE(1970,1,1)</f>
        <v>41534.568113425928</v>
      </c>
      <c r="T451" s="13">
        <f>(((I451/60)/60)/24)+DATE(1970,1,1)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6">
        <f>(E452-D452)/D452 + 1</f>
        <v>7.9200000000000381E-3</v>
      </c>
      <c r="P452" s="5">
        <f>E452/L452</f>
        <v>56.571428571428569</v>
      </c>
      <c r="Q452" t="s">
        <v>8310</v>
      </c>
      <c r="R452" t="s">
        <v>8316</v>
      </c>
      <c r="S452" s="12">
        <f>(((J452/60)/60)/24)+DATE(1970,1,1)</f>
        <v>41654.946759259255</v>
      </c>
      <c r="T452" s="13">
        <f>(((I452/60)/60)/24)+DATE(1970,1,1)</f>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6">
        <f>(E453-D453)/D453 + 1</f>
        <v>0</v>
      </c>
      <c r="P453" s="5" t="e">
        <f>E453/L453</f>
        <v>#DIV/0!</v>
      </c>
      <c r="Q453" t="s">
        <v>8310</v>
      </c>
      <c r="R453" t="s">
        <v>8316</v>
      </c>
      <c r="S453" s="12">
        <f>(((J453/60)/60)/24)+DATE(1970,1,1)</f>
        <v>41634.715173611112</v>
      </c>
      <c r="T453" s="13">
        <f>(((I453/60)/60)/24)+DATE(1970,1,1)</f>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6">
        <f>(E454-D454)/D454 + 1</f>
        <v>0.64</v>
      </c>
      <c r="P454" s="5">
        <f>E454/L454</f>
        <v>40</v>
      </c>
      <c r="Q454" t="s">
        <v>8310</v>
      </c>
      <c r="R454" t="s">
        <v>8316</v>
      </c>
      <c r="S454" s="12">
        <f>(((J454/60)/60)/24)+DATE(1970,1,1)</f>
        <v>42107.703877314809</v>
      </c>
      <c r="T454" s="13">
        <f>(((I454/60)/60)/24)+DATE(1970,1,1)</f>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6">
        <f>(E455-D455)/D455 + 1</f>
        <v>2.7404479578396757E-4</v>
      </c>
      <c r="P455" s="5">
        <f>E455/L455</f>
        <v>13</v>
      </c>
      <c r="Q455" t="s">
        <v>8310</v>
      </c>
      <c r="R455" t="s">
        <v>8316</v>
      </c>
      <c r="S455" s="12">
        <f>(((J455/60)/60)/24)+DATE(1970,1,1)</f>
        <v>42038.824988425928</v>
      </c>
      <c r="T455" s="13">
        <f>(((I455/60)/60)/24)+DATE(1970,1,1)</f>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6">
        <f>(E456-D456)/D456 + 1</f>
        <v>8.1999999999999851E-3</v>
      </c>
      <c r="P456" s="5">
        <f>E456/L456</f>
        <v>16.399999999999999</v>
      </c>
      <c r="Q456" t="s">
        <v>8310</v>
      </c>
      <c r="R456" t="s">
        <v>8316</v>
      </c>
      <c r="S456" s="12">
        <f>(((J456/60)/60)/24)+DATE(1970,1,1)</f>
        <v>41938.717256944445</v>
      </c>
      <c r="T456" s="13">
        <f>(((I456/60)/60)/24)+DATE(1970,1,1)</f>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6">
        <f>(E457-D457)/D457 + 1</f>
        <v>6.9230769230765876E-4</v>
      </c>
      <c r="P457" s="5">
        <f>E457/L457</f>
        <v>22.5</v>
      </c>
      <c r="Q457" t="s">
        <v>8310</v>
      </c>
      <c r="R457" t="s">
        <v>8316</v>
      </c>
      <c r="S457" s="12">
        <f>(((J457/60)/60)/24)+DATE(1970,1,1)</f>
        <v>40971.002569444441</v>
      </c>
      <c r="T457" s="13">
        <f>(((I457/60)/60)/24)+DATE(1970,1,1)</f>
        <v>41016.021527777775</v>
      </c>
    </row>
    <row r="458" spans="1:20" ht="64"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6">
        <f>(E458-D458)/D458 + 1</f>
        <v>6.8631863186318087E-3</v>
      </c>
      <c r="P458" s="5">
        <f>E458/L458</f>
        <v>20.333333333333332</v>
      </c>
      <c r="Q458" t="s">
        <v>8310</v>
      </c>
      <c r="R458" t="s">
        <v>8316</v>
      </c>
      <c r="S458" s="12">
        <f>(((J458/60)/60)/24)+DATE(1970,1,1)</f>
        <v>41547.694456018515</v>
      </c>
      <c r="T458" s="13">
        <f>(((I458/60)/60)/24)+DATE(1970,1,1)</f>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6">
        <f>(E459-D459)/D459 + 1</f>
        <v>0</v>
      </c>
      <c r="P459" s="5" t="e">
        <f>E459/L459</f>
        <v>#DIV/0!</v>
      </c>
      <c r="Q459" t="s">
        <v>8310</v>
      </c>
      <c r="R459" t="s">
        <v>8316</v>
      </c>
      <c r="S459" s="12">
        <f>(((J459/60)/60)/24)+DATE(1970,1,1)</f>
        <v>41837.767500000002</v>
      </c>
      <c r="T459" s="13">
        <f>(((I459/60)/60)/24)+DATE(1970,1,1)</f>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6">
        <f>(E460-D460)/D460 + 1</f>
        <v>8.2099999999999951E-2</v>
      </c>
      <c r="P460" s="5">
        <f>E460/L460</f>
        <v>16.755102040816325</v>
      </c>
      <c r="Q460" t="s">
        <v>8310</v>
      </c>
      <c r="R460" t="s">
        <v>8316</v>
      </c>
      <c r="S460" s="12">
        <f>(((J460/60)/60)/24)+DATE(1970,1,1)</f>
        <v>41378.69976851852</v>
      </c>
      <c r="T460" s="13">
        <f>(((I460/60)/60)/24)+DATE(1970,1,1)</f>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6">
        <f>(E461-D461)/D461 + 1</f>
        <v>6.4102564102563875E-4</v>
      </c>
      <c r="P461" s="5">
        <f>E461/L461</f>
        <v>25</v>
      </c>
      <c r="Q461" t="s">
        <v>8310</v>
      </c>
      <c r="R461" t="s">
        <v>8316</v>
      </c>
      <c r="S461" s="12">
        <f>(((J461/60)/60)/24)+DATE(1970,1,1)</f>
        <v>40800.6403587963</v>
      </c>
      <c r="T461" s="13">
        <f>(((I461/60)/60)/24)+DATE(1970,1,1)</f>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6">
        <f>(E462-D462)/D462 + 1</f>
        <v>2.9411764705882248E-3</v>
      </c>
      <c r="P462" s="5">
        <f>E462/L462</f>
        <v>12.5</v>
      </c>
      <c r="Q462" t="s">
        <v>8310</v>
      </c>
      <c r="R462" t="s">
        <v>8316</v>
      </c>
      <c r="S462" s="12">
        <f>(((J462/60)/60)/24)+DATE(1970,1,1)</f>
        <v>41759.542534722219</v>
      </c>
      <c r="T462" s="13">
        <f>(((I462/60)/60)/24)+DATE(1970,1,1)</f>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6">
        <f>(E463-D463)/D463 + 1</f>
        <v>0</v>
      </c>
      <c r="P463" s="5" t="e">
        <f>E463/L463</f>
        <v>#DIV/0!</v>
      </c>
      <c r="Q463" t="s">
        <v>8310</v>
      </c>
      <c r="R463" t="s">
        <v>8316</v>
      </c>
      <c r="S463" s="12">
        <f>(((J463/60)/60)/24)+DATE(1970,1,1)</f>
        <v>41407.84684027778</v>
      </c>
      <c r="T463" s="13">
        <f>(((I463/60)/60)/24)+DATE(1970,1,1)</f>
        <v>41427.84684027778</v>
      </c>
    </row>
    <row r="464" spans="1:20" ht="64"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6">
        <f>(E464-D464)/D464 + 1</f>
        <v>0</v>
      </c>
      <c r="P464" s="5" t="e">
        <f>E464/L464</f>
        <v>#DIV/0!</v>
      </c>
      <c r="Q464" t="s">
        <v>8310</v>
      </c>
      <c r="R464" t="s">
        <v>8316</v>
      </c>
      <c r="S464" s="12">
        <f>(((J464/60)/60)/24)+DATE(1970,1,1)</f>
        <v>40705.126631944448</v>
      </c>
      <c r="T464" s="13">
        <f>(((I464/60)/60)/24)+DATE(1970,1,1)</f>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6">
        <f>(E465-D465)/D465 + 1</f>
        <v>2.2727272727272707E-2</v>
      </c>
      <c r="P465" s="5">
        <f>E465/L465</f>
        <v>113.63636363636364</v>
      </c>
      <c r="Q465" t="s">
        <v>8310</v>
      </c>
      <c r="R465" t="s">
        <v>8316</v>
      </c>
      <c r="S465" s="12">
        <f>(((J465/60)/60)/24)+DATE(1970,1,1)</f>
        <v>40750.710104166668</v>
      </c>
      <c r="T465" s="13">
        <f>(((I465/60)/60)/24)+DATE(1970,1,1)</f>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6">
        <f>(E466-D466)/D466 + 1</f>
        <v>9.9009900990099098E-4</v>
      </c>
      <c r="P466" s="5">
        <f>E466/L466</f>
        <v>1</v>
      </c>
      <c r="Q466" t="s">
        <v>8310</v>
      </c>
      <c r="R466" t="s">
        <v>8316</v>
      </c>
      <c r="S466" s="12">
        <f>(((J466/60)/60)/24)+DATE(1970,1,1)</f>
        <v>42488.848784722228</v>
      </c>
      <c r="T466" s="13">
        <f>(((I466/60)/60)/24)+DATE(1970,1,1)</f>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6">
        <f>(E467-D467)/D467 + 1</f>
        <v>0.26953125</v>
      </c>
      <c r="P467" s="5">
        <f>E467/L467</f>
        <v>17.25</v>
      </c>
      <c r="Q467" t="s">
        <v>8310</v>
      </c>
      <c r="R467" t="s">
        <v>8316</v>
      </c>
      <c r="S467" s="12">
        <f>(((J467/60)/60)/24)+DATE(1970,1,1)</f>
        <v>41801.120069444441</v>
      </c>
      <c r="T467" s="13">
        <f>(((I467/60)/60)/24)+DATE(1970,1,1)</f>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6">
        <f>(E468-D468)/D468 + 1</f>
        <v>7.6000000000000512E-3</v>
      </c>
      <c r="P468" s="5">
        <f>E468/L468</f>
        <v>15.2</v>
      </c>
      <c r="Q468" t="s">
        <v>8310</v>
      </c>
      <c r="R468" t="s">
        <v>8316</v>
      </c>
      <c r="S468" s="12">
        <f>(((J468/60)/60)/24)+DATE(1970,1,1)</f>
        <v>41129.942870370374</v>
      </c>
      <c r="T468" s="13">
        <f>(((I468/60)/60)/24)+DATE(1970,1,1)</f>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6">
        <f>(E469-D469)/D469 + 1</f>
        <v>0.21575</v>
      </c>
      <c r="P469" s="5">
        <f>E469/L469</f>
        <v>110.64102564102564</v>
      </c>
      <c r="Q469" t="s">
        <v>8310</v>
      </c>
      <c r="R469" t="s">
        <v>8316</v>
      </c>
      <c r="S469" s="12">
        <f>(((J469/60)/60)/24)+DATE(1970,1,1)</f>
        <v>41135.679791666669</v>
      </c>
      <c r="T469" s="13">
        <f>(((I469/60)/60)/24)+DATE(1970,1,1)</f>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6">
        <f>(E470-D470)/D470 + 1</f>
        <v>0</v>
      </c>
      <c r="P470" s="5" t="e">
        <f>E470/L470</f>
        <v>#DIV/0!</v>
      </c>
      <c r="Q470" t="s">
        <v>8310</v>
      </c>
      <c r="R470" t="s">
        <v>8316</v>
      </c>
      <c r="S470" s="12">
        <f>(((J470/60)/60)/24)+DATE(1970,1,1)</f>
        <v>41041.167627314811</v>
      </c>
      <c r="T470" s="13">
        <f>(((I470/60)/60)/24)+DATE(1970,1,1)</f>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6">
        <f>(E471-D471)/D471 + 1</f>
        <v>0</v>
      </c>
      <c r="P471" s="5" t="e">
        <f>E471/L471</f>
        <v>#DIV/0!</v>
      </c>
      <c r="Q471" t="s">
        <v>8310</v>
      </c>
      <c r="R471" t="s">
        <v>8316</v>
      </c>
      <c r="S471" s="12">
        <f>(((J471/60)/60)/24)+DATE(1970,1,1)</f>
        <v>41827.989861111113</v>
      </c>
      <c r="T471" s="13">
        <f>(((I471/60)/60)/24)+DATE(1970,1,1)</f>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6">
        <f>(E472-D472)/D472 + 1</f>
        <v>1.0199999999999987E-2</v>
      </c>
      <c r="P472" s="5">
        <f>E472/L472</f>
        <v>25.5</v>
      </c>
      <c r="Q472" t="s">
        <v>8310</v>
      </c>
      <c r="R472" t="s">
        <v>8316</v>
      </c>
      <c r="S472" s="12">
        <f>(((J472/60)/60)/24)+DATE(1970,1,1)</f>
        <v>41605.167696759258</v>
      </c>
      <c r="T472" s="13">
        <f>(((I472/60)/60)/24)+DATE(1970,1,1)</f>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6">
        <f>(E473-D473)/D473 + 1</f>
        <v>0.11892727272727277</v>
      </c>
      <c r="P473" s="5">
        <f>E473/L473</f>
        <v>38.476470588235294</v>
      </c>
      <c r="Q473" t="s">
        <v>8310</v>
      </c>
      <c r="R473" t="s">
        <v>8316</v>
      </c>
      <c r="S473" s="12">
        <f>(((J473/60)/60)/24)+DATE(1970,1,1)</f>
        <v>41703.721979166665</v>
      </c>
      <c r="T473" s="13">
        <f>(((I473/60)/60)/24)+DATE(1970,1,1)</f>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6">
        <f>(E474-D474)/D474 + 1</f>
        <v>0.17625000000000002</v>
      </c>
      <c r="P474" s="5">
        <f>E474/L474</f>
        <v>28.2</v>
      </c>
      <c r="Q474" t="s">
        <v>8310</v>
      </c>
      <c r="R474" t="s">
        <v>8316</v>
      </c>
      <c r="S474" s="12">
        <f>(((J474/60)/60)/24)+DATE(1970,1,1)</f>
        <v>41844.922662037039</v>
      </c>
      <c r="T474" s="13">
        <f>(((I474/60)/60)/24)+DATE(1970,1,1)</f>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6">
        <f>(E475-D475)/D475 + 1</f>
        <v>2.8699999999999948E-2</v>
      </c>
      <c r="P475" s="5">
        <f>E475/L475</f>
        <v>61.5</v>
      </c>
      <c r="Q475" t="s">
        <v>8310</v>
      </c>
      <c r="R475" t="s">
        <v>8316</v>
      </c>
      <c r="S475" s="12">
        <f>(((J475/60)/60)/24)+DATE(1970,1,1)</f>
        <v>41869.698136574072</v>
      </c>
      <c r="T475" s="13">
        <f>(((I475/60)/60)/24)+DATE(1970,1,1)</f>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6">
        <f>(E476-D476)/D476 + 1</f>
        <v>3.0303030303024947E-4</v>
      </c>
      <c r="P476" s="5">
        <f>E476/L476</f>
        <v>1</v>
      </c>
      <c r="Q476" t="s">
        <v>8310</v>
      </c>
      <c r="R476" t="s">
        <v>8316</v>
      </c>
      <c r="S476" s="12">
        <f>(((J476/60)/60)/24)+DATE(1970,1,1)</f>
        <v>42753.329039351855</v>
      </c>
      <c r="T476" s="13">
        <f>(((I476/60)/60)/24)+DATE(1970,1,1)</f>
        <v>42783.329039351855</v>
      </c>
    </row>
    <row r="477" spans="1:20" ht="64"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6">
        <f>(E477-D477)/D477 + 1</f>
        <v>0</v>
      </c>
      <c r="P477" s="5" t="e">
        <f>E477/L477</f>
        <v>#DIV/0!</v>
      </c>
      <c r="Q477" t="s">
        <v>8310</v>
      </c>
      <c r="R477" t="s">
        <v>8316</v>
      </c>
      <c r="S477" s="12">
        <f>(((J477/60)/60)/24)+DATE(1970,1,1)</f>
        <v>42100.086145833338</v>
      </c>
      <c r="T477" s="13">
        <f>(((I477/60)/60)/24)+DATE(1970,1,1)</f>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6">
        <f>(E478-D478)/D478 + 1</f>
        <v>2.2302681818181846E-2</v>
      </c>
      <c r="P478" s="5">
        <f>E478/L478</f>
        <v>39.569274193548388</v>
      </c>
      <c r="Q478" t="s">
        <v>8310</v>
      </c>
      <c r="R478" t="s">
        <v>8316</v>
      </c>
      <c r="S478" s="12">
        <f>(((J478/60)/60)/24)+DATE(1970,1,1)</f>
        <v>41757.975011574075</v>
      </c>
      <c r="T478" s="13">
        <f>(((I478/60)/60)/24)+DATE(1970,1,1)</f>
        <v>41793.165972222225</v>
      </c>
    </row>
    <row r="479" spans="1:20" ht="64"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6">
        <f>(E479-D479)/D479 + 1</f>
        <v>0</v>
      </c>
      <c r="P479" s="5" t="e">
        <f>E479/L479</f>
        <v>#DIV/0!</v>
      </c>
      <c r="Q479" t="s">
        <v>8310</v>
      </c>
      <c r="R479" t="s">
        <v>8316</v>
      </c>
      <c r="S479" s="12">
        <f>(((J479/60)/60)/24)+DATE(1970,1,1)</f>
        <v>40987.83488425926</v>
      </c>
      <c r="T479" s="13">
        <f>(((I479/60)/60)/24)+DATE(1970,1,1)</f>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6">
        <f>(E480-D480)/D480 + 1</f>
        <v>0</v>
      </c>
      <c r="P480" s="5" t="e">
        <f>E480/L480</f>
        <v>#DIV/0!</v>
      </c>
      <c r="Q480" t="s">
        <v>8310</v>
      </c>
      <c r="R480" t="s">
        <v>8316</v>
      </c>
      <c r="S480" s="12">
        <f>(((J480/60)/60)/24)+DATE(1970,1,1)</f>
        <v>42065.910983796297</v>
      </c>
      <c r="T480" s="13">
        <f>(((I480/60)/60)/24)+DATE(1970,1,1)</f>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6">
        <f>(E481-D481)/D481 + 1</f>
        <v>0.3256</v>
      </c>
      <c r="P481" s="5">
        <f>E481/L481</f>
        <v>88.8</v>
      </c>
      <c r="Q481" t="s">
        <v>8310</v>
      </c>
      <c r="R481" t="s">
        <v>8316</v>
      </c>
      <c r="S481" s="12">
        <f>(((J481/60)/60)/24)+DATE(1970,1,1)</f>
        <v>41904.407812500001</v>
      </c>
      <c r="T481" s="13">
        <f>(((I481/60)/60)/24)+DATE(1970,1,1)</f>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6">
        <f>(E482-D482)/D482 + 1</f>
        <v>0.19410000000000005</v>
      </c>
      <c r="P482" s="5">
        <f>E482/L482</f>
        <v>55.457142857142856</v>
      </c>
      <c r="Q482" t="s">
        <v>8310</v>
      </c>
      <c r="R482" t="s">
        <v>8316</v>
      </c>
      <c r="S482" s="12">
        <f>(((J482/60)/60)/24)+DATE(1970,1,1)</f>
        <v>41465.500173611108</v>
      </c>
      <c r="T482" s="13">
        <f>(((I482/60)/60)/24)+DATE(1970,1,1)</f>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6">
        <f>(E483-D483)/D483 + 1</f>
        <v>6.1000000000000054E-2</v>
      </c>
      <c r="P483" s="5">
        <f>E483/L483</f>
        <v>87.142857142857139</v>
      </c>
      <c r="Q483" t="s">
        <v>8310</v>
      </c>
      <c r="R483" t="s">
        <v>8316</v>
      </c>
      <c r="S483" s="12">
        <f>(((J483/60)/60)/24)+DATE(1970,1,1)</f>
        <v>41162.672326388885</v>
      </c>
      <c r="T483" s="13">
        <f>(((I483/60)/60)/24)+DATE(1970,1,1)</f>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6">
        <f>(E484-D484)/D484 + 1</f>
        <v>1.0000000000000009E-3</v>
      </c>
      <c r="P484" s="5">
        <f>E484/L484</f>
        <v>10</v>
      </c>
      <c r="Q484" t="s">
        <v>8310</v>
      </c>
      <c r="R484" t="s">
        <v>8316</v>
      </c>
      <c r="S484" s="12">
        <f>(((J484/60)/60)/24)+DATE(1970,1,1)</f>
        <v>42447.896875000006</v>
      </c>
      <c r="T484" s="13">
        <f>(((I484/60)/60)/24)+DATE(1970,1,1)</f>
        <v>42474.606944444444</v>
      </c>
    </row>
    <row r="485" spans="1:20" ht="64"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6">
        <f>(E485-D485)/D485 + 1</f>
        <v>0.502</v>
      </c>
      <c r="P485" s="5">
        <f>E485/L485</f>
        <v>51.224489795918366</v>
      </c>
      <c r="Q485" t="s">
        <v>8310</v>
      </c>
      <c r="R485" t="s">
        <v>8316</v>
      </c>
      <c r="S485" s="12">
        <f>(((J485/60)/60)/24)+DATE(1970,1,1)</f>
        <v>41243.197592592594</v>
      </c>
      <c r="T485" s="13">
        <f>(((I485/60)/60)/24)+DATE(1970,1,1)</f>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6">
        <f>(E486-D486)/D486 + 1</f>
        <v>1.8624999999999892E-3</v>
      </c>
      <c r="P486" s="5">
        <f>E486/L486</f>
        <v>13.545454545454545</v>
      </c>
      <c r="Q486" t="s">
        <v>8310</v>
      </c>
      <c r="R486" t="s">
        <v>8316</v>
      </c>
      <c r="S486" s="12">
        <f>(((J486/60)/60)/24)+DATE(1970,1,1)</f>
        <v>42272.93949074074</v>
      </c>
      <c r="T486" s="13">
        <f>(((I486/60)/60)/24)+DATE(1970,1,1)</f>
        <v>42313.981157407412</v>
      </c>
    </row>
    <row r="487" spans="1:20" ht="48"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6">
        <f>(E487-D487)/D487 + 1</f>
        <v>0.21906971229845085</v>
      </c>
      <c r="P487" s="5">
        <f>E487/L487</f>
        <v>66.520080000000007</v>
      </c>
      <c r="Q487" t="s">
        <v>8310</v>
      </c>
      <c r="R487" t="s">
        <v>8316</v>
      </c>
      <c r="S487" s="12">
        <f>(((J487/60)/60)/24)+DATE(1970,1,1)</f>
        <v>41381.50577546296</v>
      </c>
      <c r="T487" s="13">
        <f>(((I487/60)/60)/24)+DATE(1970,1,1)</f>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6">
        <f>(E488-D488)/D488 + 1</f>
        <v>9.0909090909141455E-5</v>
      </c>
      <c r="P488" s="5">
        <f>E488/L488</f>
        <v>50</v>
      </c>
      <c r="Q488" t="s">
        <v>8310</v>
      </c>
      <c r="R488" t="s">
        <v>8316</v>
      </c>
      <c r="S488" s="12">
        <f>(((J488/60)/60)/24)+DATE(1970,1,1)</f>
        <v>41761.94258101852</v>
      </c>
      <c r="T488" s="13">
        <f>(((I488/60)/60)/24)+DATE(1970,1,1)</f>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6">
        <f>(E489-D489)/D489 + 1</f>
        <v>0</v>
      </c>
      <c r="P489" s="5" t="e">
        <f>E489/L489</f>
        <v>#DIV/0!</v>
      </c>
      <c r="Q489" t="s">
        <v>8310</v>
      </c>
      <c r="R489" t="s">
        <v>8316</v>
      </c>
      <c r="S489" s="12">
        <f>(((J489/60)/60)/24)+DATE(1970,1,1)</f>
        <v>42669.594837962963</v>
      </c>
      <c r="T489" s="13">
        <f>(((I489/60)/60)/24)+DATE(1970,1,1)</f>
        <v>42729.636504629627</v>
      </c>
    </row>
    <row r="490" spans="1:20" ht="48"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6">
        <f>(E490-D490)/D490 + 1</f>
        <v>0</v>
      </c>
      <c r="P490" s="5" t="e">
        <f>E490/L490</f>
        <v>#DIV/0!</v>
      </c>
      <c r="Q490" t="s">
        <v>8310</v>
      </c>
      <c r="R490" t="s">
        <v>8316</v>
      </c>
      <c r="S490" s="12">
        <f>(((J490/60)/60)/24)+DATE(1970,1,1)</f>
        <v>42714.054398148146</v>
      </c>
      <c r="T490" s="13">
        <f>(((I490/60)/60)/24)+DATE(1970,1,1)</f>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6">
        <f>(E491-D491)/D491 + 1</f>
        <v>2.8667813379201768E-3</v>
      </c>
      <c r="P491" s="5">
        <f>E491/L491</f>
        <v>71.666666666666671</v>
      </c>
      <c r="Q491" t="s">
        <v>8310</v>
      </c>
      <c r="R491" t="s">
        <v>8316</v>
      </c>
      <c r="S491" s="12">
        <f>(((J491/60)/60)/24)+DATE(1970,1,1)</f>
        <v>40882.481666666667</v>
      </c>
      <c r="T491" s="13">
        <f>(((I491/60)/60)/24)+DATE(1970,1,1)</f>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6">
        <f>(E492-D492)/D492 + 1</f>
        <v>0</v>
      </c>
      <c r="P492" s="5" t="e">
        <f>E492/L492</f>
        <v>#DIV/0!</v>
      </c>
      <c r="Q492" t="s">
        <v>8310</v>
      </c>
      <c r="R492" t="s">
        <v>8316</v>
      </c>
      <c r="S492" s="12">
        <f>(((J492/60)/60)/24)+DATE(1970,1,1)</f>
        <v>41113.968576388892</v>
      </c>
      <c r="T492" s="13">
        <f>(((I492/60)/60)/24)+DATE(1970,1,1)</f>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6">
        <f>(E493-D493)/D493 + 1</f>
        <v>0</v>
      </c>
      <c r="P493" s="5" t="e">
        <f>E493/L493</f>
        <v>#DIV/0!</v>
      </c>
      <c r="Q493" t="s">
        <v>8310</v>
      </c>
      <c r="R493" t="s">
        <v>8316</v>
      </c>
      <c r="S493" s="12">
        <f>(((J493/60)/60)/24)+DATE(1970,1,1)</f>
        <v>42366.982627314821</v>
      </c>
      <c r="T493" s="13">
        <f>(((I493/60)/60)/24)+DATE(1970,1,1)</f>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6">
        <f>(E494-D494)/D494 + 1</f>
        <v>0</v>
      </c>
      <c r="P494" s="5" t="e">
        <f>E494/L494</f>
        <v>#DIV/0!</v>
      </c>
      <c r="Q494" t="s">
        <v>8310</v>
      </c>
      <c r="R494" t="s">
        <v>8316</v>
      </c>
      <c r="S494" s="12">
        <f>(((J494/60)/60)/24)+DATE(1970,1,1)</f>
        <v>42596.03506944445</v>
      </c>
      <c r="T494" s="13">
        <f>(((I494/60)/60)/24)+DATE(1970,1,1)</f>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6">
        <f>(E495-D495)/D495 + 1</f>
        <v>0</v>
      </c>
      <c r="P495" s="5" t="e">
        <f>E495/L495</f>
        <v>#DIV/0!</v>
      </c>
      <c r="Q495" t="s">
        <v>8310</v>
      </c>
      <c r="R495" t="s">
        <v>8316</v>
      </c>
      <c r="S495" s="12">
        <f>(((J495/60)/60)/24)+DATE(1970,1,1)</f>
        <v>42114.726134259254</v>
      </c>
      <c r="T495" s="13">
        <f>(((I495/60)/60)/24)+DATE(1970,1,1)</f>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6">
        <f>(E496-D496)/D496 + 1</f>
        <v>1.5500000000000513E-3</v>
      </c>
      <c r="P496" s="5">
        <f>E496/L496</f>
        <v>10.333333333333334</v>
      </c>
      <c r="Q496" t="s">
        <v>8310</v>
      </c>
      <c r="R496" t="s">
        <v>8316</v>
      </c>
      <c r="S496" s="12">
        <f>(((J496/60)/60)/24)+DATE(1970,1,1)</f>
        <v>41799.830613425926</v>
      </c>
      <c r="T496" s="13">
        <f>(((I496/60)/60)/24)+DATE(1970,1,1)</f>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6">
        <f>(E497-D497)/D497 + 1</f>
        <v>0</v>
      </c>
      <c r="P497" s="5" t="e">
        <f>E497/L497</f>
        <v>#DIV/0!</v>
      </c>
      <c r="Q497" t="s">
        <v>8310</v>
      </c>
      <c r="R497" t="s">
        <v>8316</v>
      </c>
      <c r="S497" s="12">
        <f>(((J497/60)/60)/24)+DATE(1970,1,1)</f>
        <v>42171.827604166669</v>
      </c>
      <c r="T497" s="13">
        <f>(((I497/60)/60)/24)+DATE(1970,1,1)</f>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6">
        <f>(E498-D498)/D498 + 1</f>
        <v>1.6666666666664831E-5</v>
      </c>
      <c r="P498" s="5">
        <f>E498/L498</f>
        <v>1</v>
      </c>
      <c r="Q498" t="s">
        <v>8310</v>
      </c>
      <c r="R498" t="s">
        <v>8316</v>
      </c>
      <c r="S498" s="12">
        <f>(((J498/60)/60)/24)+DATE(1970,1,1)</f>
        <v>41620.93141203704</v>
      </c>
      <c r="T498" s="13">
        <f>(((I498/60)/60)/24)+DATE(1970,1,1)</f>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6">
        <f>(E499-D499)/D499 + 1</f>
        <v>6.6964285714286031E-3</v>
      </c>
      <c r="P499" s="5">
        <f>E499/L499</f>
        <v>10</v>
      </c>
      <c r="Q499" t="s">
        <v>8310</v>
      </c>
      <c r="R499" t="s">
        <v>8316</v>
      </c>
      <c r="S499" s="12">
        <f>(((J499/60)/60)/24)+DATE(1970,1,1)</f>
        <v>41945.037789351853</v>
      </c>
      <c r="T499" s="13">
        <f>(((I499/60)/60)/24)+DATE(1970,1,1)</f>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6">
        <f>(E500-D500)/D500 + 1</f>
        <v>4.5985132395404582E-2</v>
      </c>
      <c r="P500" s="5">
        <f>E500/L500</f>
        <v>136.09090909090909</v>
      </c>
      <c r="Q500" t="s">
        <v>8310</v>
      </c>
      <c r="R500" t="s">
        <v>8316</v>
      </c>
      <c r="S500" s="12">
        <f>(((J500/60)/60)/24)+DATE(1970,1,1)</f>
        <v>40858.762141203704</v>
      </c>
      <c r="T500" s="13">
        <f>(((I500/60)/60)/24)+DATE(1970,1,1)</f>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6">
        <f>(E501-D501)/D501 + 1</f>
        <v>9.5500000000000029E-2</v>
      </c>
      <c r="P501" s="5">
        <f>E501/L501</f>
        <v>73.461538461538467</v>
      </c>
      <c r="Q501" t="s">
        <v>8310</v>
      </c>
      <c r="R501" t="s">
        <v>8316</v>
      </c>
      <c r="S501" s="12">
        <f>(((J501/60)/60)/24)+DATE(1970,1,1)</f>
        <v>40043.895462962959</v>
      </c>
      <c r="T501" s="13">
        <f>(((I501/60)/60)/24)+DATE(1970,1,1)</f>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6">
        <f>(E502-D502)/D502 + 1</f>
        <v>3.3076923076923115E-2</v>
      </c>
      <c r="P502" s="5">
        <f>E502/L502</f>
        <v>53.75</v>
      </c>
      <c r="Q502" t="s">
        <v>8310</v>
      </c>
      <c r="R502" t="s">
        <v>8316</v>
      </c>
      <c r="S502" s="12">
        <f>(((J502/60)/60)/24)+DATE(1970,1,1)</f>
        <v>40247.886006944449</v>
      </c>
      <c r="T502" s="13">
        <f>(((I502/60)/60)/24)+DATE(1970,1,1)</f>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6">
        <f>(E503-D503)/D503 + 1</f>
        <v>0</v>
      </c>
      <c r="P503" s="5" t="e">
        <f>E503/L503</f>
        <v>#DIV/0!</v>
      </c>
      <c r="Q503" t="s">
        <v>8310</v>
      </c>
      <c r="R503" t="s">
        <v>8316</v>
      </c>
      <c r="S503" s="12">
        <f>(((J503/60)/60)/24)+DATE(1970,1,1)</f>
        <v>40703.234386574077</v>
      </c>
      <c r="T503" s="13">
        <f>(((I503/60)/60)/24)+DATE(1970,1,1)</f>
        <v>40733.234386574077</v>
      </c>
    </row>
    <row r="504" spans="1:20" ht="64"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6">
        <f>(E504-D504)/D504 + 1</f>
        <v>1.1499999999999955E-2</v>
      </c>
      <c r="P504" s="5">
        <f>E504/L504</f>
        <v>57.5</v>
      </c>
      <c r="Q504" t="s">
        <v>8310</v>
      </c>
      <c r="R504" t="s">
        <v>8316</v>
      </c>
      <c r="S504" s="12">
        <f>(((J504/60)/60)/24)+DATE(1970,1,1)</f>
        <v>40956.553530092591</v>
      </c>
      <c r="T504" s="13">
        <f>(((I504/60)/60)/24)+DATE(1970,1,1)</f>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6">
        <f>(E505-D505)/D505 + 1</f>
        <v>1.7538461538461503E-2</v>
      </c>
      <c r="P505" s="5">
        <f>E505/L505</f>
        <v>12.666666666666666</v>
      </c>
      <c r="Q505" t="s">
        <v>8310</v>
      </c>
      <c r="R505" t="s">
        <v>8316</v>
      </c>
      <c r="S505" s="12">
        <f>(((J505/60)/60)/24)+DATE(1970,1,1)</f>
        <v>41991.526655092588</v>
      </c>
      <c r="T505" s="13">
        <f>(((I505/60)/60)/24)+DATE(1970,1,1)</f>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6">
        <f>(E506-D506)/D506 + 1</f>
        <v>1.3673469387755155E-2</v>
      </c>
      <c r="P506" s="5">
        <f>E506/L506</f>
        <v>67</v>
      </c>
      <c r="Q506" t="s">
        <v>8310</v>
      </c>
      <c r="R506" t="s">
        <v>8316</v>
      </c>
      <c r="S506" s="12">
        <f>(((J506/60)/60)/24)+DATE(1970,1,1)</f>
        <v>40949.98364583333</v>
      </c>
      <c r="T506" s="13">
        <f>(((I506/60)/60)/24)+DATE(1970,1,1)</f>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6">
        <f>(E507-D507)/D507 + 1</f>
        <v>4.3333333333333002E-3</v>
      </c>
      <c r="P507" s="5">
        <f>E507/L507</f>
        <v>3.7142857142857144</v>
      </c>
      <c r="Q507" t="s">
        <v>8310</v>
      </c>
      <c r="R507" t="s">
        <v>8316</v>
      </c>
      <c r="S507" s="12">
        <f>(((J507/60)/60)/24)+DATE(1970,1,1)</f>
        <v>42318.098217592589</v>
      </c>
      <c r="T507" s="13">
        <f>(((I507/60)/60)/24)+DATE(1970,1,1)</f>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6">
        <f>(E508-D508)/D508 + 1</f>
        <v>1.2499999999999734E-3</v>
      </c>
      <c r="P508" s="5">
        <f>E508/L508</f>
        <v>250</v>
      </c>
      <c r="Q508" t="s">
        <v>8310</v>
      </c>
      <c r="R508" t="s">
        <v>8316</v>
      </c>
      <c r="S508" s="12">
        <f>(((J508/60)/60)/24)+DATE(1970,1,1)</f>
        <v>41466.552314814813</v>
      </c>
      <c r="T508" s="13">
        <f>(((I508/60)/60)/24)+DATE(1970,1,1)</f>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6">
        <f>(E509-D509)/D509 + 1</f>
        <v>3.2000000000000028E-2</v>
      </c>
      <c r="P509" s="5">
        <f>E509/L509</f>
        <v>64</v>
      </c>
      <c r="Q509" t="s">
        <v>8310</v>
      </c>
      <c r="R509" t="s">
        <v>8316</v>
      </c>
      <c r="S509" s="12">
        <f>(((J509/60)/60)/24)+DATE(1970,1,1)</f>
        <v>41156.958993055552</v>
      </c>
      <c r="T509" s="13">
        <f>(((I509/60)/60)/24)+DATE(1970,1,1)</f>
        <v>41201.958993055552</v>
      </c>
    </row>
    <row r="510" spans="1:20" ht="64"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6">
        <f>(E510-D510)/D510 + 1</f>
        <v>8.0000000000000071E-3</v>
      </c>
      <c r="P510" s="5">
        <f>E510/L510</f>
        <v>133.33333333333334</v>
      </c>
      <c r="Q510" t="s">
        <v>8310</v>
      </c>
      <c r="R510" t="s">
        <v>8316</v>
      </c>
      <c r="S510" s="12">
        <f>(((J510/60)/60)/24)+DATE(1970,1,1)</f>
        <v>40995.024317129632</v>
      </c>
      <c r="T510" s="13">
        <f>(((I510/60)/60)/24)+DATE(1970,1,1)</f>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6">
        <f>(E511-D511)/D511 + 1</f>
        <v>2.0000000000000018E-3</v>
      </c>
      <c r="P511" s="5">
        <f>E511/L511</f>
        <v>10</v>
      </c>
      <c r="Q511" t="s">
        <v>8310</v>
      </c>
      <c r="R511" t="s">
        <v>8316</v>
      </c>
      <c r="S511" s="12">
        <f>(((J511/60)/60)/24)+DATE(1970,1,1)</f>
        <v>42153.631597222222</v>
      </c>
      <c r="T511" s="13">
        <f>(((I511/60)/60)/24)+DATE(1970,1,1)</f>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6">
        <f>(E512-D512)/D512 + 1</f>
        <v>0</v>
      </c>
      <c r="P512" s="5" t="e">
        <f>E512/L512</f>
        <v>#DIV/0!</v>
      </c>
      <c r="Q512" t="s">
        <v>8310</v>
      </c>
      <c r="R512" t="s">
        <v>8316</v>
      </c>
      <c r="S512" s="12">
        <f>(((J512/60)/60)/24)+DATE(1970,1,1)</f>
        <v>42400.176377314812</v>
      </c>
      <c r="T512" s="13">
        <f>(((I512/60)/60)/24)+DATE(1970,1,1)</f>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6">
        <f>(E513-D513)/D513 + 1</f>
        <v>3.0000000000000027E-2</v>
      </c>
      <c r="P513" s="5">
        <f>E513/L513</f>
        <v>30</v>
      </c>
      <c r="Q513" t="s">
        <v>8310</v>
      </c>
      <c r="R513" t="s">
        <v>8316</v>
      </c>
      <c r="S513" s="12">
        <f>(((J513/60)/60)/24)+DATE(1970,1,1)</f>
        <v>41340.303032407406</v>
      </c>
      <c r="T513" s="13">
        <f>(((I513/60)/60)/24)+DATE(1970,1,1)</f>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6">
        <f>(E514-D514)/D514 + 1</f>
        <v>1.3750000000000151E-3</v>
      </c>
      <c r="P514" s="5">
        <f>E514/L514</f>
        <v>5.5</v>
      </c>
      <c r="Q514" t="s">
        <v>8310</v>
      </c>
      <c r="R514" t="s">
        <v>8316</v>
      </c>
      <c r="S514" s="12">
        <f>(((J514/60)/60)/24)+DATE(1970,1,1)</f>
        <v>42649.742210648154</v>
      </c>
      <c r="T514" s="13">
        <f>(((I514/60)/60)/24)+DATE(1970,1,1)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6">
        <f>(E515-D515)/D515 + 1</f>
        <v>0.13924000000000003</v>
      </c>
      <c r="P515" s="5">
        <f>E515/L515</f>
        <v>102.38235294117646</v>
      </c>
      <c r="Q515" t="s">
        <v>8310</v>
      </c>
      <c r="R515" t="s">
        <v>8316</v>
      </c>
      <c r="S515" s="12">
        <f>(((J515/60)/60)/24)+DATE(1970,1,1)</f>
        <v>42552.653993055559</v>
      </c>
      <c r="T515" s="13">
        <f>(((I515/60)/60)/24)+DATE(1970,1,1)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6">
        <f>(E516-D516)/D516 + 1</f>
        <v>3.3333333333333326E-2</v>
      </c>
      <c r="P516" s="5">
        <f>E516/L516</f>
        <v>16.666666666666668</v>
      </c>
      <c r="Q516" t="s">
        <v>8310</v>
      </c>
      <c r="R516" t="s">
        <v>8316</v>
      </c>
      <c r="S516" s="12">
        <f>(((J516/60)/60)/24)+DATE(1970,1,1)</f>
        <v>41830.613969907405</v>
      </c>
      <c r="T516" s="13">
        <f>(((I516/60)/60)/24)+DATE(1970,1,1)</f>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6">
        <f>(E517-D517)/D517 + 1</f>
        <v>0.25413402061855672</v>
      </c>
      <c r="P517" s="5">
        <f>E517/L517</f>
        <v>725.02941176470586</v>
      </c>
      <c r="Q517" t="s">
        <v>8310</v>
      </c>
      <c r="R517" t="s">
        <v>8316</v>
      </c>
      <c r="S517" s="12">
        <f>(((J517/60)/60)/24)+DATE(1970,1,1)</f>
        <v>42327.490752314814</v>
      </c>
      <c r="T517" s="13">
        <f>(((I517/60)/60)/24)+DATE(1970,1,1)</f>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6">
        <f>(E518-D518)/D518 + 1</f>
        <v>0</v>
      </c>
      <c r="P518" s="5" t="e">
        <f>E518/L518</f>
        <v>#DIV/0!</v>
      </c>
      <c r="Q518" t="s">
        <v>8310</v>
      </c>
      <c r="R518" t="s">
        <v>8316</v>
      </c>
      <c r="S518" s="12">
        <f>(((J518/60)/60)/24)+DATE(1970,1,1)</f>
        <v>42091.778703703705</v>
      </c>
      <c r="T518" s="13">
        <f>(((I518/60)/60)/24)+DATE(1970,1,1)</f>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6">
        <f>(E519-D519)/D519 + 1</f>
        <v>1.3666666666666716E-2</v>
      </c>
      <c r="P519" s="5">
        <f>E519/L519</f>
        <v>68.333333333333329</v>
      </c>
      <c r="Q519" t="s">
        <v>8310</v>
      </c>
      <c r="R519" t="s">
        <v>8316</v>
      </c>
      <c r="S519" s="12">
        <f>(((J519/60)/60)/24)+DATE(1970,1,1)</f>
        <v>42738.615289351852</v>
      </c>
      <c r="T519" s="13">
        <f>(((I519/60)/60)/24)+DATE(1970,1,1)</f>
        <v>42768.615289351852</v>
      </c>
    </row>
    <row r="520" spans="1:20" ht="64"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6">
        <f>(E520-D520)/D520 + 1</f>
        <v>0</v>
      </c>
      <c r="P520" s="5" t="e">
        <f>E520/L520</f>
        <v>#DIV/0!</v>
      </c>
      <c r="Q520" t="s">
        <v>8310</v>
      </c>
      <c r="R520" t="s">
        <v>8316</v>
      </c>
      <c r="S520" s="12">
        <f>(((J520/60)/60)/24)+DATE(1970,1,1)</f>
        <v>42223.616018518514</v>
      </c>
      <c r="T520" s="13">
        <f>(((I520/60)/60)/24)+DATE(1970,1,1)</f>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6">
        <f>(E521-D521)/D521 + 1</f>
        <v>0.22881426547787687</v>
      </c>
      <c r="P521" s="5">
        <f>E521/L521</f>
        <v>39.228571428571428</v>
      </c>
      <c r="Q521" t="s">
        <v>8310</v>
      </c>
      <c r="R521" t="s">
        <v>8316</v>
      </c>
      <c r="S521" s="12">
        <f>(((J521/60)/60)/24)+DATE(1970,1,1)</f>
        <v>41218.391446759262</v>
      </c>
      <c r="T521" s="13">
        <f>(((I521/60)/60)/24)+DATE(1970,1,1)</f>
        <v>41248.391446759262</v>
      </c>
    </row>
    <row r="522" spans="1:20" ht="64"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6">
        <f>(E522-D522)/D522 + 1</f>
        <v>1.0209999999999999</v>
      </c>
      <c r="P522" s="5">
        <f>E522/L522</f>
        <v>150.14705882352942</v>
      </c>
      <c r="Q522" t="s">
        <v>8317</v>
      </c>
      <c r="R522" t="s">
        <v>8318</v>
      </c>
      <c r="S522" s="12">
        <f>(((J522/60)/60)/24)+DATE(1970,1,1)</f>
        <v>42318.702094907407</v>
      </c>
      <c r="T522" s="13">
        <f>(((I522/60)/60)/24)+DATE(1970,1,1)</f>
        <v>42348.702094907407</v>
      </c>
    </row>
    <row r="523" spans="1:20" ht="64"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6">
        <f>(E523-D523)/D523 + 1</f>
        <v>1.0464</v>
      </c>
      <c r="P523" s="5">
        <f>E523/L523</f>
        <v>93.428571428571431</v>
      </c>
      <c r="Q523" t="s">
        <v>8317</v>
      </c>
      <c r="R523" t="s">
        <v>8318</v>
      </c>
      <c r="S523" s="12">
        <f>(((J523/60)/60)/24)+DATE(1970,1,1)</f>
        <v>42646.092812499999</v>
      </c>
      <c r="T523" s="13">
        <f>(((I523/60)/60)/24)+DATE(1970,1,1)</f>
        <v>42675.207638888889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6">
        <f>(E524-D524)/D524 + 1</f>
        <v>1.1466666666666667</v>
      </c>
      <c r="P524" s="5">
        <f>E524/L524</f>
        <v>110.96774193548387</v>
      </c>
      <c r="Q524" t="s">
        <v>8317</v>
      </c>
      <c r="R524" t="s">
        <v>8318</v>
      </c>
      <c r="S524" s="12">
        <f>(((J524/60)/60)/24)+DATE(1970,1,1)</f>
        <v>42430.040798611109</v>
      </c>
      <c r="T524" s="13">
        <f>(((I524/60)/60)/24)+DATE(1970,1,1)</f>
        <v>42449.999131944445</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6">
        <f>(E525-D525)/D525 + 1</f>
        <v>1.206</v>
      </c>
      <c r="P525" s="5">
        <f>E525/L525</f>
        <v>71.785714285714292</v>
      </c>
      <c r="Q525" t="s">
        <v>8317</v>
      </c>
      <c r="R525" t="s">
        <v>8318</v>
      </c>
      <c r="S525" s="12">
        <f>(((J525/60)/60)/24)+DATE(1970,1,1)</f>
        <v>42238.13282407407</v>
      </c>
      <c r="T525" s="13">
        <f>(((I525/60)/60)/24)+DATE(1970,1,1)</f>
        <v>42268.13282407407</v>
      </c>
    </row>
    <row r="526" spans="1:20"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6">
        <f>(E526-D526)/D526 + 1</f>
        <v>1.0867285714285715</v>
      </c>
      <c r="P526" s="5">
        <f>E526/L526</f>
        <v>29.258076923076924</v>
      </c>
      <c r="Q526" t="s">
        <v>8317</v>
      </c>
      <c r="R526" t="s">
        <v>8318</v>
      </c>
      <c r="S526" s="12">
        <f>(((J526/60)/60)/24)+DATE(1970,1,1)</f>
        <v>42492.717233796298</v>
      </c>
      <c r="T526" s="13">
        <f>(((I526/60)/60)/24)+DATE(1970,1,1)</f>
        <v>42522.717233796298</v>
      </c>
    </row>
    <row r="527" spans="1:20" ht="64"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6">
        <f>(E527-D527)/D527 + 1</f>
        <v>1</v>
      </c>
      <c r="P527" s="5">
        <f>E527/L527</f>
        <v>1000</v>
      </c>
      <c r="Q527" t="s">
        <v>8317</v>
      </c>
      <c r="R527" t="s">
        <v>8318</v>
      </c>
      <c r="S527" s="12">
        <f>(((J527/60)/60)/24)+DATE(1970,1,1)</f>
        <v>41850.400937500002</v>
      </c>
      <c r="T527" s="13">
        <f>(((I527/60)/60)/24)+DATE(1970,1,1)</f>
        <v>41895.400937500002</v>
      </c>
    </row>
    <row r="528" spans="1:20"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6">
        <f>(E528-D528)/D528 + 1</f>
        <v>1.1400000000000001</v>
      </c>
      <c r="P528" s="5">
        <f>E528/L528</f>
        <v>74.347826086956516</v>
      </c>
      <c r="Q528" t="s">
        <v>8317</v>
      </c>
      <c r="R528" t="s">
        <v>8318</v>
      </c>
      <c r="S528" s="12">
        <f>(((J528/60)/60)/24)+DATE(1970,1,1)</f>
        <v>42192.591944444444</v>
      </c>
      <c r="T528" s="13">
        <f>(((I528/60)/60)/24)+DATE(1970,1,1)</f>
        <v>42223.708333333328</v>
      </c>
    </row>
    <row r="529" spans="1:20" ht="64"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6">
        <f>(E529-D529)/D529 + 1</f>
        <v>1.0085</v>
      </c>
      <c r="P529" s="5">
        <f>E529/L529</f>
        <v>63.829113924050631</v>
      </c>
      <c r="Q529" t="s">
        <v>8317</v>
      </c>
      <c r="R529" t="s">
        <v>8318</v>
      </c>
      <c r="S529" s="12">
        <f>(((J529/60)/60)/24)+DATE(1970,1,1)</f>
        <v>42753.205625000002</v>
      </c>
      <c r="T529" s="13">
        <f>(((I529/60)/60)/24)+DATE(1970,1,1)</f>
        <v>42783.670138888891</v>
      </c>
    </row>
    <row r="530" spans="1:20" ht="32"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6">
        <f>(E530-D530)/D530 + 1</f>
        <v>1.1565217391304348</v>
      </c>
      <c r="P530" s="5">
        <f>E530/L530</f>
        <v>44.333333333333336</v>
      </c>
      <c r="Q530" t="s">
        <v>8317</v>
      </c>
      <c r="R530" t="s">
        <v>8318</v>
      </c>
      <c r="S530" s="12">
        <f>(((J530/60)/60)/24)+DATE(1970,1,1)</f>
        <v>42155.920219907406</v>
      </c>
      <c r="T530" s="13">
        <f>(((I530/60)/60)/24)+DATE(1970,1,1)</f>
        <v>42176.888888888891</v>
      </c>
    </row>
    <row r="531" spans="1:20"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6">
        <f>(E531-D531)/D531 + 1</f>
        <v>1.3041666666666667</v>
      </c>
      <c r="P531" s="5">
        <f>E531/L531</f>
        <v>86.944444444444443</v>
      </c>
      <c r="Q531" t="s">
        <v>8317</v>
      </c>
      <c r="R531" t="s">
        <v>8318</v>
      </c>
      <c r="S531" s="12">
        <f>(((J531/60)/60)/24)+DATE(1970,1,1)</f>
        <v>42725.031180555554</v>
      </c>
      <c r="T531" s="13">
        <f>(((I531/60)/60)/24)+DATE(1970,1,1)</f>
        <v>42746.208333333328</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6">
        <f>(E532-D532)/D532 + 1</f>
        <v>1.0778267254038179</v>
      </c>
      <c r="P532" s="5">
        <f>E532/L532</f>
        <v>126.55172413793103</v>
      </c>
      <c r="Q532" t="s">
        <v>8317</v>
      </c>
      <c r="R532" t="s">
        <v>8318</v>
      </c>
      <c r="S532" s="12">
        <f>(((J532/60)/60)/24)+DATE(1970,1,1)</f>
        <v>42157.591064814813</v>
      </c>
      <c r="T532" s="13">
        <f>(((I532/60)/60)/24)+DATE(1970,1,1)</f>
        <v>42179.083333333328</v>
      </c>
    </row>
    <row r="533" spans="1:20" ht="64"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6">
        <f>(E533-D533)/D533 + 1</f>
        <v>1</v>
      </c>
      <c r="P533" s="5">
        <f>E533/L533</f>
        <v>129.03225806451613</v>
      </c>
      <c r="Q533" t="s">
        <v>8317</v>
      </c>
      <c r="R533" t="s">
        <v>8318</v>
      </c>
      <c r="S533" s="12">
        <f>(((J533/60)/60)/24)+DATE(1970,1,1)</f>
        <v>42676.065150462964</v>
      </c>
      <c r="T533" s="13">
        <f>(((I533/60)/60)/24)+DATE(1970,1,1)</f>
        <v>42721.290972222225</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6">
        <f>(E534-D534)/D534 + 1</f>
        <v>1.2324999999999999</v>
      </c>
      <c r="P534" s="5">
        <f>E534/L534</f>
        <v>71.242774566473983</v>
      </c>
      <c r="Q534" t="s">
        <v>8317</v>
      </c>
      <c r="R534" t="s">
        <v>8318</v>
      </c>
      <c r="S534" s="12">
        <f>(((J534/60)/60)/24)+DATE(1970,1,1)</f>
        <v>42473.007037037038</v>
      </c>
      <c r="T534" s="13">
        <f>(((I534/60)/60)/24)+DATE(1970,1,1)</f>
        <v>42503.007037037038</v>
      </c>
    </row>
    <row r="535" spans="1:20"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6">
        <f>(E535-D535)/D535 + 1</f>
        <v>1.002</v>
      </c>
      <c r="P535" s="5">
        <f>E535/L535</f>
        <v>117.88235294117646</v>
      </c>
      <c r="Q535" t="s">
        <v>8317</v>
      </c>
      <c r="R535" t="s">
        <v>8318</v>
      </c>
      <c r="S535" s="12">
        <f>(((J535/60)/60)/24)+DATE(1970,1,1)</f>
        <v>42482.43478009259</v>
      </c>
      <c r="T535" s="13">
        <f>(((I535/60)/60)/24)+DATE(1970,1,1)</f>
        <v>42506.43478009259</v>
      </c>
    </row>
    <row r="536" spans="1:20"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6">
        <f>(E536-D536)/D536 + 1</f>
        <v>1.0466666666666666</v>
      </c>
      <c r="P536" s="5">
        <f>E536/L536</f>
        <v>327.08333333333331</v>
      </c>
      <c r="Q536" t="s">
        <v>8317</v>
      </c>
      <c r="R536" t="s">
        <v>8318</v>
      </c>
      <c r="S536" s="12">
        <f>(((J536/60)/60)/24)+DATE(1970,1,1)</f>
        <v>42270.810995370368</v>
      </c>
      <c r="T536" s="13">
        <f>(((I536/60)/60)/24)+DATE(1970,1,1)</f>
        <v>42309.958333333328</v>
      </c>
    </row>
    <row r="537" spans="1:20" ht="48"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6">
        <f>(E537-D537)/D537 + 1</f>
        <v>1.0249999999999999</v>
      </c>
      <c r="P537" s="5">
        <f>E537/L537</f>
        <v>34.745762711864408</v>
      </c>
      <c r="Q537" t="s">
        <v>8317</v>
      </c>
      <c r="R537" t="s">
        <v>8318</v>
      </c>
      <c r="S537" s="12">
        <f>(((J537/60)/60)/24)+DATE(1970,1,1)</f>
        <v>42711.545196759253</v>
      </c>
      <c r="T537" s="13">
        <f>(((I537/60)/60)/24)+DATE(1970,1,1)</f>
        <v>42741.545196759253</v>
      </c>
    </row>
    <row r="538" spans="1:20" ht="64"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6">
        <f>(E538-D538)/D538 + 1</f>
        <v>1.1825757575757576</v>
      </c>
      <c r="P538" s="5">
        <f>E538/L538</f>
        <v>100.06410256410257</v>
      </c>
      <c r="Q538" t="s">
        <v>8317</v>
      </c>
      <c r="R538" t="s">
        <v>8318</v>
      </c>
      <c r="S538" s="12">
        <f>(((J538/60)/60)/24)+DATE(1970,1,1)</f>
        <v>42179.344988425932</v>
      </c>
      <c r="T538" s="13">
        <f>(((I538/60)/60)/24)+DATE(1970,1,1)</f>
        <v>42219.75</v>
      </c>
    </row>
    <row r="539" spans="1:20" ht="64"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6">
        <f>(E539-D539)/D539 + 1</f>
        <v>1.2050000000000001</v>
      </c>
      <c r="P539" s="5">
        <f>E539/L539</f>
        <v>40.847457627118644</v>
      </c>
      <c r="Q539" t="s">
        <v>8317</v>
      </c>
      <c r="R539" t="s">
        <v>8318</v>
      </c>
      <c r="S539" s="12">
        <f>(((J539/60)/60)/24)+DATE(1970,1,1)</f>
        <v>42282.768414351856</v>
      </c>
      <c r="T539" s="13">
        <f>(((I539/60)/60)/24)+DATE(1970,1,1)</f>
        <v>42312.810081018513</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6">
        <f>(E540-D540)/D540 + 1</f>
        <v>3.0242</v>
      </c>
      <c r="P540" s="5">
        <f>E540/L540</f>
        <v>252.01666666666668</v>
      </c>
      <c r="Q540" t="s">
        <v>8317</v>
      </c>
      <c r="R540" t="s">
        <v>8318</v>
      </c>
      <c r="S540" s="12">
        <f>(((J540/60)/60)/24)+DATE(1970,1,1)</f>
        <v>42473.794710648144</v>
      </c>
      <c r="T540" s="13">
        <f>(((I540/60)/60)/24)+DATE(1970,1,1)</f>
        <v>42503.794710648144</v>
      </c>
    </row>
    <row r="541" spans="1:20"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6">
        <f>(E541-D541)/D541 + 1</f>
        <v>1.00644</v>
      </c>
      <c r="P541" s="5">
        <f>E541/L541</f>
        <v>25.161000000000001</v>
      </c>
      <c r="Q541" t="s">
        <v>8317</v>
      </c>
      <c r="R541" t="s">
        <v>8318</v>
      </c>
      <c r="S541" s="12">
        <f>(((J541/60)/60)/24)+DATE(1970,1,1)</f>
        <v>42535.049849537041</v>
      </c>
      <c r="T541" s="13">
        <f>(((I541/60)/60)/24)+DATE(1970,1,1)</f>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6">
        <f>(E542-D542)/D542 + 1</f>
        <v>6.6666666666659324E-5</v>
      </c>
      <c r="P542" s="5">
        <f>E542/L542</f>
        <v>1</v>
      </c>
      <c r="Q542" t="s">
        <v>8319</v>
      </c>
      <c r="R542" t="s">
        <v>8320</v>
      </c>
      <c r="S542" s="12">
        <f>(((J542/60)/60)/24)+DATE(1970,1,1)</f>
        <v>42009.817199074074</v>
      </c>
      <c r="T542" s="13">
        <f>(((I542/60)/60)/24)+DATE(1970,1,1)</f>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6">
        <f>(E543-D543)/D543 + 1</f>
        <v>5.5555555555555358E-3</v>
      </c>
      <c r="P543" s="5">
        <f>E543/L543</f>
        <v>25</v>
      </c>
      <c r="Q543" t="s">
        <v>8319</v>
      </c>
      <c r="R543" t="s">
        <v>8320</v>
      </c>
      <c r="S543" s="12">
        <f>(((J543/60)/60)/24)+DATE(1970,1,1)</f>
        <v>42276.046689814815</v>
      </c>
      <c r="T543" s="13">
        <f>(((I543/60)/60)/24)+DATE(1970,1,1)</f>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6">
        <f>(E544-D544)/D544 + 1</f>
        <v>4.0000000000040004E-6</v>
      </c>
      <c r="P544" s="5">
        <f>E544/L544</f>
        <v>1</v>
      </c>
      <c r="Q544" t="s">
        <v>8319</v>
      </c>
      <c r="R544" t="s">
        <v>8320</v>
      </c>
      <c r="S544" s="12">
        <f>(((J544/60)/60)/24)+DATE(1970,1,1)</f>
        <v>42433.737453703703</v>
      </c>
      <c r="T544" s="13">
        <f>(((I544/60)/60)/24)+DATE(1970,1,1)</f>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6">
        <f>(E545-D545)/D545 + 1</f>
        <v>3.1818181818181746E-3</v>
      </c>
      <c r="P545" s="5">
        <f>E545/L545</f>
        <v>35</v>
      </c>
      <c r="Q545" t="s">
        <v>8319</v>
      </c>
      <c r="R545" t="s">
        <v>8320</v>
      </c>
      <c r="S545" s="12">
        <f>(((J545/60)/60)/24)+DATE(1970,1,1)</f>
        <v>41914.092152777775</v>
      </c>
      <c r="T545" s="13">
        <f>(((I545/60)/60)/24)+DATE(1970,1,1)</f>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6">
        <f>(E546-D546)/D546 + 1</f>
        <v>1.2000000000000011E-2</v>
      </c>
      <c r="P546" s="5">
        <f>E546/L546</f>
        <v>3</v>
      </c>
      <c r="Q546" t="s">
        <v>8319</v>
      </c>
      <c r="R546" t="s">
        <v>8320</v>
      </c>
      <c r="S546" s="12">
        <f>(((J546/60)/60)/24)+DATE(1970,1,1)</f>
        <v>42525.656944444447</v>
      </c>
      <c r="T546" s="13">
        <f>(((I546/60)/60)/24)+DATE(1970,1,1)</f>
        <v>42555.656944444447</v>
      </c>
    </row>
    <row r="547" spans="1:20" ht="64"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6">
        <f>(E547-D547)/D547 + 1</f>
        <v>0.27383999999999997</v>
      </c>
      <c r="P547" s="5">
        <f>E547/L547</f>
        <v>402.70588235294116</v>
      </c>
      <c r="Q547" t="s">
        <v>8319</v>
      </c>
      <c r="R547" t="s">
        <v>8320</v>
      </c>
      <c r="S547" s="12">
        <f>(((J547/60)/60)/24)+DATE(1970,1,1)</f>
        <v>42283.592465277776</v>
      </c>
      <c r="T547" s="13">
        <f>(((I547/60)/60)/24)+DATE(1970,1,1)</f>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6">
        <f>(E548-D548)/D548 + 1</f>
        <v>8.6666666666668224E-4</v>
      </c>
      <c r="P548" s="5">
        <f>E548/L548</f>
        <v>26</v>
      </c>
      <c r="Q548" t="s">
        <v>8319</v>
      </c>
      <c r="R548" t="s">
        <v>8320</v>
      </c>
      <c r="S548" s="12">
        <f>(((J548/60)/60)/24)+DATE(1970,1,1)</f>
        <v>42249.667997685188</v>
      </c>
      <c r="T548" s="13">
        <f>(((I548/60)/60)/24)+DATE(1970,1,1)</f>
        <v>42294.667997685188</v>
      </c>
    </row>
    <row r="549" spans="1:20" ht="64"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6">
        <f>(E549-D549)/D549 + 1</f>
        <v>0</v>
      </c>
      <c r="P549" s="5" t="e">
        <f>E549/L549</f>
        <v>#DIV/0!</v>
      </c>
      <c r="Q549" t="s">
        <v>8319</v>
      </c>
      <c r="R549" t="s">
        <v>8320</v>
      </c>
      <c r="S549" s="12">
        <f>(((J549/60)/60)/24)+DATE(1970,1,1)</f>
        <v>42380.696342592593</v>
      </c>
      <c r="T549" s="13">
        <f>(((I549/60)/60)/24)+DATE(1970,1,1)</f>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6">
        <f>(E550-D550)/D550 + 1</f>
        <v>9.000000000000119E-4</v>
      </c>
      <c r="P550" s="5">
        <f>E550/L550</f>
        <v>9</v>
      </c>
      <c r="Q550" t="s">
        <v>8319</v>
      </c>
      <c r="R550" t="s">
        <v>8320</v>
      </c>
      <c r="S550" s="12">
        <f>(((J550/60)/60)/24)+DATE(1970,1,1)</f>
        <v>42276.903333333335</v>
      </c>
      <c r="T550" s="13">
        <f>(((I550/60)/60)/24)+DATE(1970,1,1)</f>
        <v>42306.903333333335</v>
      </c>
    </row>
    <row r="551" spans="1:20" ht="64"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6">
        <f>(E551-D551)/D551 + 1</f>
        <v>2.7200000000000002E-2</v>
      </c>
      <c r="P551" s="5">
        <f>E551/L551</f>
        <v>8.5</v>
      </c>
      <c r="Q551" t="s">
        <v>8319</v>
      </c>
      <c r="R551" t="s">
        <v>8320</v>
      </c>
      <c r="S551" s="12">
        <f>(((J551/60)/60)/24)+DATE(1970,1,1)</f>
        <v>42163.636828703704</v>
      </c>
      <c r="T551" s="13">
        <f>(((I551/60)/60)/24)+DATE(1970,1,1)</f>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6">
        <f>(E552-D552)/D552 + 1</f>
        <v>7.0000000000000062E-3</v>
      </c>
      <c r="P552" s="5">
        <f>E552/L552</f>
        <v>8.75</v>
      </c>
      <c r="Q552" t="s">
        <v>8319</v>
      </c>
      <c r="R552" t="s">
        <v>8320</v>
      </c>
      <c r="S552" s="12">
        <f>(((J552/60)/60)/24)+DATE(1970,1,1)</f>
        <v>42753.678761574076</v>
      </c>
      <c r="T552" s="13">
        <f>(((I552/60)/60)/24)+DATE(1970,1,1)</f>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6">
        <f>(E553-D553)/D553 + 1</f>
        <v>5.041333333333331E-2</v>
      </c>
      <c r="P553" s="5">
        <f>E553/L553</f>
        <v>135.03571428571428</v>
      </c>
      <c r="Q553" t="s">
        <v>8319</v>
      </c>
      <c r="R553" t="s">
        <v>8320</v>
      </c>
      <c r="S553" s="12">
        <f>(((J553/60)/60)/24)+DATE(1970,1,1)</f>
        <v>42173.275740740741</v>
      </c>
      <c r="T553" s="13">
        <f>(((I553/60)/60)/24)+DATE(1970,1,1)</f>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6">
        <f>(E554-D554)/D554 + 1</f>
        <v>0</v>
      </c>
      <c r="P554" s="5" t="e">
        <f>E554/L554</f>
        <v>#DIV/0!</v>
      </c>
      <c r="Q554" t="s">
        <v>8319</v>
      </c>
      <c r="R554" t="s">
        <v>8320</v>
      </c>
      <c r="S554" s="12">
        <f>(((J554/60)/60)/24)+DATE(1970,1,1)</f>
        <v>42318.616851851853</v>
      </c>
      <c r="T554" s="13">
        <f>(((I554/60)/60)/24)+DATE(1970,1,1)</f>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6">
        <f>(E555-D555)/D555 + 1</f>
        <v>4.9200000000000355E-3</v>
      </c>
      <c r="P555" s="5">
        <f>E555/L555</f>
        <v>20.5</v>
      </c>
      <c r="Q555" t="s">
        <v>8319</v>
      </c>
      <c r="R555" t="s">
        <v>8320</v>
      </c>
      <c r="S555" s="12">
        <f>(((J555/60)/60)/24)+DATE(1970,1,1)</f>
        <v>41927.71980324074</v>
      </c>
      <c r="T555" s="13">
        <f>(((I555/60)/60)/24)+DATE(1970,1,1)</f>
        <v>41957.761469907404</v>
      </c>
    </row>
    <row r="556" spans="1:20" ht="64"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6">
        <f>(E556-D556)/D556 + 1</f>
        <v>0.3658914728682171</v>
      </c>
      <c r="P556" s="5">
        <f>E556/L556</f>
        <v>64.36363636363636</v>
      </c>
      <c r="Q556" t="s">
        <v>8319</v>
      </c>
      <c r="R556" t="s">
        <v>8320</v>
      </c>
      <c r="S556" s="12">
        <f>(((J556/60)/60)/24)+DATE(1970,1,1)</f>
        <v>41901.684861111113</v>
      </c>
      <c r="T556" s="13">
        <f>(((I556/60)/60)/24)+DATE(1970,1,1)</f>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6">
        <f>(E557-D557)/D557 + 1</f>
        <v>0</v>
      </c>
      <c r="P557" s="5" t="e">
        <f>E557/L557</f>
        <v>#DIV/0!</v>
      </c>
      <c r="Q557" t="s">
        <v>8319</v>
      </c>
      <c r="R557" t="s">
        <v>8320</v>
      </c>
      <c r="S557" s="12">
        <f>(((J557/60)/60)/24)+DATE(1970,1,1)</f>
        <v>42503.353506944448</v>
      </c>
      <c r="T557" s="13">
        <f>(((I557/60)/60)/24)+DATE(1970,1,1)</f>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6">
        <f>(E558-D558)/D558 + 1</f>
        <v>2.5000000000000022E-2</v>
      </c>
      <c r="P558" s="5">
        <f>E558/L558</f>
        <v>200</v>
      </c>
      <c r="Q558" t="s">
        <v>8319</v>
      </c>
      <c r="R558" t="s">
        <v>8320</v>
      </c>
      <c r="S558" s="12">
        <f>(((J558/60)/60)/24)+DATE(1970,1,1)</f>
        <v>42345.860150462962</v>
      </c>
      <c r="T558" s="13">
        <f>(((I558/60)/60)/24)+DATE(1970,1,1)</f>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6">
        <f>(E559-D559)/D559 + 1</f>
        <v>9.1066666666667073E-3</v>
      </c>
      <c r="P559" s="5">
        <f>E559/L559</f>
        <v>68.3</v>
      </c>
      <c r="Q559" t="s">
        <v>8319</v>
      </c>
      <c r="R559" t="s">
        <v>8320</v>
      </c>
      <c r="S559" s="12">
        <f>(((J559/60)/60)/24)+DATE(1970,1,1)</f>
        <v>42676.942164351851</v>
      </c>
      <c r="T559" s="13">
        <f>(((I559/60)/60)/24)+DATE(1970,1,1)</f>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6">
        <f>(E560-D560)/D560 + 1</f>
        <v>0</v>
      </c>
      <c r="P560" s="5" t="e">
        <f>E560/L560</f>
        <v>#DIV/0!</v>
      </c>
      <c r="Q560" t="s">
        <v>8319</v>
      </c>
      <c r="R560" t="s">
        <v>8320</v>
      </c>
      <c r="S560" s="12">
        <f>(((J560/60)/60)/24)+DATE(1970,1,1)</f>
        <v>42057.883159722223</v>
      </c>
      <c r="T560" s="13">
        <f>(((I560/60)/60)/24)+DATE(1970,1,1)</f>
        <v>42087.841493055559</v>
      </c>
    </row>
    <row r="561" spans="1:20" ht="64"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6">
        <f>(E561-D561)/D561 + 1</f>
        <v>2.083333333333659E-4</v>
      </c>
      <c r="P561" s="5">
        <f>E561/L561</f>
        <v>50</v>
      </c>
      <c r="Q561" t="s">
        <v>8319</v>
      </c>
      <c r="R561" t="s">
        <v>8320</v>
      </c>
      <c r="S561" s="12">
        <f>(((J561/60)/60)/24)+DATE(1970,1,1)</f>
        <v>42321.283101851848</v>
      </c>
      <c r="T561" s="13">
        <f>(((I561/60)/60)/24)+DATE(1970,1,1)</f>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6">
        <f>(E562-D562)/D562 + 1</f>
        <v>1.2000000000000899E-4</v>
      </c>
      <c r="P562" s="5">
        <f>E562/L562</f>
        <v>4</v>
      </c>
      <c r="Q562" t="s">
        <v>8319</v>
      </c>
      <c r="R562" t="s">
        <v>8320</v>
      </c>
      <c r="S562" s="12">
        <f>(((J562/60)/60)/24)+DATE(1970,1,1)</f>
        <v>41960.771354166667</v>
      </c>
      <c r="T562" s="13">
        <f>(((I562/60)/60)/24)+DATE(1970,1,1)</f>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6">
        <f>(E563-D563)/D563 + 1</f>
        <v>3.6666666666667069E-3</v>
      </c>
      <c r="P563" s="5">
        <f>E563/L563</f>
        <v>27.5</v>
      </c>
      <c r="Q563" t="s">
        <v>8319</v>
      </c>
      <c r="R563" t="s">
        <v>8320</v>
      </c>
      <c r="S563" s="12">
        <f>(((J563/60)/60)/24)+DATE(1970,1,1)</f>
        <v>42268.658715277779</v>
      </c>
      <c r="T563" s="13">
        <f>(((I563/60)/60)/24)+DATE(1970,1,1)</f>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6">
        <f>(E564-D564)/D564 + 1</f>
        <v>0</v>
      </c>
      <c r="P564" s="5" t="e">
        <f>E564/L564</f>
        <v>#DIV/0!</v>
      </c>
      <c r="Q564" t="s">
        <v>8319</v>
      </c>
      <c r="R564" t="s">
        <v>8320</v>
      </c>
      <c r="S564" s="12">
        <f>(((J564/60)/60)/24)+DATE(1970,1,1)</f>
        <v>42692.389062500006</v>
      </c>
      <c r="T564" s="13">
        <f>(((I564/60)/60)/24)+DATE(1970,1,1)</f>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6">
        <f>(E565-D565)/D565 + 1</f>
        <v>9.0666666666661122E-4</v>
      </c>
      <c r="P565" s="5">
        <f>E565/L565</f>
        <v>34</v>
      </c>
      <c r="Q565" t="s">
        <v>8319</v>
      </c>
      <c r="R565" t="s">
        <v>8320</v>
      </c>
      <c r="S565" s="12">
        <f>(((J565/60)/60)/24)+DATE(1970,1,1)</f>
        <v>42022.069988425923</v>
      </c>
      <c r="T565" s="13">
        <f>(((I565/60)/60)/24)+DATE(1970,1,1)</f>
        <v>42052.069988425923</v>
      </c>
    </row>
    <row r="566" spans="1:20" ht="64"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6">
        <f>(E566-D566)/D566 + 1</f>
        <v>5.5555555555586444E-5</v>
      </c>
      <c r="P566" s="5">
        <f>E566/L566</f>
        <v>1</v>
      </c>
      <c r="Q566" t="s">
        <v>8319</v>
      </c>
      <c r="R566" t="s">
        <v>8320</v>
      </c>
      <c r="S566" s="12">
        <f>(((J566/60)/60)/24)+DATE(1970,1,1)</f>
        <v>42411.942997685182</v>
      </c>
      <c r="T566" s="13">
        <f>(((I566/60)/60)/24)+DATE(1970,1,1)</f>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6">
        <f>(E567-D567)/D567 + 1</f>
        <v>0</v>
      </c>
      <c r="P567" s="5" t="e">
        <f>E567/L567</f>
        <v>#DIV/0!</v>
      </c>
      <c r="Q567" t="s">
        <v>8319</v>
      </c>
      <c r="R567" t="s">
        <v>8320</v>
      </c>
      <c r="S567" s="12">
        <f>(((J567/60)/60)/24)+DATE(1970,1,1)</f>
        <v>42165.785289351858</v>
      </c>
      <c r="T567" s="13">
        <f>(((I567/60)/60)/24)+DATE(1970,1,1)</f>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6">
        <f>(E568-D568)/D568 + 1</f>
        <v>1.9999999999997797E-4</v>
      </c>
      <c r="P568" s="5">
        <f>E568/L568</f>
        <v>1</v>
      </c>
      <c r="Q568" t="s">
        <v>8319</v>
      </c>
      <c r="R568" t="s">
        <v>8320</v>
      </c>
      <c r="S568" s="12">
        <f>(((J568/60)/60)/24)+DATE(1970,1,1)</f>
        <v>42535.68440972222</v>
      </c>
      <c r="T568" s="13">
        <f>(((I568/60)/60)/24)+DATE(1970,1,1)</f>
        <v>42565.68440972222</v>
      </c>
    </row>
    <row r="569" spans="1:20" ht="64"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6">
        <f>(E569-D569)/D569 + 1</f>
        <v>0</v>
      </c>
      <c r="P569" s="5" t="e">
        <f>E569/L569</f>
        <v>#DIV/0!</v>
      </c>
      <c r="Q569" t="s">
        <v>8319</v>
      </c>
      <c r="R569" t="s">
        <v>8320</v>
      </c>
      <c r="S569" s="12">
        <f>(((J569/60)/60)/24)+DATE(1970,1,1)</f>
        <v>41975.842523148152</v>
      </c>
      <c r="T569" s="13">
        <f>(((I569/60)/60)/24)+DATE(1970,1,1)</f>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6">
        <f>(E570-D570)/D570 + 1</f>
        <v>1.0000000000000009E-2</v>
      </c>
      <c r="P570" s="5">
        <f>E570/L570</f>
        <v>49</v>
      </c>
      <c r="Q570" t="s">
        <v>8319</v>
      </c>
      <c r="R570" t="s">
        <v>8320</v>
      </c>
      <c r="S570" s="12">
        <f>(((J570/60)/60)/24)+DATE(1970,1,1)</f>
        <v>42348.9215625</v>
      </c>
      <c r="T570" s="13">
        <f>(((I570/60)/60)/24)+DATE(1970,1,1)</f>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6">
        <f>(E571-D571)/D571 + 1</f>
        <v>8.0000000000000071E-3</v>
      </c>
      <c r="P571" s="5">
        <f>E571/L571</f>
        <v>20</v>
      </c>
      <c r="Q571" t="s">
        <v>8319</v>
      </c>
      <c r="R571" t="s">
        <v>8320</v>
      </c>
      <c r="S571" s="12">
        <f>(((J571/60)/60)/24)+DATE(1970,1,1)</f>
        <v>42340.847361111111</v>
      </c>
      <c r="T571" s="13">
        <f>(((I571/60)/60)/24)+DATE(1970,1,1)</f>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6">
        <f>(E572-D572)/D572 + 1</f>
        <v>1.6705882352940904E-3</v>
      </c>
      <c r="P572" s="5">
        <f>E572/L572</f>
        <v>142</v>
      </c>
      <c r="Q572" t="s">
        <v>8319</v>
      </c>
      <c r="R572" t="s">
        <v>8320</v>
      </c>
      <c r="S572" s="12">
        <f>(((J572/60)/60)/24)+DATE(1970,1,1)</f>
        <v>42388.798252314817</v>
      </c>
      <c r="T572" s="13">
        <f>(((I572/60)/60)/24)+DATE(1970,1,1)</f>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6">
        <f>(E573-D573)/D573 + 1</f>
        <v>4.2400000000000215E-3</v>
      </c>
      <c r="P573" s="5">
        <f>E573/L573</f>
        <v>53</v>
      </c>
      <c r="Q573" t="s">
        <v>8319</v>
      </c>
      <c r="R573" t="s">
        <v>8320</v>
      </c>
      <c r="S573" s="12">
        <f>(((J573/60)/60)/24)+DATE(1970,1,1)</f>
        <v>42192.816238425927</v>
      </c>
      <c r="T573" s="13">
        <f>(((I573/60)/60)/24)+DATE(1970,1,1)</f>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6">
        <f>(E574-D574)/D574 + 1</f>
        <v>0</v>
      </c>
      <c r="P574" s="5" t="e">
        <f>E574/L574</f>
        <v>#DIV/0!</v>
      </c>
      <c r="Q574" t="s">
        <v>8319</v>
      </c>
      <c r="R574" t="s">
        <v>8320</v>
      </c>
      <c r="S574" s="12">
        <f>(((J574/60)/60)/24)+DATE(1970,1,1)</f>
        <v>42282.71629629629</v>
      </c>
      <c r="T574" s="13">
        <f>(((I574/60)/60)/24)+DATE(1970,1,1)</f>
        <v>42312.757962962962</v>
      </c>
    </row>
    <row r="575" spans="1:20" ht="64"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6">
        <f>(E575-D575)/D575 + 1</f>
        <v>3.8925389253892106E-3</v>
      </c>
      <c r="P575" s="5">
        <f>E575/L575</f>
        <v>38.444444444444443</v>
      </c>
      <c r="Q575" t="s">
        <v>8319</v>
      </c>
      <c r="R575" t="s">
        <v>8320</v>
      </c>
      <c r="S575" s="12">
        <f>(((J575/60)/60)/24)+DATE(1970,1,1)</f>
        <v>41963.050127314811</v>
      </c>
      <c r="T575" s="13">
        <f>(((I575/60)/60)/24)+DATE(1970,1,1)</f>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6">
        <f>(E576-D576)/D576 + 1</f>
        <v>7.1556350626118537E-3</v>
      </c>
      <c r="P576" s="5">
        <f>E576/L576</f>
        <v>20</v>
      </c>
      <c r="Q576" t="s">
        <v>8319</v>
      </c>
      <c r="R576" t="s">
        <v>8320</v>
      </c>
      <c r="S576" s="12">
        <f>(((J576/60)/60)/24)+DATE(1970,1,1)</f>
        <v>42632.443368055552</v>
      </c>
      <c r="T576" s="13">
        <f>(((I576/60)/60)/24)+DATE(1970,1,1)</f>
        <v>42662.443368055552</v>
      </c>
    </row>
    <row r="577" spans="1:20" ht="64"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6">
        <f>(E577-D577)/D577 + 1</f>
        <v>4.3166666666666353E-3</v>
      </c>
      <c r="P577" s="5">
        <f>E577/L577</f>
        <v>64.75</v>
      </c>
      <c r="Q577" t="s">
        <v>8319</v>
      </c>
      <c r="R577" t="s">
        <v>8320</v>
      </c>
      <c r="S577" s="12">
        <f>(((J577/60)/60)/24)+DATE(1970,1,1)</f>
        <v>42138.692627314813</v>
      </c>
      <c r="T577" s="13">
        <f>(((I577/60)/60)/24)+DATE(1970,1,1)</f>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6">
        <f>(E578-D578)/D578 + 1</f>
        <v>1.2499999999970868E-5</v>
      </c>
      <c r="P578" s="5">
        <f>E578/L578</f>
        <v>1</v>
      </c>
      <c r="Q578" t="s">
        <v>8319</v>
      </c>
      <c r="R578" t="s">
        <v>8320</v>
      </c>
      <c r="S578" s="12">
        <f>(((J578/60)/60)/24)+DATE(1970,1,1)</f>
        <v>42031.471666666665</v>
      </c>
      <c r="T578" s="13">
        <f>(((I578/60)/60)/24)+DATE(1970,1,1)</f>
        <v>42091.43</v>
      </c>
    </row>
    <row r="579" spans="1:20" ht="64"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6">
        <f>(E579-D579)/D579 + 1</f>
        <v>2.0000000000000018E-3</v>
      </c>
      <c r="P579" s="5">
        <f>E579/L579</f>
        <v>10</v>
      </c>
      <c r="Q579" t="s">
        <v>8319</v>
      </c>
      <c r="R579" t="s">
        <v>8320</v>
      </c>
      <c r="S579" s="12">
        <f>(((J579/60)/60)/24)+DATE(1970,1,1)</f>
        <v>42450.589143518519</v>
      </c>
      <c r="T579" s="13">
        <f>(((I579/60)/60)/24)+DATE(1970,1,1)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6">
        <f>(E580-D580)/D580 + 1</f>
        <v>1.1200000000000099E-4</v>
      </c>
      <c r="P580" s="5">
        <f>E580/L580</f>
        <v>2</v>
      </c>
      <c r="Q580" t="s">
        <v>8319</v>
      </c>
      <c r="R580" t="s">
        <v>8320</v>
      </c>
      <c r="S580" s="12">
        <f>(((J580/60)/60)/24)+DATE(1970,1,1)</f>
        <v>42230.578622685185</v>
      </c>
      <c r="T580" s="13">
        <f>(((I580/60)/60)/24)+DATE(1970,1,1)</f>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6">
        <f>(E581-D581)/D581 + 1</f>
        <v>1.4583333333333282E-2</v>
      </c>
      <c r="P581" s="5">
        <f>E581/L581</f>
        <v>35</v>
      </c>
      <c r="Q581" t="s">
        <v>8319</v>
      </c>
      <c r="R581" t="s">
        <v>8320</v>
      </c>
      <c r="S581" s="12">
        <f>(((J581/60)/60)/24)+DATE(1970,1,1)</f>
        <v>41968.852118055554</v>
      </c>
      <c r="T581" s="13">
        <f>(((I581/60)/60)/24)+DATE(1970,1,1)</f>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6">
        <f>(E582-D582)/D582 + 1</f>
        <v>3.3333333333329662E-4</v>
      </c>
      <c r="P582" s="5">
        <f>E582/L582</f>
        <v>1</v>
      </c>
      <c r="Q582" t="s">
        <v>8319</v>
      </c>
      <c r="R582" t="s">
        <v>8320</v>
      </c>
      <c r="S582" s="12">
        <f>(((J582/60)/60)/24)+DATE(1970,1,1)</f>
        <v>42605.908182870371</v>
      </c>
      <c r="T582" s="13">
        <f>(((I582/60)/60)/24)+DATE(1970,1,1)</f>
        <v>42635.908182870371</v>
      </c>
    </row>
    <row r="583" spans="1:20" ht="64"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6">
        <f>(E583-D583)/D583 + 1</f>
        <v>0</v>
      </c>
      <c r="P583" s="5" t="e">
        <f>E583/L583</f>
        <v>#DIV/0!</v>
      </c>
      <c r="Q583" t="s">
        <v>8319</v>
      </c>
      <c r="R583" t="s">
        <v>8320</v>
      </c>
      <c r="S583" s="12">
        <f>(((J583/60)/60)/24)+DATE(1970,1,1)</f>
        <v>42188.012777777782</v>
      </c>
      <c r="T583" s="13">
        <f>(((I583/60)/60)/24)+DATE(1970,1,1)</f>
        <v>42218.012777777782</v>
      </c>
    </row>
    <row r="584" spans="1:20" ht="64"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6">
        <f>(E584-D584)/D584 + 1</f>
        <v>0</v>
      </c>
      <c r="P584" s="5" t="e">
        <f>E584/L584</f>
        <v>#DIV/0!</v>
      </c>
      <c r="Q584" t="s">
        <v>8319</v>
      </c>
      <c r="R584" t="s">
        <v>8320</v>
      </c>
      <c r="S584" s="12">
        <f>(((J584/60)/60)/24)+DATE(1970,1,1)</f>
        <v>42055.739803240736</v>
      </c>
      <c r="T584" s="13">
        <f>(((I584/60)/60)/24)+DATE(1970,1,1)</f>
        <v>42078.75</v>
      </c>
    </row>
    <row r="585" spans="1:20" ht="48"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6">
        <f>(E585-D585)/D585 + 1</f>
        <v>1.1111111111106187E-4</v>
      </c>
      <c r="P585" s="5">
        <f>E585/L585</f>
        <v>1</v>
      </c>
      <c r="Q585" t="s">
        <v>8319</v>
      </c>
      <c r="R585" t="s">
        <v>8320</v>
      </c>
      <c r="S585" s="12">
        <f>(((J585/60)/60)/24)+DATE(1970,1,1)</f>
        <v>42052.93850694444</v>
      </c>
      <c r="T585" s="13">
        <f>(((I585/60)/60)/24)+DATE(1970,1,1)</f>
        <v>42082.896840277783</v>
      </c>
    </row>
    <row r="586" spans="1:20" ht="48"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6">
        <f>(E586-D586)/D586 + 1</f>
        <v>1.0000000000000009E-2</v>
      </c>
      <c r="P586" s="5">
        <f>E586/L586</f>
        <v>5</v>
      </c>
      <c r="Q586" t="s">
        <v>8319</v>
      </c>
      <c r="R586" t="s">
        <v>8320</v>
      </c>
      <c r="S586" s="12">
        <f>(((J586/60)/60)/24)+DATE(1970,1,1)</f>
        <v>42049.716620370367</v>
      </c>
      <c r="T586" s="13">
        <f>(((I586/60)/60)/24)+DATE(1970,1,1)</f>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6">
        <f>(E587-D587)/D587 + 1</f>
        <v>0</v>
      </c>
      <c r="P587" s="5" t="e">
        <f>E587/L587</f>
        <v>#DIV/0!</v>
      </c>
      <c r="Q587" t="s">
        <v>8319</v>
      </c>
      <c r="R587" t="s">
        <v>8320</v>
      </c>
      <c r="S587" s="12">
        <f>(((J587/60)/60)/24)+DATE(1970,1,1)</f>
        <v>42283.3909375</v>
      </c>
      <c r="T587" s="13">
        <f>(((I587/60)/60)/24)+DATE(1970,1,1)</f>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6">
        <f>(E588-D588)/D588 + 1</f>
        <v>5.6000000000000494E-3</v>
      </c>
      <c r="P588" s="5">
        <f>E588/L588</f>
        <v>14</v>
      </c>
      <c r="Q588" t="s">
        <v>8319</v>
      </c>
      <c r="R588" t="s">
        <v>8320</v>
      </c>
      <c r="S588" s="12">
        <f>(((J588/60)/60)/24)+DATE(1970,1,1)</f>
        <v>42020.854247685187</v>
      </c>
      <c r="T588" s="13">
        <f>(((I588/60)/60)/24)+DATE(1970,1,1)</f>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6">
        <f>(E589-D589)/D589 + 1</f>
        <v>9.0833333333333321E-2</v>
      </c>
      <c r="P589" s="5">
        <f>E589/L589</f>
        <v>389.28571428571428</v>
      </c>
      <c r="Q589" t="s">
        <v>8319</v>
      </c>
      <c r="R589" t="s">
        <v>8320</v>
      </c>
      <c r="S589" s="12">
        <f>(((J589/60)/60)/24)+DATE(1970,1,1)</f>
        <v>42080.757326388892</v>
      </c>
      <c r="T589" s="13">
        <f>(((I589/60)/60)/24)+DATE(1970,1,1)</f>
        <v>42110.757326388892</v>
      </c>
    </row>
    <row r="590" spans="1:20" ht="64"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6">
        <f>(E590-D590)/D590 + 1</f>
        <v>3.3444444444444499E-2</v>
      </c>
      <c r="P590" s="5">
        <f>E590/L590</f>
        <v>150.5</v>
      </c>
      <c r="Q590" t="s">
        <v>8319</v>
      </c>
      <c r="R590" t="s">
        <v>8320</v>
      </c>
      <c r="S590" s="12">
        <f>(((J590/60)/60)/24)+DATE(1970,1,1)</f>
        <v>42631.769513888896</v>
      </c>
      <c r="T590" s="13">
        <f>(((I590/60)/60)/24)+DATE(1970,1,1)</f>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6">
        <f>(E591-D591)/D591 + 1</f>
        <v>1.3333333333331865E-4</v>
      </c>
      <c r="P591" s="5">
        <f>E591/L591</f>
        <v>1</v>
      </c>
      <c r="Q591" t="s">
        <v>8319</v>
      </c>
      <c r="R591" t="s">
        <v>8320</v>
      </c>
      <c r="S591" s="12">
        <f>(((J591/60)/60)/24)+DATE(1970,1,1)</f>
        <v>42178.614571759259</v>
      </c>
      <c r="T591" s="13">
        <f>(((I591/60)/60)/24)+DATE(1970,1,1)</f>
        <v>42193.614571759259</v>
      </c>
    </row>
    <row r="592" spans="1:20" ht="64"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6">
        <f>(E592-D592)/D592 + 1</f>
        <v>4.4599999999999973E-2</v>
      </c>
      <c r="P592" s="5">
        <f>E592/L592</f>
        <v>24.777777777777779</v>
      </c>
      <c r="Q592" t="s">
        <v>8319</v>
      </c>
      <c r="R592" t="s">
        <v>8320</v>
      </c>
      <c r="S592" s="12">
        <f>(((J592/60)/60)/24)+DATE(1970,1,1)</f>
        <v>42377.554756944446</v>
      </c>
      <c r="T592" s="13">
        <f>(((I592/60)/60)/24)+DATE(1970,1,1)</f>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6">
        <f>(E593-D593)/D593 + 1</f>
        <v>6.0999999999999943E-4</v>
      </c>
      <c r="P593" s="5">
        <f>E593/L593</f>
        <v>30.5</v>
      </c>
      <c r="Q593" t="s">
        <v>8319</v>
      </c>
      <c r="R593" t="s">
        <v>8320</v>
      </c>
      <c r="S593" s="12">
        <f>(((J593/60)/60)/24)+DATE(1970,1,1)</f>
        <v>42177.543171296296</v>
      </c>
      <c r="T593" s="13">
        <f>(((I593/60)/60)/24)+DATE(1970,1,1)</f>
        <v>42207.543171296296</v>
      </c>
    </row>
    <row r="594" spans="1:20" ht="64"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6">
        <f>(E594-D594)/D594 + 1</f>
        <v>3.3333333333333326E-2</v>
      </c>
      <c r="P594" s="5">
        <f>E594/L594</f>
        <v>250</v>
      </c>
      <c r="Q594" t="s">
        <v>8319</v>
      </c>
      <c r="R594" t="s">
        <v>8320</v>
      </c>
      <c r="S594" s="12">
        <f>(((J594/60)/60)/24)+DATE(1970,1,1)</f>
        <v>41946.232175925928</v>
      </c>
      <c r="T594" s="13">
        <f>(((I594/60)/60)/24)+DATE(1970,1,1)</f>
        <v>41976.232175925921</v>
      </c>
    </row>
    <row r="595" spans="1:20" ht="64"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6">
        <f>(E595-D595)/D595 + 1</f>
        <v>0.22999999999999998</v>
      </c>
      <c r="P595" s="5">
        <f>E595/L595</f>
        <v>16.428571428571427</v>
      </c>
      <c r="Q595" t="s">
        <v>8319</v>
      </c>
      <c r="R595" t="s">
        <v>8320</v>
      </c>
      <c r="S595" s="12">
        <f>(((J595/60)/60)/24)+DATE(1970,1,1)</f>
        <v>42070.677604166667</v>
      </c>
      <c r="T595" s="13">
        <f>(((I595/60)/60)/24)+DATE(1970,1,1)</f>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6">
        <f>(E596-D596)/D596 + 1</f>
        <v>1.0400000000000409E-3</v>
      </c>
      <c r="P596" s="5">
        <f>E596/L596</f>
        <v>13</v>
      </c>
      <c r="Q596" t="s">
        <v>8319</v>
      </c>
      <c r="R596" t="s">
        <v>8320</v>
      </c>
      <c r="S596" s="12">
        <f>(((J596/60)/60)/24)+DATE(1970,1,1)</f>
        <v>42446.780162037037</v>
      </c>
      <c r="T596" s="13">
        <f>(((I596/60)/60)/24)+DATE(1970,1,1)</f>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6">
        <f>(E597-D597)/D597 + 1</f>
        <v>4.2600000000000415E-3</v>
      </c>
      <c r="P597" s="5">
        <f>E597/L597</f>
        <v>53.25</v>
      </c>
      <c r="Q597" t="s">
        <v>8319</v>
      </c>
      <c r="R597" t="s">
        <v>8320</v>
      </c>
      <c r="S597" s="12">
        <f>(((J597/60)/60)/24)+DATE(1970,1,1)</f>
        <v>42083.069884259254</v>
      </c>
      <c r="T597" s="13">
        <f>(((I597/60)/60)/24)+DATE(1970,1,1)</f>
        <v>42128.069884259254</v>
      </c>
    </row>
    <row r="598" spans="1:20" ht="48"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6">
        <f>(E598-D598)/D598 + 1</f>
        <v>2.9999999999996696E-4</v>
      </c>
      <c r="P598" s="5">
        <f>E598/L598</f>
        <v>3</v>
      </c>
      <c r="Q598" t="s">
        <v>8319</v>
      </c>
      <c r="R598" t="s">
        <v>8320</v>
      </c>
      <c r="S598" s="12">
        <f>(((J598/60)/60)/24)+DATE(1970,1,1)</f>
        <v>42646.896898148145</v>
      </c>
      <c r="T598" s="13">
        <f>(((I598/60)/60)/24)+DATE(1970,1,1)</f>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6">
        <f>(E599-D599)/D599 + 1</f>
        <v>2.666666666666706E-3</v>
      </c>
      <c r="P599" s="5">
        <f>E599/L599</f>
        <v>10</v>
      </c>
      <c r="Q599" t="s">
        <v>8319</v>
      </c>
      <c r="R599" t="s">
        <v>8320</v>
      </c>
      <c r="S599" s="12">
        <f>(((J599/60)/60)/24)+DATE(1970,1,1)</f>
        <v>42545.705266203702</v>
      </c>
      <c r="T599" s="13">
        <f>(((I599/60)/60)/24)+DATE(1970,1,1)</f>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6">
        <f>(E600-D600)/D600 + 1</f>
        <v>0.33999999999999997</v>
      </c>
      <c r="P600" s="5">
        <f>E600/L600</f>
        <v>121.42857142857143</v>
      </c>
      <c r="Q600" t="s">
        <v>8319</v>
      </c>
      <c r="R600" t="s">
        <v>8320</v>
      </c>
      <c r="S600" s="12">
        <f>(((J600/60)/60)/24)+DATE(1970,1,1)</f>
        <v>41948.00209490741</v>
      </c>
      <c r="T600" s="13">
        <f>(((I600/60)/60)/24)+DATE(1970,1,1)</f>
        <v>41978.00209490741</v>
      </c>
    </row>
    <row r="601" spans="1:20" ht="64"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6">
        <f>(E601-D601)/D601 + 1</f>
        <v>6.1999999999995392E-4</v>
      </c>
      <c r="P601" s="5">
        <f>E601/L601</f>
        <v>15.5</v>
      </c>
      <c r="Q601" t="s">
        <v>8319</v>
      </c>
      <c r="R601" t="s">
        <v>8320</v>
      </c>
      <c r="S601" s="12">
        <f>(((J601/60)/60)/24)+DATE(1970,1,1)</f>
        <v>42047.812523148154</v>
      </c>
      <c r="T601" s="13">
        <f>(((I601/60)/60)/24)+DATE(1970,1,1)</f>
        <v>42071.636111111111</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6">
        <f>(E602-D602)/D602 + 1</f>
        <v>2.0000000000000018E-2</v>
      </c>
      <c r="P602" s="5">
        <f>E602/L602</f>
        <v>100</v>
      </c>
      <c r="Q602" t="s">
        <v>8319</v>
      </c>
      <c r="R602" t="s">
        <v>8320</v>
      </c>
      <c r="S602" s="12">
        <f>(((J602/60)/60)/24)+DATE(1970,1,1)</f>
        <v>42073.798171296294</v>
      </c>
      <c r="T602" s="13">
        <f>(((I602/60)/60)/24)+DATE(1970,1,1)</f>
        <v>42133.798171296294</v>
      </c>
    </row>
    <row r="603" spans="1:20"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6">
        <f>(E603-D603)/D603 + 1</f>
        <v>1.4000000000000012E-2</v>
      </c>
      <c r="P603" s="5">
        <f>E603/L603</f>
        <v>23.333333333333332</v>
      </c>
      <c r="Q603" t="s">
        <v>8319</v>
      </c>
      <c r="R603" t="s">
        <v>8320</v>
      </c>
      <c r="S603" s="12">
        <f>(((J603/60)/60)/24)+DATE(1970,1,1)</f>
        <v>41969.858090277776</v>
      </c>
      <c r="T603" s="13">
        <f>(((I603/60)/60)/24)+DATE(1970,1,1)</f>
        <v>41999.858090277776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6">
        <f>(E604-D604)/D604 + 1</f>
        <v>0</v>
      </c>
      <c r="P604" s="5" t="e">
        <f>E604/L604</f>
        <v>#DIV/0!</v>
      </c>
      <c r="Q604" t="s">
        <v>8319</v>
      </c>
      <c r="R604" t="s">
        <v>8320</v>
      </c>
      <c r="S604" s="12">
        <f>(((J604/60)/60)/24)+DATE(1970,1,1)</f>
        <v>42143.79415509259</v>
      </c>
      <c r="T604" s="13">
        <f>(((I604/60)/60)/24)+DATE(1970,1,1)</f>
        <v>42173.79415509259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6">
        <f>(E605-D605)/D605 + 1</f>
        <v>3.933466666666674E-2</v>
      </c>
      <c r="P605" s="5">
        <f>E605/L605</f>
        <v>45.386153846153846</v>
      </c>
      <c r="Q605" t="s">
        <v>8319</v>
      </c>
      <c r="R605" t="s">
        <v>8320</v>
      </c>
      <c r="S605" s="12">
        <f>(((J605/60)/60)/24)+DATE(1970,1,1)</f>
        <v>41835.639155092591</v>
      </c>
      <c r="T605" s="13">
        <f>(((I605/60)/60)/24)+DATE(1970,1,1)</f>
        <v>41865.639155092591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6">
        <f>(E606-D606)/D606 + 1</f>
        <v>0</v>
      </c>
      <c r="P606" s="5" t="e">
        <f>E606/L606</f>
        <v>#DIV/0!</v>
      </c>
      <c r="Q606" t="s">
        <v>8319</v>
      </c>
      <c r="R606" t="s">
        <v>8320</v>
      </c>
      <c r="S606" s="12">
        <f>(((J606/60)/60)/24)+DATE(1970,1,1)</f>
        <v>41849.035370370373</v>
      </c>
      <c r="T606" s="13">
        <f>(((I606/60)/60)/24)+DATE(1970,1,1)</f>
        <v>41879.035370370373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6">
        <f>(E607-D607)/D607 + 1</f>
        <v>2.6200000000000001E-2</v>
      </c>
      <c r="P607" s="5">
        <f>E607/L607</f>
        <v>16.375</v>
      </c>
      <c r="Q607" t="s">
        <v>8319</v>
      </c>
      <c r="R607" t="s">
        <v>8320</v>
      </c>
      <c r="S607" s="12">
        <f>(((J607/60)/60)/24)+DATE(1970,1,1)</f>
        <v>42194.357731481476</v>
      </c>
      <c r="T607" s="13">
        <f>(((I607/60)/60)/24)+DATE(1970,1,1)</f>
        <v>42239.357731481476</v>
      </c>
    </row>
    <row r="608" spans="1:20" ht="64"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6">
        <f>(E608-D608)/D608 + 1</f>
        <v>2.0000000000000018E-3</v>
      </c>
      <c r="P608" s="5">
        <f>E608/L608</f>
        <v>10</v>
      </c>
      <c r="Q608" t="s">
        <v>8319</v>
      </c>
      <c r="R608" t="s">
        <v>8320</v>
      </c>
      <c r="S608" s="12">
        <f>(((J608/60)/60)/24)+DATE(1970,1,1)</f>
        <v>42102.650567129633</v>
      </c>
      <c r="T608" s="13">
        <f>(((I608/60)/60)/24)+DATE(1970,1,1)</f>
        <v>42148.625</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6">
        <f>(E609-D609)/D609 + 1</f>
        <v>0</v>
      </c>
      <c r="P609" s="5" t="e">
        <f>E609/L609</f>
        <v>#DIV/0!</v>
      </c>
      <c r="Q609" t="s">
        <v>8319</v>
      </c>
      <c r="R609" t="s">
        <v>8320</v>
      </c>
      <c r="S609" s="12">
        <f>(((J609/60)/60)/24)+DATE(1970,1,1)</f>
        <v>42300.825648148151</v>
      </c>
      <c r="T609" s="13">
        <f>(((I609/60)/60)/24)+DATE(1970,1,1)</f>
        <v>42330.867314814815</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6">
        <f>(E610-D610)/D610 + 1</f>
        <v>9.7399999999999709E-3</v>
      </c>
      <c r="P610" s="5">
        <f>E610/L610</f>
        <v>292.2</v>
      </c>
      <c r="Q610" t="s">
        <v>8319</v>
      </c>
      <c r="R610" t="s">
        <v>8320</v>
      </c>
      <c r="S610" s="12">
        <f>(((J610/60)/60)/24)+DATE(1970,1,1)</f>
        <v>42140.921064814815</v>
      </c>
      <c r="T610" s="13">
        <f>(((I610/60)/60)/24)+DATE(1970,1,1)</f>
        <v>42170.921064814815</v>
      </c>
    </row>
    <row r="611" spans="1:20"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6">
        <f>(E611-D611)/D611 + 1</f>
        <v>6.4102564102563875E-3</v>
      </c>
      <c r="P611" s="5">
        <f>E611/L611</f>
        <v>5</v>
      </c>
      <c r="Q611" t="s">
        <v>8319</v>
      </c>
      <c r="R611" t="s">
        <v>8320</v>
      </c>
      <c r="S611" s="12">
        <f>(((J611/60)/60)/24)+DATE(1970,1,1)</f>
        <v>42307.034074074079</v>
      </c>
      <c r="T611" s="13">
        <f>(((I611/60)/60)/24)+DATE(1970,1,1)</f>
        <v>42337.075740740736</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6">
        <f>(E612-D612)/D612 + 1</f>
        <v>0</v>
      </c>
      <c r="P612" s="5" t="e">
        <f>E612/L612</f>
        <v>#DIV/0!</v>
      </c>
      <c r="Q612" t="s">
        <v>8319</v>
      </c>
      <c r="R612" t="s">
        <v>8320</v>
      </c>
      <c r="S612" s="12">
        <f>(((J612/60)/60)/24)+DATE(1970,1,1)</f>
        <v>42086.83085648148</v>
      </c>
      <c r="T612" s="13">
        <f>(((I612/60)/60)/24)+DATE(1970,1,1)</f>
        <v>42116.83085648148</v>
      </c>
    </row>
    <row r="613" spans="1:20"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6">
        <f>(E613-D613)/D613 + 1</f>
        <v>0</v>
      </c>
      <c r="P613" s="5" t="e">
        <f>E613/L613</f>
        <v>#DIV/0!</v>
      </c>
      <c r="Q613" t="s">
        <v>8319</v>
      </c>
      <c r="R613" t="s">
        <v>8320</v>
      </c>
      <c r="S613" s="12">
        <f>(((J613/60)/60)/24)+DATE(1970,1,1)</f>
        <v>42328.560613425929</v>
      </c>
      <c r="T613" s="13">
        <f>(((I613/60)/60)/24)+DATE(1970,1,1)</f>
        <v>42388.560613425929</v>
      </c>
    </row>
    <row r="614" spans="1:20"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6">
        <f>(E614-D614)/D614 + 1</f>
        <v>0</v>
      </c>
      <c r="P614" s="5" t="e">
        <f>E614/L614</f>
        <v>#DIV/0!</v>
      </c>
      <c r="Q614" t="s">
        <v>8319</v>
      </c>
      <c r="R614" t="s">
        <v>8320</v>
      </c>
      <c r="S614" s="12">
        <f>(((J614/60)/60)/24)+DATE(1970,1,1)</f>
        <v>42585.031782407401</v>
      </c>
      <c r="T614" s="13">
        <f>(((I614/60)/60)/24)+DATE(1970,1,1)</f>
        <v>42615.031782407401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6">
        <f>(E615-D615)/D615 + 1</f>
        <v>0.21363333333333334</v>
      </c>
      <c r="P615" s="5">
        <f>E615/L615</f>
        <v>105.93388429752066</v>
      </c>
      <c r="Q615" t="s">
        <v>8319</v>
      </c>
      <c r="R615" t="s">
        <v>8320</v>
      </c>
      <c r="S615" s="12">
        <f>(((J615/60)/60)/24)+DATE(1970,1,1)</f>
        <v>42247.496759259258</v>
      </c>
      <c r="T615" s="13">
        <f>(((I615/60)/60)/24)+DATE(1970,1,1)</f>
        <v>42278.207638888889</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6">
        <f>(E616-D616)/D616 + 1</f>
        <v>0</v>
      </c>
      <c r="P616" s="5" t="e">
        <f>E616/L616</f>
        <v>#DIV/0!</v>
      </c>
      <c r="Q616" t="s">
        <v>8319</v>
      </c>
      <c r="R616" t="s">
        <v>8320</v>
      </c>
      <c r="S616" s="12">
        <f>(((J616/60)/60)/24)+DATE(1970,1,1)</f>
        <v>42515.061805555553</v>
      </c>
      <c r="T616" s="13">
        <f>(((I616/60)/60)/24)+DATE(1970,1,1)</f>
        <v>42545.061805555553</v>
      </c>
    </row>
    <row r="617" spans="1:20"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6">
        <f>(E617-D617)/D617 + 1</f>
        <v>0</v>
      </c>
      <c r="P617" s="5" t="e">
        <f>E617/L617</f>
        <v>#DIV/0!</v>
      </c>
      <c r="Q617" t="s">
        <v>8319</v>
      </c>
      <c r="R617" t="s">
        <v>8320</v>
      </c>
      <c r="S617" s="12">
        <f>(((J617/60)/60)/24)+DATE(1970,1,1)</f>
        <v>42242.122210648144</v>
      </c>
      <c r="T617" s="13">
        <f>(((I617/60)/60)/24)+DATE(1970,1,1)</f>
        <v>42272.122210648144</v>
      </c>
    </row>
    <row r="618" spans="1:20"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6">
        <f>(E618-D618)/D618 + 1</f>
        <v>0</v>
      </c>
      <c r="P618" s="5" t="e">
        <f>E618/L618</f>
        <v>#DIV/0!</v>
      </c>
      <c r="Q618" t="s">
        <v>8319</v>
      </c>
      <c r="R618" t="s">
        <v>8320</v>
      </c>
      <c r="S618" s="12">
        <f>(((J618/60)/60)/24)+DATE(1970,1,1)</f>
        <v>42761.376238425932</v>
      </c>
      <c r="T618" s="13">
        <f>(((I618/60)/60)/24)+DATE(1970,1,1)</f>
        <v>42791.376238425932</v>
      </c>
    </row>
    <row r="619" spans="1:20" ht="64"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6">
        <f>(E619-D619)/D619 + 1</f>
        <v>3.0000000000000027E-2</v>
      </c>
      <c r="P619" s="5">
        <f>E619/L619</f>
        <v>20</v>
      </c>
      <c r="Q619" t="s">
        <v>8319</v>
      </c>
      <c r="R619" t="s">
        <v>8320</v>
      </c>
      <c r="S619" s="12">
        <f>(((J619/60)/60)/24)+DATE(1970,1,1)</f>
        <v>42087.343090277776</v>
      </c>
      <c r="T619" s="13">
        <f>(((I619/60)/60)/24)+DATE(1970,1,1)</f>
        <v>42132.343090277776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6">
        <f>(E620-D620)/D620 + 1</f>
        <v>0</v>
      </c>
      <c r="P620" s="5" t="e">
        <f>E620/L620</f>
        <v>#DIV/0!</v>
      </c>
      <c r="Q620" t="s">
        <v>8319</v>
      </c>
      <c r="R620" t="s">
        <v>8320</v>
      </c>
      <c r="S620" s="12">
        <f>(((J620/60)/60)/24)+DATE(1970,1,1)</f>
        <v>42317.810219907406</v>
      </c>
      <c r="T620" s="13">
        <f>(((I620/60)/60)/24)+DATE(1970,1,1)</f>
        <v>42347.810219907406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6">
        <f>(E621-D621)/D621 + 1</f>
        <v>4.0000000001150227E-7</v>
      </c>
      <c r="P621" s="5">
        <f>E621/L621</f>
        <v>1</v>
      </c>
      <c r="Q621" t="s">
        <v>8319</v>
      </c>
      <c r="R621" t="s">
        <v>8320</v>
      </c>
      <c r="S621" s="12">
        <f>(((J621/60)/60)/24)+DATE(1970,1,1)</f>
        <v>41908.650347222225</v>
      </c>
      <c r="T621" s="13">
        <f>(((I621/60)/60)/24)+DATE(1970,1,1)</f>
        <v>41968.692013888889</v>
      </c>
    </row>
    <row r="622" spans="1:20"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6">
        <f>(E622-D622)/D622 + 1</f>
        <v>1.0000000000000009E-2</v>
      </c>
      <c r="P622" s="5">
        <f>E622/L622</f>
        <v>300</v>
      </c>
      <c r="Q622" t="s">
        <v>8319</v>
      </c>
      <c r="R622" t="s">
        <v>8320</v>
      </c>
      <c r="S622" s="12">
        <f>(((J622/60)/60)/24)+DATE(1970,1,1)</f>
        <v>41831.716874999998</v>
      </c>
      <c r="T622" s="13">
        <f>(((I622/60)/60)/24)+DATE(1970,1,1)</f>
        <v>41876.716874999998</v>
      </c>
    </row>
    <row r="623" spans="1:20" ht="64"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6">
        <f>(E623-D623)/D623 + 1</f>
        <v>1.0440000000000005E-2</v>
      </c>
      <c r="P623" s="5">
        <f>E623/L623</f>
        <v>87</v>
      </c>
      <c r="Q623" t="s">
        <v>8319</v>
      </c>
      <c r="R623" t="s">
        <v>8320</v>
      </c>
      <c r="S623" s="12">
        <f>(((J623/60)/60)/24)+DATE(1970,1,1)</f>
        <v>42528.987696759257</v>
      </c>
      <c r="T623" s="13">
        <f>(((I623/60)/60)/24)+DATE(1970,1,1)</f>
        <v>42558.987696759257</v>
      </c>
    </row>
    <row r="624" spans="1:20" ht="64"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6">
        <f>(E624-D624)/D624 + 1</f>
        <v>5.6833333333333291E-2</v>
      </c>
      <c r="P624" s="5">
        <f>E624/L624</f>
        <v>37.888888888888886</v>
      </c>
      <c r="Q624" t="s">
        <v>8319</v>
      </c>
      <c r="R624" t="s">
        <v>8320</v>
      </c>
      <c r="S624" s="12">
        <f>(((J624/60)/60)/24)+DATE(1970,1,1)</f>
        <v>42532.774745370371</v>
      </c>
      <c r="T624" s="13">
        <f>(((I624/60)/60)/24)+DATE(1970,1,1)</f>
        <v>42552.774745370371</v>
      </c>
    </row>
    <row r="625" spans="1:20" ht="64"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6">
        <f>(E625-D625)/D625 + 1</f>
        <v>0</v>
      </c>
      <c r="P625" s="5" t="e">
        <f>E625/L625</f>
        <v>#DIV/0!</v>
      </c>
      <c r="Q625" t="s">
        <v>8319</v>
      </c>
      <c r="R625" t="s">
        <v>8320</v>
      </c>
      <c r="S625" s="12">
        <f>(((J625/60)/60)/24)+DATE(1970,1,1)</f>
        <v>42122.009224537032</v>
      </c>
      <c r="T625" s="13">
        <f>(((I625/60)/60)/24)+DATE(1970,1,1)</f>
        <v>42152.009224537032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6">
        <f>(E626-D626)/D626 + 1</f>
        <v>0</v>
      </c>
      <c r="P626" s="5" t="e">
        <f>E626/L626</f>
        <v>#DIV/0!</v>
      </c>
      <c r="Q626" t="s">
        <v>8319</v>
      </c>
      <c r="R626" t="s">
        <v>8320</v>
      </c>
      <c r="S626" s="12">
        <f>(((J626/60)/60)/24)+DATE(1970,1,1)</f>
        <v>42108.988900462966</v>
      </c>
      <c r="T626" s="13">
        <f>(((I626/60)/60)/24)+DATE(1970,1,1)</f>
        <v>42138.988900462966</v>
      </c>
    </row>
    <row r="627" spans="1:20"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6">
        <f>(E627-D627)/D627 + 1</f>
        <v>0</v>
      </c>
      <c r="P627" s="5" t="e">
        <f>E627/L627</f>
        <v>#DIV/0!</v>
      </c>
      <c r="Q627" t="s">
        <v>8319</v>
      </c>
      <c r="R627" t="s">
        <v>8320</v>
      </c>
      <c r="S627" s="12">
        <f>(((J627/60)/60)/24)+DATE(1970,1,1)</f>
        <v>42790.895567129628</v>
      </c>
      <c r="T627" s="13">
        <f>(((I627/60)/60)/24)+DATE(1970,1,1)</f>
        <v>42820.853900462964</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6">
        <f>(E628-D628)/D628 + 1</f>
        <v>0.17379999999999995</v>
      </c>
      <c r="P628" s="5">
        <f>E628/L628</f>
        <v>111.41025641025641</v>
      </c>
      <c r="Q628" t="s">
        <v>8319</v>
      </c>
      <c r="R628" t="s">
        <v>8320</v>
      </c>
      <c r="S628" s="12">
        <f>(((J628/60)/60)/24)+DATE(1970,1,1)</f>
        <v>42198.559479166666</v>
      </c>
      <c r="T628" s="13">
        <f>(((I628/60)/60)/24)+DATE(1970,1,1)</f>
        <v>42231.556944444441</v>
      </c>
    </row>
    <row r="629" spans="1:20"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6">
        <f>(E629-D629)/D629 + 1</f>
        <v>1.9999999999997797E-4</v>
      </c>
      <c r="P629" s="5">
        <f>E629/L629</f>
        <v>90</v>
      </c>
      <c r="Q629" t="s">
        <v>8319</v>
      </c>
      <c r="R629" t="s">
        <v>8320</v>
      </c>
      <c r="S629" s="12">
        <f>(((J629/60)/60)/24)+DATE(1970,1,1)</f>
        <v>42384.306840277779</v>
      </c>
      <c r="T629" s="13">
        <f>(((I629/60)/60)/24)+DATE(1970,1,1)</f>
        <v>42443.958333333328</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6">
        <f>(E630-D630)/D630 + 1</f>
        <v>0</v>
      </c>
      <c r="P630" s="5" t="e">
        <f>E630/L630</f>
        <v>#DIV/0!</v>
      </c>
      <c r="Q630" t="s">
        <v>8319</v>
      </c>
      <c r="R630" t="s">
        <v>8320</v>
      </c>
      <c r="S630" s="12">
        <f>(((J630/60)/60)/24)+DATE(1970,1,1)</f>
        <v>41803.692789351851</v>
      </c>
      <c r="T630" s="13">
        <f>(((I630/60)/60)/24)+DATE(1970,1,1)</f>
        <v>41833.692789351851</v>
      </c>
    </row>
    <row r="631" spans="1:20"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6">
        <f>(E631-D631)/D631 + 1</f>
        <v>1.7500000000000293E-3</v>
      </c>
      <c r="P631" s="5">
        <f>E631/L631</f>
        <v>116.66666666666667</v>
      </c>
      <c r="Q631" t="s">
        <v>8319</v>
      </c>
      <c r="R631" t="s">
        <v>8320</v>
      </c>
      <c r="S631" s="12">
        <f>(((J631/60)/60)/24)+DATE(1970,1,1)</f>
        <v>42474.637824074074</v>
      </c>
      <c r="T631" s="13">
        <f>(((I631/60)/60)/24)+DATE(1970,1,1)</f>
        <v>42504.637824074074</v>
      </c>
    </row>
    <row r="632" spans="1:20" ht="64"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6">
        <f>(E632-D632)/D632 + 1</f>
        <v>8.3340278356525133E-4</v>
      </c>
      <c r="P632" s="5">
        <f>E632/L632</f>
        <v>10</v>
      </c>
      <c r="Q632" t="s">
        <v>8319</v>
      </c>
      <c r="R632" t="s">
        <v>8320</v>
      </c>
      <c r="S632" s="12">
        <f>(((J632/60)/60)/24)+DATE(1970,1,1)</f>
        <v>42223.619456018518</v>
      </c>
      <c r="T632" s="13">
        <f>(((I632/60)/60)/24)+DATE(1970,1,1)</f>
        <v>42253.215277777781</v>
      </c>
    </row>
    <row r="633" spans="1:20"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6">
        <f>(E633-D633)/D633 + 1</f>
        <v>1.3800000000000034E-2</v>
      </c>
      <c r="P633" s="5">
        <f>E633/L633</f>
        <v>76.666666666666671</v>
      </c>
      <c r="Q633" t="s">
        <v>8319</v>
      </c>
      <c r="R633" t="s">
        <v>8320</v>
      </c>
      <c r="S633" s="12">
        <f>(((J633/60)/60)/24)+DATE(1970,1,1)</f>
        <v>42489.772326388891</v>
      </c>
      <c r="T633" s="13">
        <f>(((I633/60)/60)/24)+DATE(1970,1,1)</f>
        <v>42518.772326388891</v>
      </c>
    </row>
    <row r="634" spans="1:20" ht="48"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6">
        <f>(E634-D634)/D634 + 1</f>
        <v>0</v>
      </c>
      <c r="P634" s="5" t="e">
        <f>E634/L634</f>
        <v>#DIV/0!</v>
      </c>
      <c r="Q634" t="s">
        <v>8319</v>
      </c>
      <c r="R634" t="s">
        <v>8320</v>
      </c>
      <c r="S634" s="12">
        <f>(((J634/60)/60)/24)+DATE(1970,1,1)</f>
        <v>42303.659317129626</v>
      </c>
      <c r="T634" s="13">
        <f>(((I634/60)/60)/24)+DATE(1970,1,1)</f>
        <v>42333.700983796298</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6">
        <f>(E635-D635)/D635 + 1</f>
        <v>0.12450000000000006</v>
      </c>
      <c r="P635" s="5">
        <f>E635/L635</f>
        <v>49.8</v>
      </c>
      <c r="Q635" t="s">
        <v>8319</v>
      </c>
      <c r="R635" t="s">
        <v>8320</v>
      </c>
      <c r="S635" s="12">
        <f>(((J635/60)/60)/24)+DATE(1970,1,1)</f>
        <v>42507.29932870371</v>
      </c>
      <c r="T635" s="13">
        <f>(((I635/60)/60)/24)+DATE(1970,1,1)</f>
        <v>42538.958333333328</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6">
        <f>(E636-D636)/D636 + 1</f>
        <v>1.9999999999997797E-4</v>
      </c>
      <c r="P636" s="5">
        <f>E636/L636</f>
        <v>1</v>
      </c>
      <c r="Q636" t="s">
        <v>8319</v>
      </c>
      <c r="R636" t="s">
        <v>8320</v>
      </c>
      <c r="S636" s="12">
        <f>(((J636/60)/60)/24)+DATE(1970,1,1)</f>
        <v>42031.928576388891</v>
      </c>
      <c r="T636" s="13">
        <f>(((I636/60)/60)/24)+DATE(1970,1,1)</f>
        <v>42061.928576388891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6">
        <f>(E637-D637)/D637 + 1</f>
        <v>7.9999999999968985E-5</v>
      </c>
      <c r="P637" s="5">
        <f>E637/L637</f>
        <v>2</v>
      </c>
      <c r="Q637" t="s">
        <v>8319</v>
      </c>
      <c r="R637" t="s">
        <v>8320</v>
      </c>
      <c r="S637" s="12">
        <f>(((J637/60)/60)/24)+DATE(1970,1,1)</f>
        <v>42076.092152777783</v>
      </c>
      <c r="T637" s="13">
        <f>(((I637/60)/60)/24)+DATE(1970,1,1)</f>
        <v>42106.092152777783</v>
      </c>
    </row>
    <row r="638" spans="1:20" ht="48"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6">
        <f>(E638-D638)/D638 + 1</f>
        <v>2.0000000000000018E-3</v>
      </c>
      <c r="P638" s="5">
        <f>E638/L638</f>
        <v>4</v>
      </c>
      <c r="Q638" t="s">
        <v>8319</v>
      </c>
      <c r="R638" t="s">
        <v>8320</v>
      </c>
      <c r="S638" s="12">
        <f>(((J638/60)/60)/24)+DATE(1970,1,1)</f>
        <v>42131.455439814818</v>
      </c>
      <c r="T638" s="13">
        <f>(((I638/60)/60)/24)+DATE(1970,1,1)</f>
        <v>42161.44930555555</v>
      </c>
    </row>
    <row r="639" spans="1:20" ht="64"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6">
        <f>(E639-D639)/D639 + 1</f>
        <v>0</v>
      </c>
      <c r="P639" s="5" t="e">
        <f>E639/L639</f>
        <v>#DIV/0!</v>
      </c>
      <c r="Q639" t="s">
        <v>8319</v>
      </c>
      <c r="R639" t="s">
        <v>8320</v>
      </c>
      <c r="S639" s="12">
        <f>(((J639/60)/60)/24)+DATE(1970,1,1)</f>
        <v>42762.962013888886</v>
      </c>
      <c r="T639" s="13">
        <f>(((I639/60)/60)/24)+DATE(1970,1,1)</f>
        <v>42791.961111111115</v>
      </c>
    </row>
    <row r="640" spans="1:20"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6">
        <f>(E640-D640)/D640 + 1</f>
        <v>9.0000000000034497E-5</v>
      </c>
      <c r="P640" s="5">
        <f>E640/L640</f>
        <v>3</v>
      </c>
      <c r="Q640" t="s">
        <v>8319</v>
      </c>
      <c r="R640" t="s">
        <v>8320</v>
      </c>
      <c r="S640" s="12">
        <f>(((J640/60)/60)/24)+DATE(1970,1,1)</f>
        <v>42759.593310185184</v>
      </c>
      <c r="T640" s="13">
        <f>(((I640/60)/60)/24)+DATE(1970,1,1)</f>
        <v>42819.55164351852</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6">
        <f>(E641-D641)/D641 + 1</f>
        <v>1.0000000000287557E-6</v>
      </c>
      <c r="P641" s="5">
        <f>E641/L641</f>
        <v>1</v>
      </c>
      <c r="Q641" t="s">
        <v>8319</v>
      </c>
      <c r="R641" t="s">
        <v>8320</v>
      </c>
      <c r="S641" s="12">
        <f>(((J641/60)/60)/24)+DATE(1970,1,1)</f>
        <v>41865.583275462966</v>
      </c>
      <c r="T641" s="13">
        <f>(((I641/60)/60)/24)+DATE(1970,1,1)</f>
        <v>41925.583275462966</v>
      </c>
    </row>
    <row r="642" spans="1:20"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6">
        <f>(E642-D642)/D642 + 1</f>
        <v>1.4428571428571428</v>
      </c>
      <c r="P642" s="5">
        <f>E642/L642</f>
        <v>50.5</v>
      </c>
      <c r="Q642" t="s">
        <v>8319</v>
      </c>
      <c r="R642" t="s">
        <v>8321</v>
      </c>
      <c r="S642" s="12">
        <f>(((J642/60)/60)/24)+DATE(1970,1,1)</f>
        <v>42683.420312500006</v>
      </c>
      <c r="T642" s="13">
        <f>(((I642/60)/60)/24)+DATE(1970,1,1)</f>
        <v>42698.958333333328</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6">
        <f>(E643-D643)/D643 + 1</f>
        <v>1.1916249999999999</v>
      </c>
      <c r="P643" s="5">
        <f>E643/L643</f>
        <v>151.31746031746033</v>
      </c>
      <c r="Q643" t="s">
        <v>8319</v>
      </c>
      <c r="R643" t="s">
        <v>8321</v>
      </c>
      <c r="S643" s="12">
        <f>(((J643/60)/60)/24)+DATE(1970,1,1)</f>
        <v>42199.57</v>
      </c>
      <c r="T643" s="13">
        <f>(((I643/60)/60)/24)+DATE(1970,1,1)</f>
        <v>42229.57</v>
      </c>
    </row>
    <row r="644" spans="1:20"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6">
        <f>(E644-D644)/D644 + 1</f>
        <v>14.604850000000001</v>
      </c>
      <c r="P644" s="5">
        <f>E644/L644</f>
        <v>134.3592456301748</v>
      </c>
      <c r="Q644" t="s">
        <v>8319</v>
      </c>
      <c r="R644" t="s">
        <v>8321</v>
      </c>
      <c r="S644" s="12">
        <f>(((J644/60)/60)/24)+DATE(1970,1,1)</f>
        <v>42199.651319444441</v>
      </c>
      <c r="T644" s="13">
        <f>(((I644/60)/60)/24)+DATE(1970,1,1)</f>
        <v>42235.651319444441</v>
      </c>
    </row>
    <row r="645" spans="1:20" ht="48"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6">
        <f>(E645-D645)/D645 + 1</f>
        <v>1.0580799999999999</v>
      </c>
      <c r="P645" s="5">
        <f>E645/L645</f>
        <v>174.02631578947367</v>
      </c>
      <c r="Q645" t="s">
        <v>8319</v>
      </c>
      <c r="R645" t="s">
        <v>8321</v>
      </c>
      <c r="S645" s="12">
        <f>(((J645/60)/60)/24)+DATE(1970,1,1)</f>
        <v>42100.642071759255</v>
      </c>
      <c r="T645" s="13">
        <f>(((I645/60)/60)/24)+DATE(1970,1,1)</f>
        <v>42155.642071759255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6">
        <f>(E646-D646)/D646 + 1</f>
        <v>3.0011791999999997</v>
      </c>
      <c r="P646" s="5">
        <f>E646/L646</f>
        <v>73.486268364348675</v>
      </c>
      <c r="Q646" t="s">
        <v>8319</v>
      </c>
      <c r="R646" t="s">
        <v>8321</v>
      </c>
      <c r="S646" s="12">
        <f>(((J646/60)/60)/24)+DATE(1970,1,1)</f>
        <v>41898.665960648148</v>
      </c>
      <c r="T646" s="13">
        <f>(((I646/60)/60)/24)+DATE(1970,1,1)</f>
        <v>41941.041666666664</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6">
        <f>(E647-D647)/D647 + 1</f>
        <v>2.7869999999999999</v>
      </c>
      <c r="P647" s="5">
        <f>E647/L647</f>
        <v>23.518987341772153</v>
      </c>
      <c r="Q647" t="s">
        <v>8319</v>
      </c>
      <c r="R647" t="s">
        <v>8321</v>
      </c>
      <c r="S647" s="12">
        <f>(((J647/60)/60)/24)+DATE(1970,1,1)</f>
        <v>42564.026319444441</v>
      </c>
      <c r="T647" s="13">
        <f>(((I647/60)/60)/24)+DATE(1970,1,1)</f>
        <v>42594.026319444441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6">
        <f>(E648-D648)/D648 + 1</f>
        <v>1.3187625000000001</v>
      </c>
      <c r="P648" s="5">
        <f>E648/L648</f>
        <v>39.074444444444445</v>
      </c>
      <c r="Q648" t="s">
        <v>8319</v>
      </c>
      <c r="R648" t="s">
        <v>8321</v>
      </c>
      <c r="S648" s="12">
        <f>(((J648/60)/60)/24)+DATE(1970,1,1)</f>
        <v>41832.852627314816</v>
      </c>
      <c r="T648" s="13">
        <f>(((I648/60)/60)/24)+DATE(1970,1,1)</f>
        <v>41862.852627314816</v>
      </c>
    </row>
    <row r="649" spans="1:20" ht="64"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6">
        <f>(E649-D649)/D649 + 1</f>
        <v>1.0705</v>
      </c>
      <c r="P649" s="5">
        <f>E649/L649</f>
        <v>125.94117647058823</v>
      </c>
      <c r="Q649" t="s">
        <v>8319</v>
      </c>
      <c r="R649" t="s">
        <v>8321</v>
      </c>
      <c r="S649" s="12">
        <f>(((J649/60)/60)/24)+DATE(1970,1,1)</f>
        <v>42416.767928240741</v>
      </c>
      <c r="T649" s="13">
        <f>(((I649/60)/60)/24)+DATE(1970,1,1)</f>
        <v>42446.726261574076</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6">
        <f>(E650-D650)/D650 + 1</f>
        <v>1.2682285714285715</v>
      </c>
      <c r="P650" s="5">
        <f>E650/L650</f>
        <v>1644</v>
      </c>
      <c r="Q650" t="s">
        <v>8319</v>
      </c>
      <c r="R650" t="s">
        <v>8321</v>
      </c>
      <c r="S650" s="12">
        <f>(((J650/60)/60)/24)+DATE(1970,1,1)</f>
        <v>41891.693379629629</v>
      </c>
      <c r="T650" s="13">
        <f>(((I650/60)/60)/24)+DATE(1970,1,1)</f>
        <v>41926.693379629629</v>
      </c>
    </row>
    <row r="651" spans="1:20" ht="64"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6">
        <f>(E651-D651)/D651 + 1</f>
        <v>1.3996</v>
      </c>
      <c r="P651" s="5">
        <f>E651/L651</f>
        <v>42.670731707317074</v>
      </c>
      <c r="Q651" t="s">
        <v>8319</v>
      </c>
      <c r="R651" t="s">
        <v>8321</v>
      </c>
      <c r="S651" s="12">
        <f>(((J651/60)/60)/24)+DATE(1970,1,1)</f>
        <v>41877.912187499998</v>
      </c>
      <c r="T651" s="13">
        <f>(((I651/60)/60)/24)+DATE(1970,1,1)</f>
        <v>41898.912187499998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6">
        <f>(E652-D652)/D652 + 1</f>
        <v>1.1240000000000001</v>
      </c>
      <c r="P652" s="5">
        <f>E652/L652</f>
        <v>35.125</v>
      </c>
      <c r="Q652" t="s">
        <v>8319</v>
      </c>
      <c r="R652" t="s">
        <v>8321</v>
      </c>
      <c r="S652" s="12">
        <f>(((J652/60)/60)/24)+DATE(1970,1,1)</f>
        <v>41932.036851851852</v>
      </c>
      <c r="T652" s="13">
        <f>(((I652/60)/60)/24)+DATE(1970,1,1)</f>
        <v>41992.078518518523</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6">
        <f>(E653-D653)/D653 + 1</f>
        <v>1.00528</v>
      </c>
      <c r="P653" s="5">
        <f>E653/L653</f>
        <v>239.35238095238094</v>
      </c>
      <c r="Q653" t="s">
        <v>8319</v>
      </c>
      <c r="R653" t="s">
        <v>8321</v>
      </c>
      <c r="S653" s="12">
        <f>(((J653/60)/60)/24)+DATE(1970,1,1)</f>
        <v>41956.017488425925</v>
      </c>
      <c r="T653" s="13">
        <f>(((I653/60)/60)/24)+DATE(1970,1,1)</f>
        <v>41986.017488425925</v>
      </c>
    </row>
    <row r="654" spans="1:20" ht="64"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6">
        <f>(E654-D654)/D654 + 1</f>
        <v>1.0046666666666666</v>
      </c>
      <c r="P654" s="5">
        <f>E654/L654</f>
        <v>107.64285714285714</v>
      </c>
      <c r="Q654" t="s">
        <v>8319</v>
      </c>
      <c r="R654" t="s">
        <v>8321</v>
      </c>
      <c r="S654" s="12">
        <f>(((J654/60)/60)/24)+DATE(1970,1,1)</f>
        <v>42675.690393518518</v>
      </c>
      <c r="T654" s="13">
        <f>(((I654/60)/60)/24)+DATE(1970,1,1)</f>
        <v>42705.732060185182</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6">
        <f>(E655-D655)/D655 + 1</f>
        <v>1.4144600000000001</v>
      </c>
      <c r="P655" s="5">
        <f>E655/L655</f>
        <v>95.830623306233065</v>
      </c>
      <c r="Q655" t="s">
        <v>8319</v>
      </c>
      <c r="R655" t="s">
        <v>8321</v>
      </c>
      <c r="S655" s="12">
        <f>(((J655/60)/60)/24)+DATE(1970,1,1)</f>
        <v>42199.618518518517</v>
      </c>
      <c r="T655" s="13">
        <f>(((I655/60)/60)/24)+DATE(1970,1,1)</f>
        <v>42236.618518518517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6">
        <f>(E656-D656)/D656 + 1</f>
        <v>2.6729166666666666</v>
      </c>
      <c r="P656" s="5">
        <f>E656/L656</f>
        <v>31.663376110562684</v>
      </c>
      <c r="Q656" t="s">
        <v>8319</v>
      </c>
      <c r="R656" t="s">
        <v>8321</v>
      </c>
      <c r="S656" s="12">
        <f>(((J656/60)/60)/24)+DATE(1970,1,1)</f>
        <v>42163.957326388889</v>
      </c>
      <c r="T656" s="13">
        <f>(((I656/60)/60)/24)+DATE(1970,1,1)</f>
        <v>42193.957326388889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6">
        <f>(E657-D657)/D657 + 1</f>
        <v>1.4688749999999999</v>
      </c>
      <c r="P657" s="5">
        <f>E657/L657</f>
        <v>42.886861313868614</v>
      </c>
      <c r="Q657" t="s">
        <v>8319</v>
      </c>
      <c r="R657" t="s">
        <v>8321</v>
      </c>
      <c r="S657" s="12">
        <f>(((J657/60)/60)/24)+DATE(1970,1,1)</f>
        <v>42045.957314814819</v>
      </c>
      <c r="T657" s="13">
        <f>(((I657/60)/60)/24)+DATE(1970,1,1)</f>
        <v>42075.915648148148</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6">
        <f>(E658-D658)/D658 + 1</f>
        <v>2.1356000000000002</v>
      </c>
      <c r="P658" s="5">
        <f>E658/L658</f>
        <v>122.73563218390805</v>
      </c>
      <c r="Q658" t="s">
        <v>8319</v>
      </c>
      <c r="R658" t="s">
        <v>8321</v>
      </c>
      <c r="S658" s="12">
        <f>(((J658/60)/60)/24)+DATE(1970,1,1)</f>
        <v>42417.804618055554</v>
      </c>
      <c r="T658" s="13">
        <f>(((I658/60)/60)/24)+DATE(1970,1,1)</f>
        <v>42477.762951388882</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6">
        <f>(E659-D659)/D659 + 1</f>
        <v>1.2570000000000001</v>
      </c>
      <c r="P659" s="5">
        <f>E659/L659</f>
        <v>190.45454545454547</v>
      </c>
      <c r="Q659" t="s">
        <v>8319</v>
      </c>
      <c r="R659" t="s">
        <v>8321</v>
      </c>
      <c r="S659" s="12">
        <f>(((J659/60)/60)/24)+DATE(1970,1,1)</f>
        <v>42331.84574074074</v>
      </c>
      <c r="T659" s="13">
        <f>(((I659/60)/60)/24)+DATE(1970,1,1)</f>
        <v>42361.84574074074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6">
        <f>(E660-D660)/D660 + 1</f>
        <v>1.0446206037108834</v>
      </c>
      <c r="P660" s="5">
        <f>E660/L660</f>
        <v>109.33695652173913</v>
      </c>
      <c r="Q660" t="s">
        <v>8319</v>
      </c>
      <c r="R660" t="s">
        <v>8321</v>
      </c>
      <c r="S660" s="12">
        <f>(((J660/60)/60)/24)+DATE(1970,1,1)</f>
        <v>42179.160752314812</v>
      </c>
      <c r="T660" s="13">
        <f>(((I660/60)/60)/24)+DATE(1970,1,1)</f>
        <v>42211.75</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6">
        <f>(E661-D661)/D661 + 1</f>
        <v>1.0056666666666667</v>
      </c>
      <c r="P661" s="5">
        <f>E661/L661</f>
        <v>143.66666666666666</v>
      </c>
      <c r="Q661" t="s">
        <v>8319</v>
      </c>
      <c r="R661" t="s">
        <v>8321</v>
      </c>
      <c r="S661" s="12">
        <f>(((J661/60)/60)/24)+DATE(1970,1,1)</f>
        <v>42209.593692129631</v>
      </c>
      <c r="T661" s="13">
        <f>(((I661/60)/60)/24)+DATE(1970,1,1)</f>
        <v>42239.593692129631</v>
      </c>
    </row>
    <row r="662" spans="1:20" ht="64"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6">
        <f>(E662-D662)/D662 + 1</f>
        <v>3.0580000000000052E-2</v>
      </c>
      <c r="P662" s="5">
        <f>E662/L662</f>
        <v>84.944444444444443</v>
      </c>
      <c r="Q662" t="s">
        <v>8319</v>
      </c>
      <c r="R662" t="s">
        <v>8321</v>
      </c>
      <c r="S662" s="12">
        <f>(((J662/60)/60)/24)+DATE(1970,1,1)</f>
        <v>41922.741655092592</v>
      </c>
      <c r="T662" s="13">
        <f>(((I662/60)/60)/24)+DATE(1970,1,1)</f>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6">
        <f>(E663-D663)/D663 + 1</f>
        <v>9.4999999999999529E-3</v>
      </c>
      <c r="P663" s="5">
        <f>E663/L663</f>
        <v>10.555555555555555</v>
      </c>
      <c r="Q663" t="s">
        <v>8319</v>
      </c>
      <c r="R663" t="s">
        <v>8321</v>
      </c>
      <c r="S663" s="12">
        <f>(((J663/60)/60)/24)+DATE(1970,1,1)</f>
        <v>42636.645358796297</v>
      </c>
      <c r="T663" s="13">
        <f>(((I663/60)/60)/24)+DATE(1970,1,1)</f>
        <v>42666.645358796297</v>
      </c>
    </row>
    <row r="664" spans="1:20" ht="48"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6">
        <f>(E664-D664)/D664 + 1</f>
        <v>4.0000000000000036E-3</v>
      </c>
      <c r="P664" s="5">
        <f>E664/L664</f>
        <v>39</v>
      </c>
      <c r="Q664" t="s">
        <v>8319</v>
      </c>
      <c r="R664" t="s">
        <v>8321</v>
      </c>
      <c r="S664" s="12">
        <f>(((J664/60)/60)/24)+DATE(1970,1,1)</f>
        <v>41990.438043981485</v>
      </c>
      <c r="T664" s="13">
        <f>(((I664/60)/60)/24)+DATE(1970,1,1)</f>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6">
        <f>(E665-D665)/D665 + 1</f>
        <v>3.4999999999999476E-3</v>
      </c>
      <c r="P665" s="5">
        <f>E665/L665</f>
        <v>100</v>
      </c>
      <c r="Q665" t="s">
        <v>8319</v>
      </c>
      <c r="R665" t="s">
        <v>8321</v>
      </c>
      <c r="S665" s="12">
        <f>(((J665/60)/60)/24)+DATE(1970,1,1)</f>
        <v>42173.843240740738</v>
      </c>
      <c r="T665" s="13">
        <f>(((I665/60)/60)/24)+DATE(1970,1,1)</f>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6">
        <f>(E666-D666)/D666 + 1</f>
        <v>7.5333333333333363E-2</v>
      </c>
      <c r="P666" s="5">
        <f>E666/L666</f>
        <v>31.172413793103448</v>
      </c>
      <c r="Q666" t="s">
        <v>8319</v>
      </c>
      <c r="R666" t="s">
        <v>8321</v>
      </c>
      <c r="S666" s="12">
        <f>(((J666/60)/60)/24)+DATE(1970,1,1)</f>
        <v>42077.666377314818</v>
      </c>
      <c r="T666" s="13">
        <f>(((I666/60)/60)/24)+DATE(1970,1,1)</f>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6">
        <f>(E667-D667)/D667 + 1</f>
        <v>0.18640000000000001</v>
      </c>
      <c r="P667" s="5">
        <f>E667/L667</f>
        <v>155.33333333333334</v>
      </c>
      <c r="Q667" t="s">
        <v>8319</v>
      </c>
      <c r="R667" t="s">
        <v>8321</v>
      </c>
      <c r="S667" s="12">
        <f>(((J667/60)/60)/24)+DATE(1970,1,1)</f>
        <v>42688.711354166662</v>
      </c>
      <c r="T667" s="13">
        <f>(((I667/60)/60)/24)+DATE(1970,1,1)</f>
        <v>42748.711354166662</v>
      </c>
    </row>
    <row r="668" spans="1:20" ht="64"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6">
        <f>(E668-D668)/D668 + 1</f>
        <v>4.0000000000040004E-5</v>
      </c>
      <c r="P668" s="5">
        <f>E668/L668</f>
        <v>2</v>
      </c>
      <c r="Q668" t="s">
        <v>8319</v>
      </c>
      <c r="R668" t="s">
        <v>8321</v>
      </c>
      <c r="S668" s="12">
        <f>(((J668/60)/60)/24)+DATE(1970,1,1)</f>
        <v>41838.832152777781</v>
      </c>
      <c r="T668" s="13">
        <f>(((I668/60)/60)/24)+DATE(1970,1,1)</f>
        <v>41868.832152777781</v>
      </c>
    </row>
    <row r="669" spans="1:20" ht="64"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6">
        <f>(E669-D669)/D669 + 1</f>
        <v>0.10019999999999996</v>
      </c>
      <c r="P669" s="5">
        <f>E669/L669</f>
        <v>178.92857142857142</v>
      </c>
      <c r="Q669" t="s">
        <v>8319</v>
      </c>
      <c r="R669" t="s">
        <v>8321</v>
      </c>
      <c r="S669" s="12">
        <f>(((J669/60)/60)/24)+DATE(1970,1,1)</f>
        <v>42632.373414351852</v>
      </c>
      <c r="T669" s="13">
        <f>(((I669/60)/60)/24)+DATE(1970,1,1)</f>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6">
        <f>(E670-D670)/D670 + 1</f>
        <v>4.5599999999999974E-2</v>
      </c>
      <c r="P670" s="5">
        <f>E670/L670</f>
        <v>27.36</v>
      </c>
      <c r="Q670" t="s">
        <v>8319</v>
      </c>
      <c r="R670" t="s">
        <v>8321</v>
      </c>
      <c r="S670" s="12">
        <f>(((J670/60)/60)/24)+DATE(1970,1,1)</f>
        <v>42090.831273148149</v>
      </c>
      <c r="T670" s="13">
        <f>(((I670/60)/60)/24)+DATE(1970,1,1)</f>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6">
        <f>(E671-D671)/D671 + 1</f>
        <v>0.21507500000000002</v>
      </c>
      <c r="P671" s="5">
        <f>E671/L671</f>
        <v>1536.25</v>
      </c>
      <c r="Q671" t="s">
        <v>8319</v>
      </c>
      <c r="R671" t="s">
        <v>8321</v>
      </c>
      <c r="S671" s="12">
        <f>(((J671/60)/60)/24)+DATE(1970,1,1)</f>
        <v>42527.625671296293</v>
      </c>
      <c r="T671" s="13">
        <f>(((I671/60)/60)/24)+DATE(1970,1,1)</f>
        <v>42557.625671296293</v>
      </c>
    </row>
    <row r="672" spans="1:20" ht="64"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6">
        <f>(E672-D672)/D672 + 1</f>
        <v>0.29276666666666662</v>
      </c>
      <c r="P672" s="5">
        <f>E672/L672</f>
        <v>84.99677419354839</v>
      </c>
      <c r="Q672" t="s">
        <v>8319</v>
      </c>
      <c r="R672" t="s">
        <v>8321</v>
      </c>
      <c r="S672" s="12">
        <f>(((J672/60)/60)/24)+DATE(1970,1,1)</f>
        <v>42506.709722222222</v>
      </c>
      <c r="T672" s="13">
        <f>(((I672/60)/60)/24)+DATE(1970,1,1)</f>
        <v>42540.340277777781</v>
      </c>
    </row>
    <row r="673" spans="1:20" ht="64"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6">
        <f>(E673-D673)/D673 + 1</f>
        <v>0.39426666666666665</v>
      </c>
      <c r="P673" s="5">
        <f>E673/L673</f>
        <v>788.5333333333333</v>
      </c>
      <c r="Q673" t="s">
        <v>8319</v>
      </c>
      <c r="R673" t="s">
        <v>8321</v>
      </c>
      <c r="S673" s="12">
        <f>(((J673/60)/60)/24)+DATE(1970,1,1)</f>
        <v>41984.692731481482</v>
      </c>
      <c r="T673" s="13">
        <f>(((I673/60)/60)/24)+DATE(1970,1,1)</f>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6">
        <f>(E674-D674)/D674 + 1</f>
        <v>0.21628000000000003</v>
      </c>
      <c r="P674" s="5">
        <f>E674/L674</f>
        <v>50.29767441860465</v>
      </c>
      <c r="Q674" t="s">
        <v>8319</v>
      </c>
      <c r="R674" t="s">
        <v>8321</v>
      </c>
      <c r="S674" s="12">
        <f>(((J674/60)/60)/24)+DATE(1970,1,1)</f>
        <v>41974.219490740739</v>
      </c>
      <c r="T674" s="13">
        <f>(((I674/60)/60)/24)+DATE(1970,1,1)</f>
        <v>42005.207638888889</v>
      </c>
    </row>
    <row r="675" spans="1:20" ht="64"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6">
        <f>(E675-D675)/D675 + 1</f>
        <v>2.0499999999999963E-3</v>
      </c>
      <c r="P675" s="5">
        <f>E675/L675</f>
        <v>68.333333333333329</v>
      </c>
      <c r="Q675" t="s">
        <v>8319</v>
      </c>
      <c r="R675" t="s">
        <v>8321</v>
      </c>
      <c r="S675" s="12">
        <f>(((J675/60)/60)/24)+DATE(1970,1,1)</f>
        <v>41838.840474537035</v>
      </c>
      <c r="T675" s="13">
        <f>(((I675/60)/60)/24)+DATE(1970,1,1)</f>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6">
        <f>(E676-D676)/D676 + 1</f>
        <v>2.9999999999996696E-4</v>
      </c>
      <c r="P676" s="5">
        <f>E676/L676</f>
        <v>7.5</v>
      </c>
      <c r="Q676" t="s">
        <v>8319</v>
      </c>
      <c r="R676" t="s">
        <v>8321</v>
      </c>
      <c r="S676" s="12">
        <f>(((J676/60)/60)/24)+DATE(1970,1,1)</f>
        <v>41803.116053240738</v>
      </c>
      <c r="T676" s="13">
        <f>(((I676/60)/60)/24)+DATE(1970,1,1)</f>
        <v>41863.116053240738</v>
      </c>
    </row>
    <row r="677" spans="1:20" ht="64"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6">
        <f>(E677-D677)/D677 + 1</f>
        <v>0.14849999999999997</v>
      </c>
      <c r="P677" s="5">
        <f>E677/L677</f>
        <v>34.269230769230766</v>
      </c>
      <c r="Q677" t="s">
        <v>8319</v>
      </c>
      <c r="R677" t="s">
        <v>8321</v>
      </c>
      <c r="S677" s="12">
        <f>(((J677/60)/60)/24)+DATE(1970,1,1)</f>
        <v>41975.930601851855</v>
      </c>
      <c r="T677" s="13">
        <f>(((I677/60)/60)/24)+DATE(1970,1,1)</f>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6">
        <f>(E678-D678)/D678 + 1</f>
        <v>1.4710000000000001E-2</v>
      </c>
      <c r="P678" s="5">
        <f>E678/L678</f>
        <v>61.291666666666664</v>
      </c>
      <c r="Q678" t="s">
        <v>8319</v>
      </c>
      <c r="R678" t="s">
        <v>8321</v>
      </c>
      <c r="S678" s="12">
        <f>(((J678/60)/60)/24)+DATE(1970,1,1)</f>
        <v>42012.768298611118</v>
      </c>
      <c r="T678" s="13">
        <f>(((I678/60)/60)/24)+DATE(1970,1,1)</f>
        <v>42042.768298611118</v>
      </c>
    </row>
    <row r="679" spans="1:20" ht="80"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6">
        <f>(E679-D679)/D679 + 1</f>
        <v>0.25583999999999996</v>
      </c>
      <c r="P679" s="5">
        <f>E679/L679</f>
        <v>133.25</v>
      </c>
      <c r="Q679" t="s">
        <v>8319</v>
      </c>
      <c r="R679" t="s">
        <v>8321</v>
      </c>
      <c r="S679" s="12">
        <f>(((J679/60)/60)/24)+DATE(1970,1,1)</f>
        <v>42504.403877314813</v>
      </c>
      <c r="T679" s="13">
        <f>(((I679/60)/60)/24)+DATE(1970,1,1)</f>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6">
        <f>(E680-D680)/D680 + 1</f>
        <v>3.8206896551724157E-2</v>
      </c>
      <c r="P680" s="5">
        <f>E680/L680</f>
        <v>65.17647058823529</v>
      </c>
      <c r="Q680" t="s">
        <v>8319</v>
      </c>
      <c r="R680" t="s">
        <v>8321</v>
      </c>
      <c r="S680" s="12">
        <f>(((J680/60)/60)/24)+DATE(1970,1,1)</f>
        <v>42481.376597222217</v>
      </c>
      <c r="T680" s="13">
        <f>(((I680/60)/60)/24)+DATE(1970,1,1)</f>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6">
        <f>(E681-D681)/D681 + 1</f>
        <v>0.15485964912280703</v>
      </c>
      <c r="P681" s="5">
        <f>E681/L681</f>
        <v>93.90425531914893</v>
      </c>
      <c r="Q681" t="s">
        <v>8319</v>
      </c>
      <c r="R681" t="s">
        <v>8321</v>
      </c>
      <c r="S681" s="12">
        <f>(((J681/60)/60)/24)+DATE(1970,1,1)</f>
        <v>42556.695706018523</v>
      </c>
      <c r="T681" s="13">
        <f>(((I681/60)/60)/24)+DATE(1970,1,1)</f>
        <v>42616.695706018523</v>
      </c>
    </row>
    <row r="682" spans="1:20" ht="64"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6">
        <f>(E682-D682)/D682 + 1</f>
        <v>0.25912000000000002</v>
      </c>
      <c r="P682" s="5">
        <f>E682/L682</f>
        <v>150.65116279069767</v>
      </c>
      <c r="Q682" t="s">
        <v>8319</v>
      </c>
      <c r="R682" t="s">
        <v>8321</v>
      </c>
      <c r="S682" s="12">
        <f>(((J682/60)/60)/24)+DATE(1970,1,1)</f>
        <v>41864.501516203702</v>
      </c>
      <c r="T682" s="13">
        <f>(((I682/60)/60)/24)+DATE(1970,1,1)</f>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6">
        <f>(E683-D683)/D683 + 1</f>
        <v>3.9999999999995595E-4</v>
      </c>
      <c r="P683" s="5">
        <f>E683/L683</f>
        <v>1</v>
      </c>
      <c r="Q683" t="s">
        <v>8319</v>
      </c>
      <c r="R683" t="s">
        <v>8321</v>
      </c>
      <c r="S683" s="12">
        <f>(((J683/60)/60)/24)+DATE(1970,1,1)</f>
        <v>42639.805601851855</v>
      </c>
      <c r="T683" s="13">
        <f>(((I683/60)/60)/24)+DATE(1970,1,1)</f>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6">
        <f>(E684-D684)/D684 + 1</f>
        <v>1.0599999999999499E-3</v>
      </c>
      <c r="P684" s="5">
        <f>E684/L684</f>
        <v>13.25</v>
      </c>
      <c r="Q684" t="s">
        <v>8319</v>
      </c>
      <c r="R684" t="s">
        <v>8321</v>
      </c>
      <c r="S684" s="12">
        <f>(((J684/60)/60)/24)+DATE(1970,1,1)</f>
        <v>42778.765300925923</v>
      </c>
      <c r="T684" s="13">
        <f>(((I684/60)/60)/24)+DATE(1970,1,1)</f>
        <v>42808.723634259266</v>
      </c>
    </row>
    <row r="685" spans="1:20" ht="64"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6">
        <f>(E685-D685)/D685 + 1</f>
        <v>8.5142857142856965E-3</v>
      </c>
      <c r="P685" s="5">
        <f>E685/L685</f>
        <v>99.333333333333329</v>
      </c>
      <c r="Q685" t="s">
        <v>8319</v>
      </c>
      <c r="R685" t="s">
        <v>8321</v>
      </c>
      <c r="S685" s="12">
        <f>(((J685/60)/60)/24)+DATE(1970,1,1)</f>
        <v>42634.900046296301</v>
      </c>
      <c r="T685" s="13">
        <f>(((I685/60)/60)/24)+DATE(1970,1,1)</f>
        <v>42674.900046296301</v>
      </c>
    </row>
    <row r="686" spans="1:20" ht="32"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6">
        <f>(E686-D686)/D686 + 1</f>
        <v>7.4837500000000001E-2</v>
      </c>
      <c r="P686" s="5">
        <f>E686/L686</f>
        <v>177.39259259259259</v>
      </c>
      <c r="Q686" t="s">
        <v>8319</v>
      </c>
      <c r="R686" t="s">
        <v>8321</v>
      </c>
      <c r="S686" s="12">
        <f>(((J686/60)/60)/24)+DATE(1970,1,1)</f>
        <v>41809.473275462966</v>
      </c>
      <c r="T686" s="13">
        <f>(((I686/60)/60)/24)+DATE(1970,1,1)</f>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6">
        <f>(E687-D687)/D687 + 1</f>
        <v>0.27649999999999997</v>
      </c>
      <c r="P687" s="5">
        <f>E687/L687</f>
        <v>55.3</v>
      </c>
      <c r="Q687" t="s">
        <v>8319</v>
      </c>
      <c r="R687" t="s">
        <v>8321</v>
      </c>
      <c r="S687" s="12">
        <f>(((J687/60)/60)/24)+DATE(1970,1,1)</f>
        <v>41971.866574074069</v>
      </c>
      <c r="T687" s="13">
        <f>(((I687/60)/60)/24)+DATE(1970,1,1)</f>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6">
        <f>(E688-D688)/D688 + 1</f>
        <v>0</v>
      </c>
      <c r="P688" s="5" t="e">
        <f>E688/L688</f>
        <v>#DIV/0!</v>
      </c>
      <c r="Q688" t="s">
        <v>8319</v>
      </c>
      <c r="R688" t="s">
        <v>8321</v>
      </c>
      <c r="S688" s="12">
        <f>(((J688/60)/60)/24)+DATE(1970,1,1)</f>
        <v>42189.673263888893</v>
      </c>
      <c r="T688" s="13">
        <f>(((I688/60)/60)/24)+DATE(1970,1,1)</f>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6">
        <f>(E689-D689)/D689 + 1</f>
        <v>3.5499999999999976E-2</v>
      </c>
      <c r="P689" s="5">
        <f>E689/L689</f>
        <v>591.66666666666663</v>
      </c>
      <c r="Q689" t="s">
        <v>8319</v>
      </c>
      <c r="R689" t="s">
        <v>8321</v>
      </c>
      <c r="S689" s="12">
        <f>(((J689/60)/60)/24)+DATE(1970,1,1)</f>
        <v>42711.750613425931</v>
      </c>
      <c r="T689" s="13">
        <f>(((I689/60)/60)/24)+DATE(1970,1,1)</f>
        <v>42771.750613425931</v>
      </c>
    </row>
    <row r="690" spans="1:20" ht="64"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6">
        <f>(E690-D690)/D690 + 1</f>
        <v>0.72989999999999999</v>
      </c>
      <c r="P690" s="5">
        <f>E690/L690</f>
        <v>405.5</v>
      </c>
      <c r="Q690" t="s">
        <v>8319</v>
      </c>
      <c r="R690" t="s">
        <v>8321</v>
      </c>
      <c r="S690" s="12">
        <f>(((J690/60)/60)/24)+DATE(1970,1,1)</f>
        <v>42262.104780092588</v>
      </c>
      <c r="T690" s="13">
        <f>(((I690/60)/60)/24)+DATE(1970,1,1)</f>
        <v>42292.104780092588</v>
      </c>
    </row>
    <row r="691" spans="1:20" ht="64"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6">
        <f>(E691-D691)/D691 + 1</f>
        <v>0.57648750000000004</v>
      </c>
      <c r="P691" s="5">
        <f>E691/L691</f>
        <v>343.14732142857144</v>
      </c>
      <c r="Q691" t="s">
        <v>8319</v>
      </c>
      <c r="R691" t="s">
        <v>8321</v>
      </c>
      <c r="S691" s="12">
        <f>(((J691/60)/60)/24)+DATE(1970,1,1)</f>
        <v>42675.66778935185</v>
      </c>
      <c r="T691" s="13">
        <f>(((I691/60)/60)/24)+DATE(1970,1,1)</f>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6">
        <f>(E692-D692)/D692 + 1</f>
        <v>0.12339999999999995</v>
      </c>
      <c r="P692" s="5">
        <f>E692/L692</f>
        <v>72.588235294117652</v>
      </c>
      <c r="Q692" t="s">
        <v>8319</v>
      </c>
      <c r="R692" t="s">
        <v>8321</v>
      </c>
      <c r="S692" s="12">
        <f>(((J692/60)/60)/24)+DATE(1970,1,1)</f>
        <v>42579.634733796294</v>
      </c>
      <c r="T692" s="13">
        <f>(((I692/60)/60)/24)+DATE(1970,1,1)</f>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6">
        <f>(E693-D693)/D693 + 1</f>
        <v>5.1999999999999824E-3</v>
      </c>
      <c r="P693" s="5">
        <f>E693/L693</f>
        <v>26</v>
      </c>
      <c r="Q693" t="s">
        <v>8319</v>
      </c>
      <c r="R693" t="s">
        <v>8321</v>
      </c>
      <c r="S693" s="12">
        <f>(((J693/60)/60)/24)+DATE(1970,1,1)</f>
        <v>42158.028310185182</v>
      </c>
      <c r="T693" s="13">
        <f>(((I693/60)/60)/24)+DATE(1970,1,1)</f>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6">
        <f>(E694-D694)/D694 + 1</f>
        <v>6.5300000000000025E-2</v>
      </c>
      <c r="P694" s="5">
        <f>E694/L694</f>
        <v>6.4975124378109452</v>
      </c>
      <c r="Q694" t="s">
        <v>8319</v>
      </c>
      <c r="R694" t="s">
        <v>8321</v>
      </c>
      <c r="S694" s="12">
        <f>(((J694/60)/60)/24)+DATE(1970,1,1)</f>
        <v>42696.37572916667</v>
      </c>
      <c r="T694" s="13">
        <f>(((I694/60)/60)/24)+DATE(1970,1,1)</f>
        <v>42726.37572916667</v>
      </c>
    </row>
    <row r="695" spans="1:20" ht="48"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6">
        <f>(E695-D695)/D695 + 1</f>
        <v>0.35338000000000003</v>
      </c>
      <c r="P695" s="5">
        <f>E695/L695</f>
        <v>119.38513513513513</v>
      </c>
      <c r="Q695" t="s">
        <v>8319</v>
      </c>
      <c r="R695" t="s">
        <v>8321</v>
      </c>
      <c r="S695" s="12">
        <f>(((J695/60)/60)/24)+DATE(1970,1,1)</f>
        <v>42094.808182870373</v>
      </c>
      <c r="T695" s="13">
        <f>(((I695/60)/60)/24)+DATE(1970,1,1)</f>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6">
        <f>(E696-D696)/D696 + 1</f>
        <v>3.9333333333333442E-3</v>
      </c>
      <c r="P696" s="5">
        <f>E696/L696</f>
        <v>84.285714285714292</v>
      </c>
      <c r="Q696" t="s">
        <v>8319</v>
      </c>
      <c r="R696" t="s">
        <v>8321</v>
      </c>
      <c r="S696" s="12">
        <f>(((J696/60)/60)/24)+DATE(1970,1,1)</f>
        <v>42737.663877314815</v>
      </c>
      <c r="T696" s="13">
        <f>(((I696/60)/60)/24)+DATE(1970,1,1)</f>
        <v>42767.663877314815</v>
      </c>
    </row>
    <row r="697" spans="1:20" ht="64"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6">
        <f>(E697-D697)/D697 + 1</f>
        <v>1.0600000000000054E-2</v>
      </c>
      <c r="P697" s="5">
        <f>E697/L697</f>
        <v>90.857142857142861</v>
      </c>
      <c r="Q697" t="s">
        <v>8319</v>
      </c>
      <c r="R697" t="s">
        <v>8321</v>
      </c>
      <c r="S697" s="12">
        <f>(((J697/60)/60)/24)+DATE(1970,1,1)</f>
        <v>41913.521064814813</v>
      </c>
      <c r="T697" s="13">
        <f>(((I697/60)/60)/24)+DATE(1970,1,1)</f>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6">
        <f>(E698-D698)/D698 + 1</f>
        <v>5.7142857142755688E-6</v>
      </c>
      <c r="P698" s="5">
        <f>E698/L698</f>
        <v>1</v>
      </c>
      <c r="Q698" t="s">
        <v>8319</v>
      </c>
      <c r="R698" t="s">
        <v>8321</v>
      </c>
      <c r="S698" s="12">
        <f>(((J698/60)/60)/24)+DATE(1970,1,1)</f>
        <v>41815.927106481482</v>
      </c>
      <c r="T698" s="13">
        <f>(((I698/60)/60)/24)+DATE(1970,1,1)</f>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6">
        <f>(E699-D699)/D699 + 1</f>
        <v>0.46379999999999999</v>
      </c>
      <c r="P699" s="5">
        <f>E699/L699</f>
        <v>20.342105263157894</v>
      </c>
      <c r="Q699" t="s">
        <v>8319</v>
      </c>
      <c r="R699" t="s">
        <v>8321</v>
      </c>
      <c r="S699" s="12">
        <f>(((J699/60)/60)/24)+DATE(1970,1,1)</f>
        <v>42388.523020833338</v>
      </c>
      <c r="T699" s="13">
        <f>(((I699/60)/60)/24)+DATE(1970,1,1)</f>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6">
        <f>(E700-D700)/D700 + 1</f>
        <v>0.15390000000000004</v>
      </c>
      <c r="P700" s="5">
        <f>E700/L700</f>
        <v>530.68965517241384</v>
      </c>
      <c r="Q700" t="s">
        <v>8319</v>
      </c>
      <c r="R700" t="s">
        <v>8321</v>
      </c>
      <c r="S700" s="12">
        <f>(((J700/60)/60)/24)+DATE(1970,1,1)</f>
        <v>41866.931076388886</v>
      </c>
      <c r="T700" s="13">
        <f>(((I700/60)/60)/24)+DATE(1970,1,1)</f>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6">
        <f>(E701-D701)/D701 + 1</f>
        <v>0.824221076923077</v>
      </c>
      <c r="P701" s="5">
        <f>E701/L701</f>
        <v>120.39184269662923</v>
      </c>
      <c r="Q701" t="s">
        <v>8319</v>
      </c>
      <c r="R701" t="s">
        <v>8321</v>
      </c>
      <c r="S701" s="12">
        <f>(((J701/60)/60)/24)+DATE(1970,1,1)</f>
        <v>41563.485509259262</v>
      </c>
      <c r="T701" s="13">
        <f>(((I701/60)/60)/24)+DATE(1970,1,1)</f>
        <v>41600.666666666664</v>
      </c>
    </row>
    <row r="702" spans="1:20" ht="64"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6">
        <f>(E702-D702)/D702 + 1</f>
        <v>2.6866666666666705E-2</v>
      </c>
      <c r="P702" s="5">
        <f>E702/L702</f>
        <v>13</v>
      </c>
      <c r="Q702" t="s">
        <v>8319</v>
      </c>
      <c r="R702" t="s">
        <v>8321</v>
      </c>
      <c r="S702" s="12">
        <f>(((J702/60)/60)/24)+DATE(1970,1,1)</f>
        <v>42715.688437500001</v>
      </c>
      <c r="T702" s="13">
        <f>(((I702/60)/60)/24)+DATE(1970,1,1)</f>
        <v>42745.688437500001</v>
      </c>
    </row>
    <row r="703" spans="1:20" ht="64"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6">
        <f>(E703-D703)/D703 + 1</f>
        <v>0.26600000000000001</v>
      </c>
      <c r="P703" s="5">
        <f>E703/L703</f>
        <v>291.33333333333331</v>
      </c>
      <c r="Q703" t="s">
        <v>8319</v>
      </c>
      <c r="R703" t="s">
        <v>8321</v>
      </c>
      <c r="S703" s="12">
        <f>(((J703/60)/60)/24)+DATE(1970,1,1)</f>
        <v>41813.662962962961</v>
      </c>
      <c r="T703" s="13">
        <f>(((I703/60)/60)/24)+DATE(1970,1,1)</f>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6">
        <f>(E704-D704)/D704 + 1</f>
        <v>0.30813400000000002</v>
      </c>
      <c r="P704" s="5">
        <f>E704/L704</f>
        <v>124.9191891891892</v>
      </c>
      <c r="Q704" t="s">
        <v>8319</v>
      </c>
      <c r="R704" t="s">
        <v>8321</v>
      </c>
      <c r="S704" s="12">
        <f>(((J704/60)/60)/24)+DATE(1970,1,1)</f>
        <v>42668.726701388892</v>
      </c>
      <c r="T704" s="13">
        <f>(((I704/60)/60)/24)+DATE(1970,1,1)</f>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6">
        <f>(E705-D705)/D705 + 1</f>
        <v>5.5799999999999961E-2</v>
      </c>
      <c r="P705" s="5">
        <f>E705/L705</f>
        <v>119.57142857142857</v>
      </c>
      <c r="Q705" t="s">
        <v>8319</v>
      </c>
      <c r="R705" t="s">
        <v>8321</v>
      </c>
      <c r="S705" s="12">
        <f>(((J705/60)/60)/24)+DATE(1970,1,1)</f>
        <v>42711.950798611113</v>
      </c>
      <c r="T705" s="13">
        <f>(((I705/60)/60)/24)+DATE(1970,1,1)</f>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6">
        <f>(E706-D706)/D706 + 1</f>
        <v>8.7454545454545007E-3</v>
      </c>
      <c r="P706" s="5">
        <f>E706/L706</f>
        <v>120.25</v>
      </c>
      <c r="Q706" t="s">
        <v>8319</v>
      </c>
      <c r="R706" t="s">
        <v>8321</v>
      </c>
      <c r="S706" s="12">
        <f>(((J706/60)/60)/24)+DATE(1970,1,1)</f>
        <v>42726.192916666667</v>
      </c>
      <c r="T706" s="13">
        <f>(((I706/60)/60)/24)+DATE(1970,1,1)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6">
        <f>(E707-D707)/D707 + 1</f>
        <v>9.7699999999999454E-3</v>
      </c>
      <c r="P707" s="5">
        <f>E707/L707</f>
        <v>195.4</v>
      </c>
      <c r="Q707" t="s">
        <v>8319</v>
      </c>
      <c r="R707" t="s">
        <v>8321</v>
      </c>
      <c r="S707" s="12">
        <f>(((J707/60)/60)/24)+DATE(1970,1,1)</f>
        <v>42726.491643518515</v>
      </c>
      <c r="T707" s="13">
        <f>(((I707/60)/60)/24)+DATE(1970,1,1)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6">
        <f>(E708-D708)/D708 + 1</f>
        <v>0</v>
      </c>
      <c r="P708" s="5" t="e">
        <f>E708/L708</f>
        <v>#DIV/0!</v>
      </c>
      <c r="Q708" t="s">
        <v>8319</v>
      </c>
      <c r="R708" t="s">
        <v>8321</v>
      </c>
      <c r="S708" s="12">
        <f>(((J708/60)/60)/24)+DATE(1970,1,1)</f>
        <v>42676.995173611111</v>
      </c>
      <c r="T708" s="13">
        <f>(((I708/60)/60)/24)+DATE(1970,1,1)</f>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6">
        <f>(E709-D709)/D709 + 1</f>
        <v>0.78927352941176465</v>
      </c>
      <c r="P709" s="5">
        <f>E709/L709</f>
        <v>117.69868421052631</v>
      </c>
      <c r="Q709" t="s">
        <v>8319</v>
      </c>
      <c r="R709" t="s">
        <v>8321</v>
      </c>
      <c r="S709" s="12">
        <f>(((J709/60)/60)/24)+DATE(1970,1,1)</f>
        <v>42696.663506944446</v>
      </c>
      <c r="T709" s="13">
        <f>(((I709/60)/60)/24)+DATE(1970,1,1)</f>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6">
        <f>(E710-D710)/D710 + 1</f>
        <v>0.22092500000000004</v>
      </c>
      <c r="P710" s="5">
        <f>E710/L710</f>
        <v>23.948509485094849</v>
      </c>
      <c r="Q710" t="s">
        <v>8319</v>
      </c>
      <c r="R710" t="s">
        <v>8321</v>
      </c>
      <c r="S710" s="12">
        <f>(((J710/60)/60)/24)+DATE(1970,1,1)</f>
        <v>41835.581018518518</v>
      </c>
      <c r="T710" s="13">
        <f>(((I710/60)/60)/24)+DATE(1970,1,1)</f>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6">
        <f>(E711-D711)/D711 + 1</f>
        <v>4.0666666666666629E-3</v>
      </c>
      <c r="P711" s="5">
        <f>E711/L711</f>
        <v>30.5</v>
      </c>
      <c r="Q711" t="s">
        <v>8319</v>
      </c>
      <c r="R711" t="s">
        <v>8321</v>
      </c>
      <c r="S711" s="12">
        <f>(((J711/60)/60)/24)+DATE(1970,1,1)</f>
        <v>41948.041192129633</v>
      </c>
      <c r="T711" s="13">
        <f>(((I711/60)/60)/24)+DATE(1970,1,1)</f>
        <v>41978.041192129633</v>
      </c>
    </row>
    <row r="712" spans="1:20" ht="48"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6">
        <f>(E712-D712)/D712 + 1</f>
        <v>0</v>
      </c>
      <c r="P712" s="5" t="e">
        <f>E712/L712</f>
        <v>#DIV/0!</v>
      </c>
      <c r="Q712" t="s">
        <v>8319</v>
      </c>
      <c r="R712" t="s">
        <v>8321</v>
      </c>
      <c r="S712" s="12">
        <f>(((J712/60)/60)/24)+DATE(1970,1,1)</f>
        <v>41837.984976851854</v>
      </c>
      <c r="T712" s="13">
        <f>(((I712/60)/60)/24)+DATE(1970,1,1)</f>
        <v>41871.030555555553</v>
      </c>
    </row>
    <row r="713" spans="1:20" ht="64"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6">
        <f>(E713-D713)/D713 + 1</f>
        <v>0.33791000000000004</v>
      </c>
      <c r="P713" s="5">
        <f>E713/L713</f>
        <v>99.973372781065095</v>
      </c>
      <c r="Q713" t="s">
        <v>8319</v>
      </c>
      <c r="R713" t="s">
        <v>8321</v>
      </c>
      <c r="S713" s="12">
        <f>(((J713/60)/60)/24)+DATE(1970,1,1)</f>
        <v>42678.459120370375</v>
      </c>
      <c r="T713" s="13">
        <f>(((I713/60)/60)/24)+DATE(1970,1,1)</f>
        <v>42718.500787037032</v>
      </c>
    </row>
    <row r="714" spans="1:20" ht="64"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6">
        <f>(E714-D714)/D714 + 1</f>
        <v>2.1649484536082619E-3</v>
      </c>
      <c r="P714" s="5">
        <f>E714/L714</f>
        <v>26.25</v>
      </c>
      <c r="Q714" t="s">
        <v>8319</v>
      </c>
      <c r="R714" t="s">
        <v>8321</v>
      </c>
      <c r="S714" s="12">
        <f>(((J714/60)/60)/24)+DATE(1970,1,1)</f>
        <v>42384.680925925932</v>
      </c>
      <c r="T714" s="13">
        <f>(((I714/60)/60)/24)+DATE(1970,1,1)</f>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6">
        <f>(E715-D715)/D715 + 1</f>
        <v>7.9599999999999671E-3</v>
      </c>
      <c r="P715" s="5">
        <f>E715/L715</f>
        <v>199</v>
      </c>
      <c r="Q715" t="s">
        <v>8319</v>
      </c>
      <c r="R715" t="s">
        <v>8321</v>
      </c>
      <c r="S715" s="12">
        <f>(((J715/60)/60)/24)+DATE(1970,1,1)</f>
        <v>42496.529305555552</v>
      </c>
      <c r="T715" s="13">
        <f>(((I715/60)/60)/24)+DATE(1970,1,1)</f>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6">
        <f>(E716-D716)/D716 + 1</f>
        <v>0.14993333333333336</v>
      </c>
      <c r="P716" s="5">
        <f>E716/L716</f>
        <v>80.321428571428569</v>
      </c>
      <c r="Q716" t="s">
        <v>8319</v>
      </c>
      <c r="R716" t="s">
        <v>8321</v>
      </c>
      <c r="S716" s="12">
        <f>(((J716/60)/60)/24)+DATE(1970,1,1)</f>
        <v>42734.787986111114</v>
      </c>
      <c r="T716" s="13">
        <f>(((I716/60)/60)/24)+DATE(1970,1,1)</f>
        <v>42794.787986111114</v>
      </c>
    </row>
    <row r="717" spans="1:20" ht="64"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6">
        <f>(E717-D717)/D717 + 1</f>
        <v>5.0509090909090948E-2</v>
      </c>
      <c r="P717" s="5">
        <f>E717/L717</f>
        <v>115.75</v>
      </c>
      <c r="Q717" t="s">
        <v>8319</v>
      </c>
      <c r="R717" t="s">
        <v>8321</v>
      </c>
      <c r="S717" s="12">
        <f>(((J717/60)/60)/24)+DATE(1970,1,1)</f>
        <v>42273.090740740736</v>
      </c>
      <c r="T717" s="13">
        <f>(((I717/60)/60)/24)+DATE(1970,1,1)</f>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6">
        <f>(E718-D718)/D718 + 1</f>
        <v>0.10214285714285709</v>
      </c>
      <c r="P718" s="5">
        <f>E718/L718</f>
        <v>44.6875</v>
      </c>
      <c r="Q718" t="s">
        <v>8319</v>
      </c>
      <c r="R718" t="s">
        <v>8321</v>
      </c>
      <c r="S718" s="12">
        <f>(((J718/60)/60)/24)+DATE(1970,1,1)</f>
        <v>41940.658645833333</v>
      </c>
      <c r="T718" s="13">
        <f>(((I718/60)/60)/24)+DATE(1970,1,1)</f>
        <v>41974</v>
      </c>
    </row>
    <row r="719" spans="1:20" ht="32"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6">
        <f>(E719-D719)/D719 + 1</f>
        <v>3.0499999999999972E-3</v>
      </c>
      <c r="P719" s="5">
        <f>E719/L719</f>
        <v>76.25</v>
      </c>
      <c r="Q719" t="s">
        <v>8319</v>
      </c>
      <c r="R719" t="s">
        <v>8321</v>
      </c>
      <c r="S719" s="12">
        <f>(((J719/60)/60)/24)+DATE(1970,1,1)</f>
        <v>41857.854189814818</v>
      </c>
      <c r="T719" s="13">
        <f>(((I719/60)/60)/24)+DATE(1970,1,1)</f>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6">
        <f>(E720-D720)/D720 + 1</f>
        <v>7.4999999999999512E-3</v>
      </c>
      <c r="P720" s="5">
        <f>E720/L720</f>
        <v>22.5</v>
      </c>
      <c r="Q720" t="s">
        <v>8319</v>
      </c>
      <c r="R720" t="s">
        <v>8321</v>
      </c>
      <c r="S720" s="12">
        <f>(((J720/60)/60)/24)+DATE(1970,1,1)</f>
        <v>42752.845451388886</v>
      </c>
      <c r="T720" s="13">
        <f>(((I720/60)/60)/24)+DATE(1970,1,1)</f>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6">
        <f>(E721-D721)/D721 + 1</f>
        <v>1.2933333333333352E-2</v>
      </c>
      <c r="P721" s="5">
        <f>E721/L721</f>
        <v>19.399999999999999</v>
      </c>
      <c r="Q721" t="s">
        <v>8319</v>
      </c>
      <c r="R721" t="s">
        <v>8321</v>
      </c>
      <c r="S721" s="12">
        <f>(((J721/60)/60)/24)+DATE(1970,1,1)</f>
        <v>42409.040231481486</v>
      </c>
      <c r="T721" s="13">
        <f>(((I721/60)/60)/24)+DATE(1970,1,1)</f>
        <v>42423.040231481486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6">
        <f>(E722-D722)/D722 + 1</f>
        <v>1.4394736842105262</v>
      </c>
      <c r="P722" s="5">
        <f>E722/L722</f>
        <v>66.707317073170728</v>
      </c>
      <c r="Q722" t="s">
        <v>8322</v>
      </c>
      <c r="R722" t="s">
        <v>8323</v>
      </c>
      <c r="S722" s="12">
        <f>(((J722/60)/60)/24)+DATE(1970,1,1)</f>
        <v>40909.649201388893</v>
      </c>
      <c r="T722" s="13">
        <f>(((I722/60)/60)/24)+DATE(1970,1,1)</f>
        <v>40937.649201388893</v>
      </c>
    </row>
    <row r="723" spans="1:20" ht="64"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6">
        <f>(E723-D723)/D723 + 1</f>
        <v>1.2210975609756098</v>
      </c>
      <c r="P723" s="5">
        <f>E723/L723</f>
        <v>84.142857142857139</v>
      </c>
      <c r="Q723" t="s">
        <v>8322</v>
      </c>
      <c r="R723" t="s">
        <v>8323</v>
      </c>
      <c r="S723" s="12">
        <f>(((J723/60)/60)/24)+DATE(1970,1,1)</f>
        <v>41807.571840277778</v>
      </c>
      <c r="T723" s="13">
        <f>(((I723/60)/60)/24)+DATE(1970,1,1)</f>
        <v>41852.571840277778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6">
        <f>(E724-D724)/D724 + 1</f>
        <v>1.3202400000000001</v>
      </c>
      <c r="P724" s="5">
        <f>E724/L724</f>
        <v>215.72549019607843</v>
      </c>
      <c r="Q724" t="s">
        <v>8322</v>
      </c>
      <c r="R724" t="s">
        <v>8323</v>
      </c>
      <c r="S724" s="12">
        <f>(((J724/60)/60)/24)+DATE(1970,1,1)</f>
        <v>40977.805300925924</v>
      </c>
      <c r="T724" s="13">
        <f>(((I724/60)/60)/24)+DATE(1970,1,1)</f>
        <v>41007.76363425926</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6">
        <f>(E725-D725)/D725 + 1</f>
        <v>1.0937999999999999</v>
      </c>
      <c r="P725" s="5">
        <f>E725/L725</f>
        <v>54.69</v>
      </c>
      <c r="Q725" t="s">
        <v>8322</v>
      </c>
      <c r="R725" t="s">
        <v>8323</v>
      </c>
      <c r="S725" s="12">
        <f>(((J725/60)/60)/24)+DATE(1970,1,1)</f>
        <v>42184.816539351858</v>
      </c>
      <c r="T725" s="13">
        <f>(((I725/60)/60)/24)+DATE(1970,1,1)</f>
        <v>42215.165972222225</v>
      </c>
    </row>
    <row r="726" spans="1:20" ht="64"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6">
        <f>(E726-D726)/D726 + 1</f>
        <v>1.0547157142857144</v>
      </c>
      <c r="P726" s="5">
        <f>E726/L726</f>
        <v>51.62944055944056</v>
      </c>
      <c r="Q726" t="s">
        <v>8322</v>
      </c>
      <c r="R726" t="s">
        <v>8323</v>
      </c>
      <c r="S726" s="12">
        <f>(((J726/60)/60)/24)+DATE(1970,1,1)</f>
        <v>40694.638460648144</v>
      </c>
      <c r="T726" s="13">
        <f>(((I726/60)/60)/24)+DATE(1970,1,1)</f>
        <v>40724.638460648144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6">
        <f>(E727-D727)/D727 + 1</f>
        <v>1.0035000000000001</v>
      </c>
      <c r="P727" s="5">
        <f>E727/L727</f>
        <v>143.35714285714286</v>
      </c>
      <c r="Q727" t="s">
        <v>8322</v>
      </c>
      <c r="R727" t="s">
        <v>8323</v>
      </c>
      <c r="S727" s="12">
        <f>(((J727/60)/60)/24)+DATE(1970,1,1)</f>
        <v>42321.626296296294</v>
      </c>
      <c r="T727" s="13">
        <f>(((I727/60)/60)/24)+DATE(1970,1,1)</f>
        <v>42351.626296296294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6">
        <f>(E728-D728)/D728 + 1</f>
        <v>1.014</v>
      </c>
      <c r="P728" s="5">
        <f>E728/L728</f>
        <v>72.428571428571431</v>
      </c>
      <c r="Q728" t="s">
        <v>8322</v>
      </c>
      <c r="R728" t="s">
        <v>8323</v>
      </c>
      <c r="S728" s="12">
        <f>(((J728/60)/60)/24)+DATE(1970,1,1)</f>
        <v>41346.042673611111</v>
      </c>
      <c r="T728" s="13">
        <f>(((I728/60)/60)/24)+DATE(1970,1,1)</f>
        <v>41376.042673611111</v>
      </c>
    </row>
    <row r="729" spans="1:20" ht="64"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6">
        <f>(E729-D729)/D729 + 1</f>
        <v>1.5551428571428572</v>
      </c>
      <c r="P729" s="5">
        <f>E729/L729</f>
        <v>36.530201342281877</v>
      </c>
      <c r="Q729" t="s">
        <v>8322</v>
      </c>
      <c r="R729" t="s">
        <v>8323</v>
      </c>
      <c r="S729" s="12">
        <f>(((J729/60)/60)/24)+DATE(1970,1,1)</f>
        <v>41247.020243055551</v>
      </c>
      <c r="T729" s="13">
        <f>(((I729/60)/60)/24)+DATE(1970,1,1)</f>
        <v>41288.888888888891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6">
        <f>(E730-D730)/D730 + 1</f>
        <v>1.05566</v>
      </c>
      <c r="P730" s="5">
        <f>E730/L730</f>
        <v>60.903461538461535</v>
      </c>
      <c r="Q730" t="s">
        <v>8322</v>
      </c>
      <c r="R730" t="s">
        <v>8323</v>
      </c>
      <c r="S730" s="12">
        <f>(((J730/60)/60)/24)+DATE(1970,1,1)</f>
        <v>40731.837465277778</v>
      </c>
      <c r="T730" s="13">
        <f>(((I730/60)/60)/24)+DATE(1970,1,1)</f>
        <v>40776.837465277778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6">
        <f>(E731-D731)/D731 + 1</f>
        <v>1.3065</v>
      </c>
      <c r="P731" s="5">
        <f>E731/L731</f>
        <v>43.55</v>
      </c>
      <c r="Q731" t="s">
        <v>8322</v>
      </c>
      <c r="R731" t="s">
        <v>8323</v>
      </c>
      <c r="S731" s="12">
        <f>(((J731/60)/60)/24)+DATE(1970,1,1)</f>
        <v>41111.185891203706</v>
      </c>
      <c r="T731" s="13">
        <f>(((I731/60)/60)/24)+DATE(1970,1,1)</f>
        <v>41171.185891203706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6">
        <f>(E732-D732)/D732 + 1</f>
        <v>1.3219000000000001</v>
      </c>
      <c r="P732" s="5">
        <f>E732/L732</f>
        <v>99.766037735849054</v>
      </c>
      <c r="Q732" t="s">
        <v>8322</v>
      </c>
      <c r="R732" t="s">
        <v>8323</v>
      </c>
      <c r="S732" s="12">
        <f>(((J732/60)/60)/24)+DATE(1970,1,1)</f>
        <v>40854.745266203703</v>
      </c>
      <c r="T732" s="13">
        <f>(((I732/60)/60)/24)+DATE(1970,1,1)</f>
        <v>40884.745266203703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6">
        <f>(E733-D733)/D733 + 1</f>
        <v>1.26</v>
      </c>
      <c r="P733" s="5">
        <f>E733/L733</f>
        <v>88.732394366197184</v>
      </c>
      <c r="Q733" t="s">
        <v>8322</v>
      </c>
      <c r="R733" t="s">
        <v>8323</v>
      </c>
      <c r="S733" s="12">
        <f>(((J733/60)/60)/24)+DATE(1970,1,1)</f>
        <v>40879.795682870368</v>
      </c>
      <c r="T733" s="13">
        <f>(((I733/60)/60)/24)+DATE(1970,1,1)</f>
        <v>40930.25</v>
      </c>
    </row>
    <row r="734" spans="1:20"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6">
        <f>(E734-D734)/D734 + 1</f>
        <v>1.6</v>
      </c>
      <c r="P734" s="5">
        <f>E734/L734</f>
        <v>4.9230769230769234</v>
      </c>
      <c r="Q734" t="s">
        <v>8322</v>
      </c>
      <c r="R734" t="s">
        <v>8323</v>
      </c>
      <c r="S734" s="12">
        <f>(((J734/60)/60)/24)+DATE(1970,1,1)</f>
        <v>41486.424317129626</v>
      </c>
      <c r="T734" s="13">
        <f>(((I734/60)/60)/24)+DATE(1970,1,1)</f>
        <v>41546.424317129626</v>
      </c>
    </row>
    <row r="735" spans="1:20" ht="64"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6">
        <f>(E735-D735)/D735 + 1</f>
        <v>1.2048000000000001</v>
      </c>
      <c r="P735" s="5">
        <f>E735/L735</f>
        <v>17.822485207100591</v>
      </c>
      <c r="Q735" t="s">
        <v>8322</v>
      </c>
      <c r="R735" t="s">
        <v>8323</v>
      </c>
      <c r="S735" s="12">
        <f>(((J735/60)/60)/24)+DATE(1970,1,1)</f>
        <v>41598.420046296298</v>
      </c>
      <c r="T735" s="13">
        <f>(((I735/60)/60)/24)+DATE(1970,1,1)</f>
        <v>41628.420046296298</v>
      </c>
    </row>
    <row r="736" spans="1:20" ht="48"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6">
        <f>(E736-D736)/D736 + 1</f>
        <v>1.2552941176470589</v>
      </c>
      <c r="P736" s="5">
        <f>E736/L736</f>
        <v>187.19298245614036</v>
      </c>
      <c r="Q736" t="s">
        <v>8322</v>
      </c>
      <c r="R736" t="s">
        <v>8323</v>
      </c>
      <c r="S736" s="12">
        <f>(((J736/60)/60)/24)+DATE(1970,1,1)</f>
        <v>42102.164583333331</v>
      </c>
      <c r="T736" s="13">
        <f>(((I736/60)/60)/24)+DATE(1970,1,1)</f>
        <v>42133.208333333328</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6">
        <f>(E737-D737)/D737 + 1</f>
        <v>1.1440638297872341</v>
      </c>
      <c r="P737" s="5">
        <f>E737/L737</f>
        <v>234.80786026200875</v>
      </c>
      <c r="Q737" t="s">
        <v>8322</v>
      </c>
      <c r="R737" t="s">
        <v>8323</v>
      </c>
      <c r="S737" s="12">
        <f>(((J737/60)/60)/24)+DATE(1970,1,1)</f>
        <v>41946.029467592591</v>
      </c>
      <c r="T737" s="13">
        <f>(((I737/60)/60)/24)+DATE(1970,1,1)</f>
        <v>41977.027083333334</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6">
        <f>(E738-D738)/D738 + 1</f>
        <v>3.151388888888889</v>
      </c>
      <c r="P738" s="5">
        <f>E738/L738</f>
        <v>105.04629629629629</v>
      </c>
      <c r="Q738" t="s">
        <v>8322</v>
      </c>
      <c r="R738" t="s">
        <v>8323</v>
      </c>
      <c r="S738" s="12">
        <f>(((J738/60)/60)/24)+DATE(1970,1,1)</f>
        <v>41579.734259259261</v>
      </c>
      <c r="T738" s="13">
        <f>(((I738/60)/60)/24)+DATE(1970,1,1)</f>
        <v>41599.207638888889</v>
      </c>
    </row>
    <row r="739" spans="1:20" ht="64"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6">
        <f>(E739-D739)/D739 + 1</f>
        <v>1.224</v>
      </c>
      <c r="P739" s="5">
        <f>E739/L739</f>
        <v>56.666666666666664</v>
      </c>
      <c r="Q739" t="s">
        <v>8322</v>
      </c>
      <c r="R739" t="s">
        <v>8323</v>
      </c>
      <c r="S739" s="12">
        <f>(((J739/60)/60)/24)+DATE(1970,1,1)</f>
        <v>41667.275312500002</v>
      </c>
      <c r="T739" s="13">
        <f>(((I739/60)/60)/24)+DATE(1970,1,1)</f>
        <v>41684.833333333336</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6">
        <f>(E740-D740)/D740 + 1</f>
        <v>1.0673333333333332</v>
      </c>
      <c r="P740" s="5">
        <f>E740/L740</f>
        <v>39.048780487804876</v>
      </c>
      <c r="Q740" t="s">
        <v>8322</v>
      </c>
      <c r="R740" t="s">
        <v>8323</v>
      </c>
      <c r="S740" s="12">
        <f>(((J740/60)/60)/24)+DATE(1970,1,1)</f>
        <v>41943.604097222218</v>
      </c>
      <c r="T740" s="13">
        <f>(((I740/60)/60)/24)+DATE(1970,1,1)</f>
        <v>41974.207638888889</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6">
        <f>(E741-D741)/D741 + 1</f>
        <v>1.5833333333333335</v>
      </c>
      <c r="P741" s="5">
        <f>E741/L741</f>
        <v>68.345323741007192</v>
      </c>
      <c r="Q741" t="s">
        <v>8322</v>
      </c>
      <c r="R741" t="s">
        <v>8323</v>
      </c>
      <c r="S741" s="12">
        <f>(((J741/60)/60)/24)+DATE(1970,1,1)</f>
        <v>41829.502650462964</v>
      </c>
      <c r="T741" s="13">
        <f>(((I741/60)/60)/24)+DATE(1970,1,1)</f>
        <v>41862.502650462964</v>
      </c>
    </row>
    <row r="742" spans="1:20" ht="64"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6">
        <f>(E742-D742)/D742 + 1</f>
        <v>1.0740000000000001</v>
      </c>
      <c r="P742" s="5">
        <f>E742/L742</f>
        <v>169.57894736842104</v>
      </c>
      <c r="Q742" t="s">
        <v>8322</v>
      </c>
      <c r="R742" t="s">
        <v>8323</v>
      </c>
      <c r="S742" s="12">
        <f>(((J742/60)/60)/24)+DATE(1970,1,1)</f>
        <v>42162.146782407406</v>
      </c>
      <c r="T742" s="13">
        <f>(((I742/60)/60)/24)+DATE(1970,1,1)</f>
        <v>42176.146782407406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6">
        <f>(E743-D743)/D743 + 1</f>
        <v>1.0226</v>
      </c>
      <c r="P743" s="5">
        <f>E743/L743</f>
        <v>141.42340425531913</v>
      </c>
      <c r="Q743" t="s">
        <v>8322</v>
      </c>
      <c r="R743" t="s">
        <v>8323</v>
      </c>
      <c r="S743" s="12">
        <f>(((J743/60)/60)/24)+DATE(1970,1,1)</f>
        <v>41401.648217592592</v>
      </c>
      <c r="T743" s="13">
        <f>(((I743/60)/60)/24)+DATE(1970,1,1)</f>
        <v>41436.648217592592</v>
      </c>
    </row>
    <row r="744" spans="1:20" ht="64"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6">
        <f>(E744-D744)/D744 + 1</f>
        <v>1.1071428571428572</v>
      </c>
      <c r="P744" s="5">
        <f>E744/L744</f>
        <v>67.391304347826093</v>
      </c>
      <c r="Q744" t="s">
        <v>8322</v>
      </c>
      <c r="R744" t="s">
        <v>8323</v>
      </c>
      <c r="S744" s="12">
        <f>(((J744/60)/60)/24)+DATE(1970,1,1)</f>
        <v>41689.917962962965</v>
      </c>
      <c r="T744" s="13">
        <f>(((I744/60)/60)/24)+DATE(1970,1,1)</f>
        <v>41719.876296296294</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6">
        <f>(E745-D745)/D745 + 1</f>
        <v>1.48</v>
      </c>
      <c r="P745" s="5">
        <f>E745/L745</f>
        <v>54.266666666666666</v>
      </c>
      <c r="Q745" t="s">
        <v>8322</v>
      </c>
      <c r="R745" t="s">
        <v>8323</v>
      </c>
      <c r="S745" s="12">
        <f>(((J745/60)/60)/24)+DATE(1970,1,1)</f>
        <v>40990.709317129629</v>
      </c>
      <c r="T745" s="13">
        <f>(((I745/60)/60)/24)+DATE(1970,1,1)</f>
        <v>41015.875</v>
      </c>
    </row>
    <row r="746" spans="1:20" ht="48"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6">
        <f>(E746-D746)/D746 + 1</f>
        <v>1.0232000000000001</v>
      </c>
      <c r="P746" s="5">
        <f>E746/L746</f>
        <v>82.516129032258064</v>
      </c>
      <c r="Q746" t="s">
        <v>8322</v>
      </c>
      <c r="R746" t="s">
        <v>8323</v>
      </c>
      <c r="S746" s="12">
        <f>(((J746/60)/60)/24)+DATE(1970,1,1)</f>
        <v>41226.95721064815</v>
      </c>
      <c r="T746" s="13">
        <f>(((I746/60)/60)/24)+DATE(1970,1,1)</f>
        <v>41256.95721064815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6">
        <f>(E747-D747)/D747 + 1</f>
        <v>1.7909909909909909</v>
      </c>
      <c r="P747" s="5">
        <f>E747/L747</f>
        <v>53.729729729729726</v>
      </c>
      <c r="Q747" t="s">
        <v>8322</v>
      </c>
      <c r="R747" t="s">
        <v>8323</v>
      </c>
      <c r="S747" s="12">
        <f>(((J747/60)/60)/24)+DATE(1970,1,1)</f>
        <v>41367.572280092594</v>
      </c>
      <c r="T747" s="13">
        <f>(((I747/60)/60)/24)+DATE(1970,1,1)</f>
        <v>41397.572280092594</v>
      </c>
    </row>
    <row r="748" spans="1:20" ht="32"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6">
        <f>(E748-D748)/D748 + 1</f>
        <v>1.1108135252761968</v>
      </c>
      <c r="P748" s="5">
        <f>E748/L748</f>
        <v>34.206185567010309</v>
      </c>
      <c r="Q748" t="s">
        <v>8322</v>
      </c>
      <c r="R748" t="s">
        <v>8323</v>
      </c>
      <c r="S748" s="12">
        <f>(((J748/60)/60)/24)+DATE(1970,1,1)</f>
        <v>41157.042928240742</v>
      </c>
      <c r="T748" s="13">
        <f>(((I748/60)/60)/24)+DATE(1970,1,1)</f>
        <v>41175.165972222225</v>
      </c>
    </row>
    <row r="749" spans="1:20"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6">
        <f>(E749-D749)/D749 + 1</f>
        <v>1.0004285714285714</v>
      </c>
      <c r="P749" s="5">
        <f>E749/L749</f>
        <v>127.32727272727273</v>
      </c>
      <c r="Q749" t="s">
        <v>8322</v>
      </c>
      <c r="R749" t="s">
        <v>8323</v>
      </c>
      <c r="S749" s="12">
        <f>(((J749/60)/60)/24)+DATE(1970,1,1)</f>
        <v>41988.548831018517</v>
      </c>
      <c r="T749" s="13">
        <f>(((I749/60)/60)/24)+DATE(1970,1,1)</f>
        <v>42019.454166666663</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6">
        <f>(E750-D750)/D750 + 1</f>
        <v>1.0024999999999999</v>
      </c>
      <c r="P750" s="5">
        <f>E750/L750</f>
        <v>45.56818181818182</v>
      </c>
      <c r="Q750" t="s">
        <v>8322</v>
      </c>
      <c r="R750" t="s">
        <v>8323</v>
      </c>
      <c r="S750" s="12">
        <f>(((J750/60)/60)/24)+DATE(1970,1,1)</f>
        <v>41831.846828703703</v>
      </c>
      <c r="T750" s="13">
        <f>(((I750/60)/60)/24)+DATE(1970,1,1)</f>
        <v>41861.846828703703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6">
        <f>(E751-D751)/D751 + 1</f>
        <v>1.0556000000000001</v>
      </c>
      <c r="P751" s="5">
        <f>E751/L751</f>
        <v>95.963636363636368</v>
      </c>
      <c r="Q751" t="s">
        <v>8322</v>
      </c>
      <c r="R751" t="s">
        <v>8323</v>
      </c>
      <c r="S751" s="12">
        <f>(((J751/60)/60)/24)+DATE(1970,1,1)</f>
        <v>42733.94131944445</v>
      </c>
      <c r="T751" s="13">
        <f>(((I751/60)/60)/24)+DATE(1970,1,1)</f>
        <v>42763.94131944445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6">
        <f>(E752-D752)/D752 + 1</f>
        <v>1.0258775877587758</v>
      </c>
      <c r="P752" s="5">
        <f>E752/L752</f>
        <v>77.271186440677965</v>
      </c>
      <c r="Q752" t="s">
        <v>8322</v>
      </c>
      <c r="R752" t="s">
        <v>8323</v>
      </c>
      <c r="S752" s="12">
        <f>(((J752/60)/60)/24)+DATE(1970,1,1)</f>
        <v>41299.878148148149</v>
      </c>
      <c r="T752" s="13">
        <f>(((I752/60)/60)/24)+DATE(1970,1,1)</f>
        <v>41329.878148148149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6">
        <f>(E753-D753)/D753 + 1</f>
        <v>1.1850000000000001</v>
      </c>
      <c r="P753" s="5">
        <f>E753/L753</f>
        <v>57.338709677419352</v>
      </c>
      <c r="Q753" t="s">
        <v>8322</v>
      </c>
      <c r="R753" t="s">
        <v>8323</v>
      </c>
      <c r="S753" s="12">
        <f>(((J753/60)/60)/24)+DATE(1970,1,1)</f>
        <v>40713.630497685182</v>
      </c>
      <c r="T753" s="13">
        <f>(((I753/60)/60)/24)+DATE(1970,1,1)</f>
        <v>40759.630497685182</v>
      </c>
    </row>
    <row r="754" spans="1:20" ht="64"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6">
        <f>(E754-D754)/D754 + 1</f>
        <v>1.117</v>
      </c>
      <c r="P754" s="5">
        <f>E754/L754</f>
        <v>53.19047619047619</v>
      </c>
      <c r="Q754" t="s">
        <v>8322</v>
      </c>
      <c r="R754" t="s">
        <v>8323</v>
      </c>
      <c r="S754" s="12">
        <f>(((J754/60)/60)/24)+DATE(1970,1,1)</f>
        <v>42639.421493055561</v>
      </c>
      <c r="T754" s="13">
        <f>(((I754/60)/60)/24)+DATE(1970,1,1)</f>
        <v>42659.458333333328</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6">
        <f>(E755-D755)/D755 + 1</f>
        <v>1.28</v>
      </c>
      <c r="P755" s="5">
        <f>E755/L755</f>
        <v>492.30769230769232</v>
      </c>
      <c r="Q755" t="s">
        <v>8322</v>
      </c>
      <c r="R755" t="s">
        <v>8323</v>
      </c>
      <c r="S755" s="12">
        <f>(((J755/60)/60)/24)+DATE(1970,1,1)</f>
        <v>42019.590173611112</v>
      </c>
      <c r="T755" s="13">
        <f>(((I755/60)/60)/24)+DATE(1970,1,1)</f>
        <v>42049.590173611112</v>
      </c>
    </row>
    <row r="756" spans="1:20" ht="64"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6">
        <f>(E756-D756)/D756 + 1</f>
        <v>1.0375000000000001</v>
      </c>
      <c r="P756" s="5">
        <f>E756/L756</f>
        <v>42.346938775510203</v>
      </c>
      <c r="Q756" t="s">
        <v>8322</v>
      </c>
      <c r="R756" t="s">
        <v>8323</v>
      </c>
      <c r="S756" s="12">
        <f>(((J756/60)/60)/24)+DATE(1970,1,1)</f>
        <v>41249.749085648145</v>
      </c>
      <c r="T756" s="13">
        <f>(((I756/60)/60)/24)+DATE(1970,1,1)</f>
        <v>41279.749085648145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6">
        <f>(E757-D757)/D757 + 1</f>
        <v>1.0190760000000001</v>
      </c>
      <c r="P757" s="5">
        <f>E757/L757</f>
        <v>37.466029411764708</v>
      </c>
      <c r="Q757" t="s">
        <v>8322</v>
      </c>
      <c r="R757" t="s">
        <v>8323</v>
      </c>
      <c r="S757" s="12">
        <f>(((J757/60)/60)/24)+DATE(1970,1,1)</f>
        <v>41383.605057870373</v>
      </c>
      <c r="T757" s="13">
        <f>(((I757/60)/60)/24)+DATE(1970,1,1)</f>
        <v>41414.02847222222</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6">
        <f>(E758-D758)/D758 + 1</f>
        <v>1.177142857142857</v>
      </c>
      <c r="P758" s="5">
        <f>E758/L758</f>
        <v>37.454545454545453</v>
      </c>
      <c r="Q758" t="s">
        <v>8322</v>
      </c>
      <c r="R758" t="s">
        <v>8323</v>
      </c>
      <c r="S758" s="12">
        <f>(((J758/60)/60)/24)+DATE(1970,1,1)</f>
        <v>40590.766886574071</v>
      </c>
      <c r="T758" s="13">
        <f>(((I758/60)/60)/24)+DATE(1970,1,1)</f>
        <v>40651.725219907406</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6">
        <f>(E759-D759)/D759 + 1</f>
        <v>2.38</v>
      </c>
      <c r="P759" s="5">
        <f>E759/L759</f>
        <v>33.055555555555557</v>
      </c>
      <c r="Q759" t="s">
        <v>8322</v>
      </c>
      <c r="R759" t="s">
        <v>8323</v>
      </c>
      <c r="S759" s="12">
        <f>(((J759/60)/60)/24)+DATE(1970,1,1)</f>
        <v>41235.054560185185</v>
      </c>
      <c r="T759" s="13">
        <f>(((I759/60)/60)/24)+DATE(1970,1,1)</f>
        <v>41249.054560185185</v>
      </c>
    </row>
    <row r="760" spans="1:20" ht="48"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6">
        <f>(E760-D760)/D760 + 1</f>
        <v>1.02</v>
      </c>
      <c r="P760" s="5">
        <f>E760/L760</f>
        <v>134.21052631578948</v>
      </c>
      <c r="Q760" t="s">
        <v>8322</v>
      </c>
      <c r="R760" t="s">
        <v>8323</v>
      </c>
      <c r="S760" s="12">
        <f>(((J760/60)/60)/24)+DATE(1970,1,1)</f>
        <v>40429.836435185185</v>
      </c>
      <c r="T760" s="13">
        <f>(((I760/60)/60)/24)+DATE(1970,1,1)</f>
        <v>40459.836435185185</v>
      </c>
    </row>
    <row r="761" spans="1:20"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6">
        <f>(E761-D761)/D761 + 1</f>
        <v>1.0192000000000001</v>
      </c>
      <c r="P761" s="5">
        <f>E761/L761</f>
        <v>51.474747474747474</v>
      </c>
      <c r="Q761" t="s">
        <v>8322</v>
      </c>
      <c r="R761" t="s">
        <v>8323</v>
      </c>
      <c r="S761" s="12">
        <f>(((J761/60)/60)/24)+DATE(1970,1,1)</f>
        <v>41789.330312500002</v>
      </c>
      <c r="T761" s="13">
        <f>(((I761/60)/60)/24)+DATE(1970,1,1)</f>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6">
        <f>(E762-D762)/D762 + 1</f>
        <v>0</v>
      </c>
      <c r="P762" s="5" t="e">
        <f>E762/L762</f>
        <v>#DIV/0!</v>
      </c>
      <c r="Q762" t="s">
        <v>8322</v>
      </c>
      <c r="R762" t="s">
        <v>8324</v>
      </c>
      <c r="S762" s="12">
        <f>(((J762/60)/60)/24)+DATE(1970,1,1)</f>
        <v>42670.764039351852</v>
      </c>
      <c r="T762" s="13">
        <f>(((I762/60)/60)/24)+DATE(1970,1,1)</f>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6">
        <f>(E763-D763)/D763 + 1</f>
        <v>4.7000000000000042E-2</v>
      </c>
      <c r="P763" s="5">
        <f>E763/L763</f>
        <v>39.166666666666664</v>
      </c>
      <c r="Q763" t="s">
        <v>8322</v>
      </c>
      <c r="R763" t="s">
        <v>8324</v>
      </c>
      <c r="S763" s="12">
        <f>(((J763/60)/60)/24)+DATE(1970,1,1)</f>
        <v>41642.751458333332</v>
      </c>
      <c r="T763" s="13">
        <f>(((I763/60)/60)/24)+DATE(1970,1,1)</f>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6">
        <f>(E764-D764)/D764 + 1</f>
        <v>0</v>
      </c>
      <c r="P764" s="5" t="e">
        <f>E764/L764</f>
        <v>#DIV/0!</v>
      </c>
      <c r="Q764" t="s">
        <v>8322</v>
      </c>
      <c r="R764" t="s">
        <v>8324</v>
      </c>
      <c r="S764" s="12">
        <f>(((J764/60)/60)/24)+DATE(1970,1,1)</f>
        <v>42690.858449074076</v>
      </c>
      <c r="T764" s="13">
        <f>(((I764/60)/60)/24)+DATE(1970,1,1)</f>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6">
        <f>(E765-D765)/D765 + 1</f>
        <v>1.1655011655011815E-3</v>
      </c>
      <c r="P765" s="5">
        <f>E765/L765</f>
        <v>5</v>
      </c>
      <c r="Q765" t="s">
        <v>8322</v>
      </c>
      <c r="R765" t="s">
        <v>8324</v>
      </c>
      <c r="S765" s="12">
        <f>(((J765/60)/60)/24)+DATE(1970,1,1)</f>
        <v>41471.446851851848</v>
      </c>
      <c r="T765" s="13">
        <f>(((I765/60)/60)/24)+DATE(1970,1,1)</f>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6">
        <f>(E766-D766)/D766 + 1</f>
        <v>0</v>
      </c>
      <c r="P766" s="5" t="e">
        <f>E766/L766</f>
        <v>#DIV/0!</v>
      </c>
      <c r="Q766" t="s">
        <v>8322</v>
      </c>
      <c r="R766" t="s">
        <v>8324</v>
      </c>
      <c r="S766" s="12">
        <f>(((J766/60)/60)/24)+DATE(1970,1,1)</f>
        <v>42227.173159722224</v>
      </c>
      <c r="T766" s="13">
        <f>(((I766/60)/60)/24)+DATE(1970,1,1)</f>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6">
        <f>(E767-D767)/D767 + 1</f>
        <v>0.3601428571428571</v>
      </c>
      <c r="P767" s="5">
        <f>E767/L767</f>
        <v>57.295454545454547</v>
      </c>
      <c r="Q767" t="s">
        <v>8322</v>
      </c>
      <c r="R767" t="s">
        <v>8324</v>
      </c>
      <c r="S767" s="12">
        <f>(((J767/60)/60)/24)+DATE(1970,1,1)</f>
        <v>41901.542638888888</v>
      </c>
      <c r="T767" s="13">
        <f>(((I767/60)/60)/24)+DATE(1970,1,1)</f>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6">
        <f>(E768-D768)/D768 + 1</f>
        <v>0</v>
      </c>
      <c r="P768" s="5" t="e">
        <f>E768/L768</f>
        <v>#DIV/0!</v>
      </c>
      <c r="Q768" t="s">
        <v>8322</v>
      </c>
      <c r="R768" t="s">
        <v>8324</v>
      </c>
      <c r="S768" s="12">
        <f>(((J768/60)/60)/24)+DATE(1970,1,1)</f>
        <v>42021.783368055556</v>
      </c>
      <c r="T768" s="13">
        <f>(((I768/60)/60)/24)+DATE(1970,1,1)</f>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6">
        <f>(E769-D769)/D769 + 1</f>
        <v>3.5399999999999987E-2</v>
      </c>
      <c r="P769" s="5">
        <f>E769/L769</f>
        <v>59</v>
      </c>
      <c r="Q769" t="s">
        <v>8322</v>
      </c>
      <c r="R769" t="s">
        <v>8324</v>
      </c>
      <c r="S769" s="12">
        <f>(((J769/60)/60)/24)+DATE(1970,1,1)</f>
        <v>42115.143634259264</v>
      </c>
      <c r="T769" s="13">
        <f>(((I769/60)/60)/24)+DATE(1970,1,1)</f>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6">
        <f>(E770-D770)/D770 + 1</f>
        <v>0</v>
      </c>
      <c r="P770" s="5" t="e">
        <f>E770/L770</f>
        <v>#DIV/0!</v>
      </c>
      <c r="Q770" t="s">
        <v>8322</v>
      </c>
      <c r="R770" t="s">
        <v>8324</v>
      </c>
      <c r="S770" s="12">
        <f>(((J770/60)/60)/24)+DATE(1970,1,1)</f>
        <v>41594.207060185188</v>
      </c>
      <c r="T770" s="13">
        <f>(((I770/60)/60)/24)+DATE(1970,1,1)</f>
        <v>41624.207060185188</v>
      </c>
    </row>
    <row r="771" spans="1:20" ht="64"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6">
        <f>(E771-D771)/D771 + 1</f>
        <v>0.41400000000000003</v>
      </c>
      <c r="P771" s="5">
        <f>E771/L771</f>
        <v>31.846153846153847</v>
      </c>
      <c r="Q771" t="s">
        <v>8322</v>
      </c>
      <c r="R771" t="s">
        <v>8324</v>
      </c>
      <c r="S771" s="12">
        <f>(((J771/60)/60)/24)+DATE(1970,1,1)</f>
        <v>41604.996458333335</v>
      </c>
      <c r="T771" s="13">
        <f>(((I771/60)/60)/24)+DATE(1970,1,1)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6">
        <f>(E772-D772)/D772 + 1</f>
        <v>0</v>
      </c>
      <c r="P772" s="5" t="e">
        <f>E772/L772</f>
        <v>#DIV/0!</v>
      </c>
      <c r="Q772" t="s">
        <v>8322</v>
      </c>
      <c r="R772" t="s">
        <v>8324</v>
      </c>
      <c r="S772" s="12">
        <f>(((J772/60)/60)/24)+DATE(1970,1,1)</f>
        <v>41289.999641203707</v>
      </c>
      <c r="T772" s="13">
        <f>(((I772/60)/60)/24)+DATE(1970,1,1)</f>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6">
        <f>(E773-D773)/D773 + 1</f>
        <v>2.6315789473685403E-4</v>
      </c>
      <c r="P773" s="5">
        <f>E773/L773</f>
        <v>10</v>
      </c>
      <c r="Q773" t="s">
        <v>8322</v>
      </c>
      <c r="R773" t="s">
        <v>8324</v>
      </c>
      <c r="S773" s="12">
        <f>(((J773/60)/60)/24)+DATE(1970,1,1)</f>
        <v>42349.824097222227</v>
      </c>
      <c r="T773" s="13">
        <f>(((I773/60)/60)/24)+DATE(1970,1,1)</f>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6">
        <f>(E774-D774)/D774 + 1</f>
        <v>3.3333333333333326E-2</v>
      </c>
      <c r="P774" s="5">
        <f>E774/L774</f>
        <v>50</v>
      </c>
      <c r="Q774" t="s">
        <v>8322</v>
      </c>
      <c r="R774" t="s">
        <v>8324</v>
      </c>
      <c r="S774" s="12">
        <f>(((J774/60)/60)/24)+DATE(1970,1,1)</f>
        <v>40068.056932870371</v>
      </c>
      <c r="T774" s="13">
        <f>(((I774/60)/60)/24)+DATE(1970,1,1)</f>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6">
        <f>(E775-D775)/D775 + 1</f>
        <v>8.5129023676510096E-3</v>
      </c>
      <c r="P775" s="5">
        <f>E775/L775</f>
        <v>16</v>
      </c>
      <c r="Q775" t="s">
        <v>8322</v>
      </c>
      <c r="R775" t="s">
        <v>8324</v>
      </c>
      <c r="S775" s="12">
        <f>(((J775/60)/60)/24)+DATE(1970,1,1)</f>
        <v>42100.735937499994</v>
      </c>
      <c r="T775" s="13">
        <f>(((I775/60)/60)/24)+DATE(1970,1,1)</f>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6">
        <f>(E776-D776)/D776 + 1</f>
        <v>0.70199999999999996</v>
      </c>
      <c r="P776" s="5">
        <f>E776/L776</f>
        <v>39</v>
      </c>
      <c r="Q776" t="s">
        <v>8322</v>
      </c>
      <c r="R776" t="s">
        <v>8324</v>
      </c>
      <c r="S776" s="12">
        <f>(((J776/60)/60)/24)+DATE(1970,1,1)</f>
        <v>41663.780300925922</v>
      </c>
      <c r="T776" s="13">
        <f>(((I776/60)/60)/24)+DATE(1970,1,1)</f>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6">
        <f>(E777-D777)/D777 + 1</f>
        <v>1.7000000000000015E-2</v>
      </c>
      <c r="P777" s="5">
        <f>E777/L777</f>
        <v>34</v>
      </c>
      <c r="Q777" t="s">
        <v>8322</v>
      </c>
      <c r="R777" t="s">
        <v>8324</v>
      </c>
      <c r="S777" s="12">
        <f>(((J777/60)/60)/24)+DATE(1970,1,1)</f>
        <v>40863.060127314813</v>
      </c>
      <c r="T777" s="13">
        <f>(((I777/60)/60)/24)+DATE(1970,1,1)</f>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6">
        <f>(E778-D778)/D778 + 1</f>
        <v>0.51400000000000001</v>
      </c>
      <c r="P778" s="5">
        <f>E778/L778</f>
        <v>63.122807017543863</v>
      </c>
      <c r="Q778" t="s">
        <v>8322</v>
      </c>
      <c r="R778" t="s">
        <v>8324</v>
      </c>
      <c r="S778" s="12">
        <f>(((J778/60)/60)/24)+DATE(1970,1,1)</f>
        <v>42250.685706018514</v>
      </c>
      <c r="T778" s="13">
        <f>(((I778/60)/60)/24)+DATE(1970,1,1)</f>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6">
        <f>(E779-D779)/D779 + 1</f>
        <v>7.0000000000000062E-3</v>
      </c>
      <c r="P779" s="5">
        <f>E779/L779</f>
        <v>7</v>
      </c>
      <c r="Q779" t="s">
        <v>8322</v>
      </c>
      <c r="R779" t="s">
        <v>8324</v>
      </c>
      <c r="S779" s="12">
        <f>(((J779/60)/60)/24)+DATE(1970,1,1)</f>
        <v>41456.981215277774</v>
      </c>
      <c r="T779" s="13">
        <f>(((I779/60)/60)/24)+DATE(1970,1,1)</f>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6">
        <f>(E780-D780)/D780 + 1</f>
        <v>4.0000000000000036E-3</v>
      </c>
      <c r="P780" s="5">
        <f>E780/L780</f>
        <v>2</v>
      </c>
      <c r="Q780" t="s">
        <v>8322</v>
      </c>
      <c r="R780" t="s">
        <v>8324</v>
      </c>
      <c r="S780" s="12">
        <f>(((J780/60)/60)/24)+DATE(1970,1,1)</f>
        <v>41729.702314814815</v>
      </c>
      <c r="T780" s="13">
        <f>(((I780/60)/60)/24)+DATE(1970,1,1)</f>
        <v>41759.702314814815</v>
      </c>
    </row>
    <row r="781" spans="1:20" ht="64"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6">
        <f>(E781-D781)/D781 + 1</f>
        <v>2.6666666666666616E-2</v>
      </c>
      <c r="P781" s="5">
        <f>E781/L781</f>
        <v>66.666666666666671</v>
      </c>
      <c r="Q781" t="s">
        <v>8322</v>
      </c>
      <c r="R781" t="s">
        <v>8324</v>
      </c>
      <c r="S781" s="12">
        <f>(((J781/60)/60)/24)+DATE(1970,1,1)</f>
        <v>40436.68408564815</v>
      </c>
      <c r="T781" s="13">
        <f>(((I781/60)/60)/24)+DATE(1970,1,1)</f>
        <v>40466.166666666664</v>
      </c>
    </row>
    <row r="782" spans="1:20" ht="48"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6">
        <f>(E782-D782)/D782 + 1</f>
        <v>1.04</v>
      </c>
      <c r="P782" s="5">
        <f>E782/L782</f>
        <v>38.518518518518519</v>
      </c>
      <c r="Q782" t="s">
        <v>8325</v>
      </c>
      <c r="R782" t="s">
        <v>8326</v>
      </c>
      <c r="S782" s="12">
        <f>(((J782/60)/60)/24)+DATE(1970,1,1)</f>
        <v>40636.673900462964</v>
      </c>
      <c r="T782" s="13">
        <f>(((I782/60)/60)/24)+DATE(1970,1,1)</f>
        <v>40666.673900462964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6">
        <f>(E783-D783)/D783 + 1</f>
        <v>1.3315375</v>
      </c>
      <c r="P783" s="5">
        <f>E783/L783</f>
        <v>42.609200000000001</v>
      </c>
      <c r="Q783" t="s">
        <v>8325</v>
      </c>
      <c r="R783" t="s">
        <v>8326</v>
      </c>
      <c r="S783" s="12">
        <f>(((J783/60)/60)/24)+DATE(1970,1,1)</f>
        <v>41403.000856481485</v>
      </c>
      <c r="T783" s="13">
        <f>(((I783/60)/60)/24)+DATE(1970,1,1)</f>
        <v>41433.000856481485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6">
        <f>(E784-D784)/D784 + 1</f>
        <v>1</v>
      </c>
      <c r="P784" s="5">
        <f>E784/L784</f>
        <v>50</v>
      </c>
      <c r="Q784" t="s">
        <v>8325</v>
      </c>
      <c r="R784" t="s">
        <v>8326</v>
      </c>
      <c r="S784" s="12">
        <f>(((J784/60)/60)/24)+DATE(1970,1,1)</f>
        <v>41116.758125</v>
      </c>
      <c r="T784" s="13">
        <f>(((I784/60)/60)/24)+DATE(1970,1,1)</f>
        <v>41146.758125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6">
        <f>(E785-D785)/D785 + 1</f>
        <v>1.4813333333333334</v>
      </c>
      <c r="P785" s="5">
        <f>E785/L785</f>
        <v>63.485714285714288</v>
      </c>
      <c r="Q785" t="s">
        <v>8325</v>
      </c>
      <c r="R785" t="s">
        <v>8326</v>
      </c>
      <c r="S785" s="12">
        <f>(((J785/60)/60)/24)+DATE(1970,1,1)</f>
        <v>40987.773715277777</v>
      </c>
      <c r="T785" s="13">
        <f>(((I785/60)/60)/24)+DATE(1970,1,1)</f>
        <v>41026.916666666664</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6">
        <f>(E786-D786)/D786 + 1</f>
        <v>1.0249999999999999</v>
      </c>
      <c r="P786" s="5">
        <f>E786/L786</f>
        <v>102.5</v>
      </c>
      <c r="Q786" t="s">
        <v>8325</v>
      </c>
      <c r="R786" t="s">
        <v>8326</v>
      </c>
      <c r="S786" s="12">
        <f>(((J786/60)/60)/24)+DATE(1970,1,1)</f>
        <v>41675.149525462963</v>
      </c>
      <c r="T786" s="13">
        <f>(((I786/60)/60)/24)+DATE(1970,1,1)</f>
        <v>41715.107858796298</v>
      </c>
    </row>
    <row r="787" spans="1:20" ht="64"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6">
        <f>(E787-D787)/D787 + 1</f>
        <v>1.8062800000000001</v>
      </c>
      <c r="P787" s="5">
        <f>E787/L787</f>
        <v>31.142758620689655</v>
      </c>
      <c r="Q787" t="s">
        <v>8325</v>
      </c>
      <c r="R787" t="s">
        <v>8326</v>
      </c>
      <c r="S787" s="12">
        <f>(((J787/60)/60)/24)+DATE(1970,1,1)</f>
        <v>41303.593923611108</v>
      </c>
      <c r="T787" s="13">
        <f>(((I787/60)/60)/24)+DATE(1970,1,1)</f>
        <v>41333.593923611108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6">
        <f>(E788-D788)/D788 + 1</f>
        <v>1.4279999999999999</v>
      </c>
      <c r="P788" s="5">
        <f>E788/L788</f>
        <v>162.27272727272728</v>
      </c>
      <c r="Q788" t="s">
        <v>8325</v>
      </c>
      <c r="R788" t="s">
        <v>8326</v>
      </c>
      <c r="S788" s="12">
        <f>(((J788/60)/60)/24)+DATE(1970,1,1)</f>
        <v>40983.055949074071</v>
      </c>
      <c r="T788" s="13">
        <f>(((I788/60)/60)/24)+DATE(1970,1,1)</f>
        <v>41040.657638888886</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6">
        <f>(E789-D789)/D789 + 1</f>
        <v>1.1416666666666666</v>
      </c>
      <c r="P789" s="5">
        <f>E789/L789</f>
        <v>80.588235294117652</v>
      </c>
      <c r="Q789" t="s">
        <v>8325</v>
      </c>
      <c r="R789" t="s">
        <v>8326</v>
      </c>
      <c r="S789" s="12">
        <f>(((J789/60)/60)/24)+DATE(1970,1,1)</f>
        <v>41549.627615740741</v>
      </c>
      <c r="T789" s="13">
        <f>(((I789/60)/60)/24)+DATE(1970,1,1)</f>
        <v>41579.627615740741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6">
        <f>(E790-D790)/D790 + 1</f>
        <v>2.03505</v>
      </c>
      <c r="P790" s="5">
        <f>E790/L790</f>
        <v>59.85441176470588</v>
      </c>
      <c r="Q790" t="s">
        <v>8325</v>
      </c>
      <c r="R790" t="s">
        <v>8326</v>
      </c>
      <c r="S790" s="12">
        <f>(((J790/60)/60)/24)+DATE(1970,1,1)</f>
        <v>41059.006805555553</v>
      </c>
      <c r="T790" s="13">
        <f>(((I790/60)/60)/24)+DATE(1970,1,1)</f>
        <v>41097.165972222225</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6">
        <f>(E791-D791)/D791 + 1</f>
        <v>1.0941176470588236</v>
      </c>
      <c r="P791" s="5">
        <f>E791/L791</f>
        <v>132.85714285714286</v>
      </c>
      <c r="Q791" t="s">
        <v>8325</v>
      </c>
      <c r="R791" t="s">
        <v>8326</v>
      </c>
      <c r="S791" s="12">
        <f>(((J791/60)/60)/24)+DATE(1970,1,1)</f>
        <v>41277.186111111114</v>
      </c>
      <c r="T791" s="13">
        <f>(((I791/60)/60)/24)+DATE(1970,1,1)</f>
        <v>41295.332638888889</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6">
        <f>(E792-D792)/D792 + 1</f>
        <v>1.443746</v>
      </c>
      <c r="P792" s="5">
        <f>E792/L792</f>
        <v>92.547820512820508</v>
      </c>
      <c r="Q792" t="s">
        <v>8325</v>
      </c>
      <c r="R792" t="s">
        <v>8326</v>
      </c>
      <c r="S792" s="12">
        <f>(((J792/60)/60)/24)+DATE(1970,1,1)</f>
        <v>41276.047905092593</v>
      </c>
      <c r="T792" s="13">
        <f>(((I792/60)/60)/24)+DATE(1970,1,1)</f>
        <v>41306.047905092593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6">
        <f>(E793-D793)/D793 + 1</f>
        <v>1.0386666666666666</v>
      </c>
      <c r="P793" s="5">
        <f>E793/L793</f>
        <v>60.859375</v>
      </c>
      <c r="Q793" t="s">
        <v>8325</v>
      </c>
      <c r="R793" t="s">
        <v>8326</v>
      </c>
      <c r="S793" s="12">
        <f>(((J793/60)/60)/24)+DATE(1970,1,1)</f>
        <v>41557.780624999999</v>
      </c>
      <c r="T793" s="13">
        <f>(((I793/60)/60)/24)+DATE(1970,1,1)</f>
        <v>41591.249305555553</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6">
        <f>(E794-D794)/D794 + 1</f>
        <v>1.0044440000000001</v>
      </c>
      <c r="P794" s="5">
        <f>E794/L794</f>
        <v>41.851833333333339</v>
      </c>
      <c r="Q794" t="s">
        <v>8325</v>
      </c>
      <c r="R794" t="s">
        <v>8326</v>
      </c>
      <c r="S794" s="12">
        <f>(((J794/60)/60)/24)+DATE(1970,1,1)</f>
        <v>41555.873645833337</v>
      </c>
      <c r="T794" s="13">
        <f>(((I794/60)/60)/24)+DATE(1970,1,1)</f>
        <v>41585.915312500001</v>
      </c>
    </row>
    <row r="795" spans="1:20" ht="64"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6">
        <f>(E795-D795)/D795 + 1</f>
        <v>1.0277927272727272</v>
      </c>
      <c r="P795" s="5">
        <f>E795/L795</f>
        <v>88.325937499999995</v>
      </c>
      <c r="Q795" t="s">
        <v>8325</v>
      </c>
      <c r="R795" t="s">
        <v>8326</v>
      </c>
      <c r="S795" s="12">
        <f>(((J795/60)/60)/24)+DATE(1970,1,1)</f>
        <v>41442.741249999999</v>
      </c>
      <c r="T795" s="13">
        <f>(((I795/60)/60)/24)+DATE(1970,1,1)</f>
        <v>41458.207638888889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6">
        <f>(E796-D796)/D796 + 1</f>
        <v>1.0531250000000001</v>
      </c>
      <c r="P796" s="5">
        <f>E796/L796</f>
        <v>158.96226415094338</v>
      </c>
      <c r="Q796" t="s">
        <v>8325</v>
      </c>
      <c r="R796" t="s">
        <v>8326</v>
      </c>
      <c r="S796" s="12">
        <f>(((J796/60)/60)/24)+DATE(1970,1,1)</f>
        <v>40736.115011574075</v>
      </c>
      <c r="T796" s="13">
        <f>(((I796/60)/60)/24)+DATE(1970,1,1)</f>
        <v>40791.712500000001</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6">
        <f>(E797-D797)/D797 + 1</f>
        <v>1.1178571428571429</v>
      </c>
      <c r="P797" s="5">
        <f>E797/L797</f>
        <v>85.054347826086953</v>
      </c>
      <c r="Q797" t="s">
        <v>8325</v>
      </c>
      <c r="R797" t="s">
        <v>8326</v>
      </c>
      <c r="S797" s="12">
        <f>(((J797/60)/60)/24)+DATE(1970,1,1)</f>
        <v>40963.613032407404</v>
      </c>
      <c r="T797" s="13">
        <f>(((I797/60)/60)/24)+DATE(1970,1,1)</f>
        <v>41006.207638888889</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6">
        <f>(E798-D798)/D798 + 1</f>
        <v>1.0135000000000001</v>
      </c>
      <c r="P798" s="5">
        <f>E798/L798</f>
        <v>112.61111111111111</v>
      </c>
      <c r="Q798" t="s">
        <v>8325</v>
      </c>
      <c r="R798" t="s">
        <v>8326</v>
      </c>
      <c r="S798" s="12">
        <f>(((J798/60)/60)/24)+DATE(1970,1,1)</f>
        <v>41502.882928240739</v>
      </c>
      <c r="T798" s="13">
        <f>(((I798/60)/60)/24)+DATE(1970,1,1)</f>
        <v>41532.881944444445</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6">
        <f>(E799-D799)/D799 + 1</f>
        <v>1.0753333333333333</v>
      </c>
      <c r="P799" s="5">
        <f>E799/L799</f>
        <v>45.436619718309856</v>
      </c>
      <c r="Q799" t="s">
        <v>8325</v>
      </c>
      <c r="R799" t="s">
        <v>8326</v>
      </c>
      <c r="S799" s="12">
        <f>(((J799/60)/60)/24)+DATE(1970,1,1)</f>
        <v>40996.994074074071</v>
      </c>
      <c r="T799" s="13">
        <f>(((I799/60)/60)/24)+DATE(1970,1,1)</f>
        <v>41028.166666666664</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6">
        <f>(E800-D800)/D800 + 1</f>
        <v>1.1488571428571428</v>
      </c>
      <c r="P800" s="5">
        <f>E800/L800</f>
        <v>46.218390804597703</v>
      </c>
      <c r="Q800" t="s">
        <v>8325</v>
      </c>
      <c r="R800" t="s">
        <v>8326</v>
      </c>
      <c r="S800" s="12">
        <f>(((J800/60)/60)/24)+DATE(1970,1,1)</f>
        <v>41882.590127314819</v>
      </c>
      <c r="T800" s="13">
        <f>(((I800/60)/60)/24)+DATE(1970,1,1)</f>
        <v>41912.590127314819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6">
        <f>(E801-D801)/D801 + 1</f>
        <v>1.0002</v>
      </c>
      <c r="P801" s="5">
        <f>E801/L801</f>
        <v>178.60714285714286</v>
      </c>
      <c r="Q801" t="s">
        <v>8325</v>
      </c>
      <c r="R801" t="s">
        <v>8326</v>
      </c>
      <c r="S801" s="12">
        <f>(((J801/60)/60)/24)+DATE(1970,1,1)</f>
        <v>40996.667199074072</v>
      </c>
      <c r="T801" s="13">
        <f>(((I801/60)/60)/24)+DATE(1970,1,1)</f>
        <v>41026.667199074072</v>
      </c>
    </row>
    <row r="802" spans="1:20"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6">
        <f>(E802-D802)/D802 + 1</f>
        <v>1.5213333333333332</v>
      </c>
      <c r="P802" s="5">
        <f>E802/L802</f>
        <v>40.75</v>
      </c>
      <c r="Q802" t="s">
        <v>8325</v>
      </c>
      <c r="R802" t="s">
        <v>8326</v>
      </c>
      <c r="S802" s="12">
        <f>(((J802/60)/60)/24)+DATE(1970,1,1)</f>
        <v>41863.433495370373</v>
      </c>
      <c r="T802" s="13">
        <f>(((I802/60)/60)/24)+DATE(1970,1,1)</f>
        <v>41893.433495370373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6">
        <f>(E803-D803)/D803 + 1</f>
        <v>1.1152149999999998</v>
      </c>
      <c r="P803" s="5">
        <f>E803/L803</f>
        <v>43.733921568627444</v>
      </c>
      <c r="Q803" t="s">
        <v>8325</v>
      </c>
      <c r="R803" t="s">
        <v>8326</v>
      </c>
      <c r="S803" s="12">
        <f>(((J803/60)/60)/24)+DATE(1970,1,1)</f>
        <v>40695.795370370368</v>
      </c>
      <c r="T803" s="13">
        <f>(((I803/60)/60)/24)+DATE(1970,1,1)</f>
        <v>40725.795370370368</v>
      </c>
    </row>
    <row r="804" spans="1:20" ht="64"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6">
        <f>(E804-D804)/D804 + 1</f>
        <v>1.0133333333333334</v>
      </c>
      <c r="P804" s="5">
        <f>E804/L804</f>
        <v>81.066666666666663</v>
      </c>
      <c r="Q804" t="s">
        <v>8325</v>
      </c>
      <c r="R804" t="s">
        <v>8326</v>
      </c>
      <c r="S804" s="12">
        <f>(((J804/60)/60)/24)+DATE(1970,1,1)</f>
        <v>41123.022268518522</v>
      </c>
      <c r="T804" s="13">
        <f>(((I804/60)/60)/24)+DATE(1970,1,1)</f>
        <v>41169.170138888891</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6">
        <f>(E805-D805)/D805 + 1</f>
        <v>1.232608695652174</v>
      </c>
      <c r="P805" s="5">
        <f>E805/L805</f>
        <v>74.60526315789474</v>
      </c>
      <c r="Q805" t="s">
        <v>8325</v>
      </c>
      <c r="R805" t="s">
        <v>8326</v>
      </c>
      <c r="S805" s="12">
        <f>(((J805/60)/60)/24)+DATE(1970,1,1)</f>
        <v>40665.949976851851</v>
      </c>
      <c r="T805" s="13">
        <f>(((I805/60)/60)/24)+DATE(1970,1,1)</f>
        <v>40692.041666666664</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6">
        <f>(E806-D806)/D806 + 1</f>
        <v>1</v>
      </c>
      <c r="P806" s="5">
        <f>E806/L806</f>
        <v>305.55555555555554</v>
      </c>
      <c r="Q806" t="s">
        <v>8325</v>
      </c>
      <c r="R806" t="s">
        <v>8326</v>
      </c>
      <c r="S806" s="12">
        <f>(((J806/60)/60)/24)+DATE(1970,1,1)</f>
        <v>40730.105625000004</v>
      </c>
      <c r="T806" s="13">
        <f>(((I806/60)/60)/24)+DATE(1970,1,1)</f>
        <v>40747.165972222225</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6">
        <f>(E807-D807)/D807 + 1</f>
        <v>1.05</v>
      </c>
      <c r="P807" s="5">
        <f>E807/L807</f>
        <v>58.333333333333336</v>
      </c>
      <c r="Q807" t="s">
        <v>8325</v>
      </c>
      <c r="R807" t="s">
        <v>8326</v>
      </c>
      <c r="S807" s="12">
        <f>(((J807/60)/60)/24)+DATE(1970,1,1)</f>
        <v>40690.823055555556</v>
      </c>
      <c r="T807" s="13">
        <f>(((I807/60)/60)/24)+DATE(1970,1,1)</f>
        <v>40740.958333333336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6">
        <f>(E808-D808)/D808 + 1</f>
        <v>1.0443750000000001</v>
      </c>
      <c r="P808" s="5">
        <f>E808/L808</f>
        <v>117.67605633802818</v>
      </c>
      <c r="Q808" t="s">
        <v>8325</v>
      </c>
      <c r="R808" t="s">
        <v>8326</v>
      </c>
      <c r="S808" s="12">
        <f>(((J808/60)/60)/24)+DATE(1970,1,1)</f>
        <v>40763.691423611112</v>
      </c>
      <c r="T808" s="13">
        <f>(((I808/60)/60)/24)+DATE(1970,1,1)</f>
        <v>40793.691423611112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6">
        <f>(E809-D809)/D809 + 1</f>
        <v>1.05125</v>
      </c>
      <c r="P809" s="5">
        <f>E809/L809</f>
        <v>73.771929824561397</v>
      </c>
      <c r="Q809" t="s">
        <v>8325</v>
      </c>
      <c r="R809" t="s">
        <v>8326</v>
      </c>
      <c r="S809" s="12">
        <f>(((J809/60)/60)/24)+DATE(1970,1,1)</f>
        <v>42759.628599537042</v>
      </c>
      <c r="T809" s="13">
        <f>(((I809/60)/60)/24)+DATE(1970,1,1)</f>
        <v>42795.083333333328</v>
      </c>
    </row>
    <row r="810" spans="1:20"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6">
        <f>(E810-D810)/D810 + 1</f>
        <v>1</v>
      </c>
      <c r="P810" s="5">
        <f>E810/L810</f>
        <v>104.65116279069767</v>
      </c>
      <c r="Q810" t="s">
        <v>8325</v>
      </c>
      <c r="R810" t="s">
        <v>8326</v>
      </c>
      <c r="S810" s="12">
        <f>(((J810/60)/60)/24)+DATE(1970,1,1)</f>
        <v>41962.100532407407</v>
      </c>
      <c r="T810" s="13">
        <f>(((I810/60)/60)/24)+DATE(1970,1,1)</f>
        <v>41995.207638888889</v>
      </c>
    </row>
    <row r="811" spans="1:20" ht="48"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6">
        <f>(E811-D811)/D811 + 1</f>
        <v>1.03775</v>
      </c>
      <c r="P811" s="5">
        <f>E811/L811</f>
        <v>79.82692307692308</v>
      </c>
      <c r="Q811" t="s">
        <v>8325</v>
      </c>
      <c r="R811" t="s">
        <v>8326</v>
      </c>
      <c r="S811" s="12">
        <f>(((J811/60)/60)/24)+DATE(1970,1,1)</f>
        <v>41628.833680555559</v>
      </c>
      <c r="T811" s="13">
        <f>(((I811/60)/60)/24)+DATE(1970,1,1)</f>
        <v>41658.833680555559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6">
        <f>(E812-D812)/D812 + 1</f>
        <v>1.05</v>
      </c>
      <c r="P812" s="5">
        <f>E812/L812</f>
        <v>58.333333333333336</v>
      </c>
      <c r="Q812" t="s">
        <v>8325</v>
      </c>
      <c r="R812" t="s">
        <v>8326</v>
      </c>
      <c r="S812" s="12">
        <f>(((J812/60)/60)/24)+DATE(1970,1,1)</f>
        <v>41123.056273148148</v>
      </c>
      <c r="T812" s="13">
        <f>(((I812/60)/60)/24)+DATE(1970,1,1)</f>
        <v>41153.056273148148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6">
        <f>(E813-D813)/D813 + 1</f>
        <v>1.04</v>
      </c>
      <c r="P813" s="5">
        <f>E813/L813</f>
        <v>86.666666666666671</v>
      </c>
      <c r="Q813" t="s">
        <v>8325</v>
      </c>
      <c r="R813" t="s">
        <v>8326</v>
      </c>
      <c r="S813" s="12">
        <f>(((J813/60)/60)/24)+DATE(1970,1,1)</f>
        <v>41443.643541666665</v>
      </c>
      <c r="T813" s="13">
        <f>(((I813/60)/60)/24)+DATE(1970,1,1)</f>
        <v>41465.702777777777</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6">
        <f>(E814-D814)/D814 + 1</f>
        <v>1.5183333333333333</v>
      </c>
      <c r="P814" s="5">
        <f>E814/L814</f>
        <v>27.606060606060606</v>
      </c>
      <c r="Q814" t="s">
        <v>8325</v>
      </c>
      <c r="R814" t="s">
        <v>8326</v>
      </c>
      <c r="S814" s="12">
        <f>(((J814/60)/60)/24)+DATE(1970,1,1)</f>
        <v>41282.017962962964</v>
      </c>
      <c r="T814" s="13">
        <f>(((I814/60)/60)/24)+DATE(1970,1,1)</f>
        <v>41334.581944444442</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6">
        <f>(E815-D815)/D815 + 1</f>
        <v>1.59996</v>
      </c>
      <c r="P815" s="5">
        <f>E815/L815</f>
        <v>24.999375000000001</v>
      </c>
      <c r="Q815" t="s">
        <v>8325</v>
      </c>
      <c r="R815" t="s">
        <v>8326</v>
      </c>
      <c r="S815" s="12">
        <f>(((J815/60)/60)/24)+DATE(1970,1,1)</f>
        <v>41080.960243055553</v>
      </c>
      <c r="T815" s="13">
        <f>(((I815/60)/60)/24)+DATE(1970,1,1)</f>
        <v>41110.960243055553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6">
        <f>(E816-D816)/D816 + 1</f>
        <v>1.2730000000000001</v>
      </c>
      <c r="P816" s="5">
        <f>E816/L816</f>
        <v>45.464285714285715</v>
      </c>
      <c r="Q816" t="s">
        <v>8325</v>
      </c>
      <c r="R816" t="s">
        <v>8326</v>
      </c>
      <c r="S816" s="12">
        <f>(((J816/60)/60)/24)+DATE(1970,1,1)</f>
        <v>40679.743067129632</v>
      </c>
      <c r="T816" s="13">
        <f>(((I816/60)/60)/24)+DATE(1970,1,1)</f>
        <v>40694.75277777778</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6">
        <f>(E817-D817)/D817 + 1</f>
        <v>1.07</v>
      </c>
      <c r="P817" s="5">
        <f>E817/L817</f>
        <v>99.534883720930239</v>
      </c>
      <c r="Q817" t="s">
        <v>8325</v>
      </c>
      <c r="R817" t="s">
        <v>8326</v>
      </c>
      <c r="S817" s="12">
        <f>(((J817/60)/60)/24)+DATE(1970,1,1)</f>
        <v>41914.917858796296</v>
      </c>
      <c r="T817" s="13">
        <f>(((I817/60)/60)/24)+DATE(1970,1,1)</f>
        <v>41944.917858796296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6">
        <f>(E818-D818)/D818 + 1</f>
        <v>1.1512214285714286</v>
      </c>
      <c r="P818" s="5">
        <f>E818/L818</f>
        <v>39.31</v>
      </c>
      <c r="Q818" t="s">
        <v>8325</v>
      </c>
      <c r="R818" t="s">
        <v>8326</v>
      </c>
      <c r="S818" s="12">
        <f>(((J818/60)/60)/24)+DATE(1970,1,1)</f>
        <v>41341.870868055557</v>
      </c>
      <c r="T818" s="13">
        <f>(((I818/60)/60)/24)+DATE(1970,1,1)</f>
        <v>41373.270833333336</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6">
        <f>(E819-D819)/D819 + 1</f>
        <v>1.3711066666666665</v>
      </c>
      <c r="P819" s="5">
        <f>E819/L819</f>
        <v>89.419999999999987</v>
      </c>
      <c r="Q819" t="s">
        <v>8325</v>
      </c>
      <c r="R819" t="s">
        <v>8326</v>
      </c>
      <c r="S819" s="12">
        <f>(((J819/60)/60)/24)+DATE(1970,1,1)</f>
        <v>40925.599664351852</v>
      </c>
      <c r="T819" s="13">
        <f>(((I819/60)/60)/24)+DATE(1970,1,1)</f>
        <v>40979.207638888889</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6">
        <f>(E820-D820)/D820 + 1</f>
        <v>1.5571428571428572</v>
      </c>
      <c r="P820" s="5">
        <f>E820/L820</f>
        <v>28.684210526315791</v>
      </c>
      <c r="Q820" t="s">
        <v>8325</v>
      </c>
      <c r="R820" t="s">
        <v>8326</v>
      </c>
      <c r="S820" s="12">
        <f>(((J820/60)/60)/24)+DATE(1970,1,1)</f>
        <v>41120.882881944446</v>
      </c>
      <c r="T820" s="13">
        <f>(((I820/60)/60)/24)+DATE(1970,1,1)</f>
        <v>41128.709027777775</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6">
        <f>(E821-D821)/D821 + 1</f>
        <v>1.0874999999999999</v>
      </c>
      <c r="P821" s="5">
        <f>E821/L821</f>
        <v>31.071428571428573</v>
      </c>
      <c r="Q821" t="s">
        <v>8325</v>
      </c>
      <c r="R821" t="s">
        <v>8326</v>
      </c>
      <c r="S821" s="12">
        <f>(((J821/60)/60)/24)+DATE(1970,1,1)</f>
        <v>41619.998310185183</v>
      </c>
      <c r="T821" s="13">
        <f>(((I821/60)/60)/24)+DATE(1970,1,1)</f>
        <v>41629.197222222225</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6">
        <f>(E822-D822)/D822 + 1</f>
        <v>1.3405</v>
      </c>
      <c r="P822" s="5">
        <f>E822/L822</f>
        <v>70.55263157894737</v>
      </c>
      <c r="Q822" t="s">
        <v>8325</v>
      </c>
      <c r="R822" t="s">
        <v>8326</v>
      </c>
      <c r="S822" s="12">
        <f>(((J822/60)/60)/24)+DATE(1970,1,1)</f>
        <v>41768.841921296298</v>
      </c>
      <c r="T822" s="13">
        <f>(((I822/60)/60)/24)+DATE(1970,1,1)</f>
        <v>41799.208333333336</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6">
        <f>(E823-D823)/D823 + 1</f>
        <v>1</v>
      </c>
      <c r="P823" s="5">
        <f>E823/L823</f>
        <v>224.12820512820514</v>
      </c>
      <c r="Q823" t="s">
        <v>8325</v>
      </c>
      <c r="R823" t="s">
        <v>8326</v>
      </c>
      <c r="S823" s="12">
        <f>(((J823/60)/60)/24)+DATE(1970,1,1)</f>
        <v>42093.922048611115</v>
      </c>
      <c r="T823" s="13">
        <f>(((I823/60)/60)/24)+DATE(1970,1,1)</f>
        <v>42128.167361111111</v>
      </c>
    </row>
    <row r="824" spans="1:20" ht="48"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6">
        <f>(E824-D824)/D824 + 1</f>
        <v>1.1916666666666667</v>
      </c>
      <c r="P824" s="5">
        <f>E824/L824</f>
        <v>51.811594202898547</v>
      </c>
      <c r="Q824" t="s">
        <v>8325</v>
      </c>
      <c r="R824" t="s">
        <v>8326</v>
      </c>
      <c r="S824" s="12">
        <f>(((J824/60)/60)/24)+DATE(1970,1,1)</f>
        <v>41157.947337962964</v>
      </c>
      <c r="T824" s="13">
        <f>(((I824/60)/60)/24)+DATE(1970,1,1)</f>
        <v>41187.947337962964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6">
        <f>(E825-D825)/D825 + 1</f>
        <v>1.7949999999999999</v>
      </c>
      <c r="P825" s="5">
        <f>E825/L825</f>
        <v>43.515151515151516</v>
      </c>
      <c r="Q825" t="s">
        <v>8325</v>
      </c>
      <c r="R825" t="s">
        <v>8326</v>
      </c>
      <c r="S825" s="12">
        <f>(((J825/60)/60)/24)+DATE(1970,1,1)</f>
        <v>42055.972824074073</v>
      </c>
      <c r="T825" s="13">
        <f>(((I825/60)/60)/24)+DATE(1970,1,1)</f>
        <v>42085.931157407409</v>
      </c>
    </row>
    <row r="826" spans="1:20" ht="64"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6">
        <f>(E826-D826)/D826 + 1</f>
        <v>1.3438124999999999</v>
      </c>
      <c r="P826" s="5">
        <f>E826/L826</f>
        <v>39.816666666666663</v>
      </c>
      <c r="Q826" t="s">
        <v>8325</v>
      </c>
      <c r="R826" t="s">
        <v>8326</v>
      </c>
      <c r="S826" s="12">
        <f>(((J826/60)/60)/24)+DATE(1970,1,1)</f>
        <v>40250.242106481484</v>
      </c>
      <c r="T826" s="13">
        <f>(((I826/60)/60)/24)+DATE(1970,1,1)</f>
        <v>40286.290972222225</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6">
        <f>(E827-D827)/D827 + 1</f>
        <v>1.0043200000000001</v>
      </c>
      <c r="P827" s="5">
        <f>E827/L827</f>
        <v>126.8080808080808</v>
      </c>
      <c r="Q827" t="s">
        <v>8325</v>
      </c>
      <c r="R827" t="s">
        <v>8326</v>
      </c>
      <c r="S827" s="12">
        <f>(((J827/60)/60)/24)+DATE(1970,1,1)</f>
        <v>41186.306527777779</v>
      </c>
      <c r="T827" s="13">
        <f>(((I827/60)/60)/24)+DATE(1970,1,1)</f>
        <v>41211.306527777779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6">
        <f>(E828-D828)/D828 + 1</f>
        <v>1.0145454545454546</v>
      </c>
      <c r="P828" s="5">
        <f>E828/L828</f>
        <v>113.87755102040816</v>
      </c>
      <c r="Q828" t="s">
        <v>8325</v>
      </c>
      <c r="R828" t="s">
        <v>8326</v>
      </c>
      <c r="S828" s="12">
        <f>(((J828/60)/60)/24)+DATE(1970,1,1)</f>
        <v>40973.038541666669</v>
      </c>
      <c r="T828" s="13">
        <f>(((I828/60)/60)/24)+DATE(1970,1,1)</f>
        <v>40993.996874999997</v>
      </c>
    </row>
    <row r="829" spans="1:20" ht="64"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6">
        <f>(E829-D829)/D829 + 1</f>
        <v>1.0333333333333334</v>
      </c>
      <c r="P829" s="5">
        <f>E829/L829</f>
        <v>28.181818181818183</v>
      </c>
      <c r="Q829" t="s">
        <v>8325</v>
      </c>
      <c r="R829" t="s">
        <v>8326</v>
      </c>
      <c r="S829" s="12">
        <f>(((J829/60)/60)/24)+DATE(1970,1,1)</f>
        <v>40927.473460648151</v>
      </c>
      <c r="T829" s="13">
        <f>(((I829/60)/60)/24)+DATE(1970,1,1)</f>
        <v>40953.825694444444</v>
      </c>
    </row>
    <row r="830" spans="1:20" ht="64"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6">
        <f>(E830-D830)/D830 + 1</f>
        <v>1.07</v>
      </c>
      <c r="P830" s="5">
        <f>E830/L830</f>
        <v>36.60526315789474</v>
      </c>
      <c r="Q830" t="s">
        <v>8325</v>
      </c>
      <c r="R830" t="s">
        <v>8326</v>
      </c>
      <c r="S830" s="12">
        <f>(((J830/60)/60)/24)+DATE(1970,1,1)</f>
        <v>41073.050717592596</v>
      </c>
      <c r="T830" s="13">
        <f>(((I830/60)/60)/24)+DATE(1970,1,1)</f>
        <v>41085.683333333334</v>
      </c>
    </row>
    <row r="831" spans="1:20" ht="64"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6">
        <f>(E831-D831)/D831 + 1</f>
        <v>1.04</v>
      </c>
      <c r="P831" s="5">
        <f>E831/L831</f>
        <v>32.5</v>
      </c>
      <c r="Q831" t="s">
        <v>8325</v>
      </c>
      <c r="R831" t="s">
        <v>8326</v>
      </c>
      <c r="S831" s="12">
        <f>(((J831/60)/60)/24)+DATE(1970,1,1)</f>
        <v>42504.801388888889</v>
      </c>
      <c r="T831" s="13">
        <f>(((I831/60)/60)/24)+DATE(1970,1,1)</f>
        <v>42564.801388888889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6">
        <f>(E832-D832)/D832 + 1</f>
        <v>1.0783333333333334</v>
      </c>
      <c r="P832" s="5">
        <f>E832/L832</f>
        <v>60.65625</v>
      </c>
      <c r="Q832" t="s">
        <v>8325</v>
      </c>
      <c r="R832" t="s">
        <v>8326</v>
      </c>
      <c r="S832" s="12">
        <f>(((J832/60)/60)/24)+DATE(1970,1,1)</f>
        <v>41325.525752314818</v>
      </c>
      <c r="T832" s="13">
        <f>(((I832/60)/60)/24)+DATE(1970,1,1)</f>
        <v>41355.484085648146</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6">
        <f>(E833-D833)/D833 + 1</f>
        <v>2.333333333333333</v>
      </c>
      <c r="P833" s="5">
        <f>E833/L833</f>
        <v>175</v>
      </c>
      <c r="Q833" t="s">
        <v>8325</v>
      </c>
      <c r="R833" t="s">
        <v>8326</v>
      </c>
      <c r="S833" s="12">
        <f>(((J833/60)/60)/24)+DATE(1970,1,1)</f>
        <v>40996.646921296298</v>
      </c>
      <c r="T833" s="13">
        <f>(((I833/60)/60)/24)+DATE(1970,1,1)</f>
        <v>41026.646921296298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6">
        <f>(E834-D834)/D834 + 1</f>
        <v>1.0060706666666666</v>
      </c>
      <c r="P834" s="5">
        <f>E834/L834</f>
        <v>97.993896103896105</v>
      </c>
      <c r="Q834" t="s">
        <v>8325</v>
      </c>
      <c r="R834" t="s">
        <v>8326</v>
      </c>
      <c r="S834" s="12">
        <f>(((J834/60)/60)/24)+DATE(1970,1,1)</f>
        <v>40869.675173611111</v>
      </c>
      <c r="T834" s="13">
        <f>(((I834/60)/60)/24)+DATE(1970,1,1)</f>
        <v>40929.342361111114</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6">
        <f>(E835-D835)/D835 + 1</f>
        <v>1.0166666666666666</v>
      </c>
      <c r="P835" s="5">
        <f>E835/L835</f>
        <v>148.78048780487805</v>
      </c>
      <c r="Q835" t="s">
        <v>8325</v>
      </c>
      <c r="R835" t="s">
        <v>8326</v>
      </c>
      <c r="S835" s="12">
        <f>(((J835/60)/60)/24)+DATE(1970,1,1)</f>
        <v>41718.878182870372</v>
      </c>
      <c r="T835" s="13">
        <f>(((I835/60)/60)/24)+DATE(1970,1,1)</f>
        <v>41748.878182870372</v>
      </c>
    </row>
    <row r="836" spans="1:20" ht="64"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6">
        <f>(E836-D836)/D836 + 1</f>
        <v>1.3101818181818181</v>
      </c>
      <c r="P836" s="5">
        <f>E836/L836</f>
        <v>96.08</v>
      </c>
      <c r="Q836" t="s">
        <v>8325</v>
      </c>
      <c r="R836" t="s">
        <v>8326</v>
      </c>
      <c r="S836" s="12">
        <f>(((J836/60)/60)/24)+DATE(1970,1,1)</f>
        <v>41422.822824074072</v>
      </c>
      <c r="T836" s="13">
        <f>(((I836/60)/60)/24)+DATE(1970,1,1)</f>
        <v>41456.165972222225</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6">
        <f>(E837-D837)/D837 + 1</f>
        <v>1.1724999999999999</v>
      </c>
      <c r="P837" s="5">
        <f>E837/L837</f>
        <v>58.625</v>
      </c>
      <c r="Q837" t="s">
        <v>8325</v>
      </c>
      <c r="R837" t="s">
        <v>8326</v>
      </c>
      <c r="S837" s="12">
        <f>(((J837/60)/60)/24)+DATE(1970,1,1)</f>
        <v>41005.45784722222</v>
      </c>
      <c r="T837" s="13">
        <f>(((I837/60)/60)/24)+DATE(1970,1,1)</f>
        <v>41048.125</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6">
        <f>(E838-D838)/D838 + 1</f>
        <v>1.009304</v>
      </c>
      <c r="P838" s="5">
        <f>E838/L838</f>
        <v>109.70695652173914</v>
      </c>
      <c r="Q838" t="s">
        <v>8325</v>
      </c>
      <c r="R838" t="s">
        <v>8326</v>
      </c>
      <c r="S838" s="12">
        <f>(((J838/60)/60)/24)+DATE(1970,1,1)</f>
        <v>41524.056921296295</v>
      </c>
      <c r="T838" s="13">
        <f>(((I838/60)/60)/24)+DATE(1970,1,1)</f>
        <v>41554.056921296295</v>
      </c>
    </row>
    <row r="839" spans="1:20" ht="48"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6">
        <f>(E839-D839)/D839 + 1</f>
        <v>1.218</v>
      </c>
      <c r="P839" s="5">
        <f>E839/L839</f>
        <v>49.112903225806448</v>
      </c>
      <c r="Q839" t="s">
        <v>8325</v>
      </c>
      <c r="R839" t="s">
        <v>8326</v>
      </c>
      <c r="S839" s="12">
        <f>(((J839/60)/60)/24)+DATE(1970,1,1)</f>
        <v>41730.998402777775</v>
      </c>
      <c r="T839" s="13">
        <f>(((I839/60)/60)/24)+DATE(1970,1,1)</f>
        <v>41760.998402777775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6">
        <f>(E840-D840)/D840 + 1</f>
        <v>1.454</v>
      </c>
      <c r="P840" s="5">
        <f>E840/L840</f>
        <v>47.672131147540981</v>
      </c>
      <c r="Q840" t="s">
        <v>8325</v>
      </c>
      <c r="R840" t="s">
        <v>8326</v>
      </c>
      <c r="S840" s="12">
        <f>(((J840/60)/60)/24)+DATE(1970,1,1)</f>
        <v>40895.897974537038</v>
      </c>
      <c r="T840" s="13">
        <f>(((I840/60)/60)/24)+DATE(1970,1,1)</f>
        <v>40925.897974537038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6">
        <f>(E841-D841)/D841 + 1</f>
        <v>1.166166</v>
      </c>
      <c r="P841" s="5">
        <f>E841/L841</f>
        <v>60.737812499999997</v>
      </c>
      <c r="Q841" t="s">
        <v>8325</v>
      </c>
      <c r="R841" t="s">
        <v>8326</v>
      </c>
      <c r="S841" s="12">
        <f>(((J841/60)/60)/24)+DATE(1970,1,1)</f>
        <v>41144.763379629629</v>
      </c>
      <c r="T841" s="13">
        <f>(((I841/60)/60)/24)+DATE(1970,1,1)</f>
        <v>41174.763379629629</v>
      </c>
    </row>
    <row r="842" spans="1:20" ht="48"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6">
        <f>(E842-D842)/D842 + 1</f>
        <v>1.2041660000000001</v>
      </c>
      <c r="P842" s="5">
        <f>E842/L842</f>
        <v>63.37715789473684</v>
      </c>
      <c r="Q842" t="s">
        <v>8325</v>
      </c>
      <c r="R842" t="s">
        <v>8327</v>
      </c>
      <c r="S842" s="12">
        <f>(((J842/60)/60)/24)+DATE(1970,1,1)</f>
        <v>42607.226701388892</v>
      </c>
      <c r="T842" s="13">
        <f>(((I842/60)/60)/24)+DATE(1970,1,1)</f>
        <v>42637.226701388892</v>
      </c>
    </row>
    <row r="843" spans="1:20" ht="64"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6">
        <f>(E843-D843)/D843 + 1</f>
        <v>1.0132000000000001</v>
      </c>
      <c r="P843" s="5">
        <f>E843/L843</f>
        <v>53.893617021276597</v>
      </c>
      <c r="Q843" t="s">
        <v>8325</v>
      </c>
      <c r="R843" t="s">
        <v>8327</v>
      </c>
      <c r="S843" s="12">
        <f>(((J843/60)/60)/24)+DATE(1970,1,1)</f>
        <v>41923.838692129626</v>
      </c>
      <c r="T843" s="13">
        <f>(((I843/60)/60)/24)+DATE(1970,1,1)</f>
        <v>41953.88035879629</v>
      </c>
    </row>
    <row r="844" spans="1:20"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6">
        <f>(E844-D844)/D844 + 1</f>
        <v>1.0431999999999999</v>
      </c>
      <c r="P844" s="5">
        <f>E844/L844</f>
        <v>66.871794871794876</v>
      </c>
      <c r="Q844" t="s">
        <v>8325</v>
      </c>
      <c r="R844" t="s">
        <v>8327</v>
      </c>
      <c r="S844" s="12">
        <f>(((J844/60)/60)/24)+DATE(1970,1,1)</f>
        <v>41526.592395833337</v>
      </c>
      <c r="T844" s="13">
        <f>(((I844/60)/60)/24)+DATE(1970,1,1)</f>
        <v>41561.165972222225</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6">
        <f>(E845-D845)/D845 + 1</f>
        <v>2.6713333333333331</v>
      </c>
      <c r="P845" s="5">
        <f>E845/L845</f>
        <v>63.102362204724407</v>
      </c>
      <c r="Q845" t="s">
        <v>8325</v>
      </c>
      <c r="R845" t="s">
        <v>8327</v>
      </c>
      <c r="S845" s="12">
        <f>(((J845/60)/60)/24)+DATE(1970,1,1)</f>
        <v>42695.257870370369</v>
      </c>
      <c r="T845" s="13">
        <f>(((I845/60)/60)/24)+DATE(1970,1,1)</f>
        <v>42712.333333333328</v>
      </c>
    </row>
    <row r="846" spans="1:20" ht="64"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6">
        <f>(E846-D846)/D846 + 1</f>
        <v>1.9413333333333334</v>
      </c>
      <c r="P846" s="5">
        <f>E846/L846</f>
        <v>36.628930817610062</v>
      </c>
      <c r="Q846" t="s">
        <v>8325</v>
      </c>
      <c r="R846" t="s">
        <v>8327</v>
      </c>
      <c r="S846" s="12">
        <f>(((J846/60)/60)/24)+DATE(1970,1,1)</f>
        <v>41905.684629629628</v>
      </c>
      <c r="T846" s="13">
        <f>(((I846/60)/60)/24)+DATE(1970,1,1)</f>
        <v>41944.207638888889</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6">
        <f>(E847-D847)/D847 + 1</f>
        <v>1.203802</v>
      </c>
      <c r="P847" s="5">
        <f>E847/L847</f>
        <v>34.005706214689269</v>
      </c>
      <c r="Q847" t="s">
        <v>8325</v>
      </c>
      <c r="R847" t="s">
        <v>8327</v>
      </c>
      <c r="S847" s="12">
        <f>(((J847/60)/60)/24)+DATE(1970,1,1)</f>
        <v>42578.205972222218</v>
      </c>
      <c r="T847" s="13">
        <f>(((I847/60)/60)/24)+DATE(1970,1,1)</f>
        <v>42618.165972222225</v>
      </c>
    </row>
    <row r="848" spans="1:20" ht="48"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6">
        <f>(E848-D848)/D848 + 1</f>
        <v>1.2200090909090908</v>
      </c>
      <c r="P848" s="5">
        <f>E848/L848</f>
        <v>28.553404255319148</v>
      </c>
      <c r="Q848" t="s">
        <v>8325</v>
      </c>
      <c r="R848" t="s">
        <v>8327</v>
      </c>
      <c r="S848" s="12">
        <f>(((J848/60)/60)/24)+DATE(1970,1,1)</f>
        <v>41694.391840277778</v>
      </c>
      <c r="T848" s="13">
        <f>(((I848/60)/60)/24)+DATE(1970,1,1)</f>
        <v>41708.583333333336</v>
      </c>
    </row>
    <row r="849" spans="1:20" ht="32"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6">
        <f>(E849-D849)/D849 + 1</f>
        <v>1</v>
      </c>
      <c r="P849" s="5">
        <f>E849/L849</f>
        <v>10</v>
      </c>
      <c r="Q849" t="s">
        <v>8325</v>
      </c>
      <c r="R849" t="s">
        <v>8327</v>
      </c>
      <c r="S849" s="12">
        <f>(((J849/60)/60)/24)+DATE(1970,1,1)</f>
        <v>42165.79833333334</v>
      </c>
      <c r="T849" s="13">
        <f>(((I849/60)/60)/24)+DATE(1970,1,1)</f>
        <v>42195.79833333334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6">
        <f>(E850-D850)/D850 + 1</f>
        <v>1</v>
      </c>
      <c r="P850" s="5">
        <f>E850/L850</f>
        <v>18.75</v>
      </c>
      <c r="Q850" t="s">
        <v>8325</v>
      </c>
      <c r="R850" t="s">
        <v>8327</v>
      </c>
      <c r="S850" s="12">
        <f>(((J850/60)/60)/24)+DATE(1970,1,1)</f>
        <v>42078.792048611111</v>
      </c>
      <c r="T850" s="13">
        <f>(((I850/60)/60)/24)+DATE(1970,1,1)</f>
        <v>42108.792048611111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6">
        <f>(E851-D851)/D851 + 1</f>
        <v>1.1990000000000001</v>
      </c>
      <c r="P851" s="5">
        <f>E851/L851</f>
        <v>41.704347826086959</v>
      </c>
      <c r="Q851" t="s">
        <v>8325</v>
      </c>
      <c r="R851" t="s">
        <v>8327</v>
      </c>
      <c r="S851" s="12">
        <f>(((J851/60)/60)/24)+DATE(1970,1,1)</f>
        <v>42051.148888888885</v>
      </c>
      <c r="T851" s="13">
        <f>(((I851/60)/60)/24)+DATE(1970,1,1)</f>
        <v>42079.107222222221</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6">
        <f>(E852-D852)/D852 + 1</f>
        <v>1.55175</v>
      </c>
      <c r="P852" s="5">
        <f>E852/L852</f>
        <v>46.669172932330824</v>
      </c>
      <c r="Q852" t="s">
        <v>8325</v>
      </c>
      <c r="R852" t="s">
        <v>8327</v>
      </c>
      <c r="S852" s="12">
        <f>(((J852/60)/60)/24)+DATE(1970,1,1)</f>
        <v>42452.827743055561</v>
      </c>
      <c r="T852" s="13">
        <f>(((I852/60)/60)/24)+DATE(1970,1,1)</f>
        <v>42485.207638888889</v>
      </c>
    </row>
    <row r="853" spans="1:20" ht="48"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6">
        <f>(E853-D853)/D853 + 1</f>
        <v>1.3045</v>
      </c>
      <c r="P853" s="5">
        <f>E853/L853</f>
        <v>37.271428571428572</v>
      </c>
      <c r="Q853" t="s">
        <v>8325</v>
      </c>
      <c r="R853" t="s">
        <v>8327</v>
      </c>
      <c r="S853" s="12">
        <f>(((J853/60)/60)/24)+DATE(1970,1,1)</f>
        <v>42522.880243055552</v>
      </c>
      <c r="T853" s="13">
        <f>(((I853/60)/60)/24)+DATE(1970,1,1)</f>
        <v>42582.822916666672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6">
        <f>(E854-D854)/D854 + 1</f>
        <v>1.0497142857142858</v>
      </c>
      <c r="P854" s="5">
        <f>E854/L854</f>
        <v>59.258064516129032</v>
      </c>
      <c r="Q854" t="s">
        <v>8325</v>
      </c>
      <c r="R854" t="s">
        <v>8327</v>
      </c>
      <c r="S854" s="12">
        <f>(((J854/60)/60)/24)+DATE(1970,1,1)</f>
        <v>42656.805497685185</v>
      </c>
      <c r="T854" s="13">
        <f>(((I854/60)/60)/24)+DATE(1970,1,1)</f>
        <v>42667.875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6">
        <f>(E855-D855)/D855 + 1</f>
        <v>1</v>
      </c>
      <c r="P855" s="5">
        <f>E855/L855</f>
        <v>30</v>
      </c>
      <c r="Q855" t="s">
        <v>8325</v>
      </c>
      <c r="R855" t="s">
        <v>8327</v>
      </c>
      <c r="S855" s="12">
        <f>(((J855/60)/60)/24)+DATE(1970,1,1)</f>
        <v>42021.832280092596</v>
      </c>
      <c r="T855" s="13">
        <f>(((I855/60)/60)/24)+DATE(1970,1,1)</f>
        <v>42051.832280092596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6">
        <f>(E856-D856)/D856 + 1</f>
        <v>1.1822050359712231</v>
      </c>
      <c r="P856" s="5">
        <f>E856/L856</f>
        <v>65.8623246492986</v>
      </c>
      <c r="Q856" t="s">
        <v>8325</v>
      </c>
      <c r="R856" t="s">
        <v>8327</v>
      </c>
      <c r="S856" s="12">
        <f>(((J856/60)/60)/24)+DATE(1970,1,1)</f>
        <v>42702.212337962963</v>
      </c>
      <c r="T856" s="13">
        <f>(((I856/60)/60)/24)+DATE(1970,1,1)</f>
        <v>42732.212337962963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6">
        <f>(E857-D857)/D857 + 1</f>
        <v>1.0344827586206897</v>
      </c>
      <c r="P857" s="5">
        <f>E857/L857</f>
        <v>31.914893617021278</v>
      </c>
      <c r="Q857" t="s">
        <v>8325</v>
      </c>
      <c r="R857" t="s">
        <v>8327</v>
      </c>
      <c r="S857" s="12">
        <f>(((J857/60)/60)/24)+DATE(1970,1,1)</f>
        <v>42545.125196759262</v>
      </c>
      <c r="T857" s="13">
        <f>(((I857/60)/60)/24)+DATE(1970,1,1)</f>
        <v>42575.125196759262</v>
      </c>
    </row>
    <row r="858" spans="1:20" ht="64"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6">
        <f>(E858-D858)/D858 + 1</f>
        <v>2.1799999999999997</v>
      </c>
      <c r="P858" s="5">
        <f>E858/L858</f>
        <v>19.464285714285715</v>
      </c>
      <c r="Q858" t="s">
        <v>8325</v>
      </c>
      <c r="R858" t="s">
        <v>8327</v>
      </c>
      <c r="S858" s="12">
        <f>(((J858/60)/60)/24)+DATE(1970,1,1)</f>
        <v>42609.311990740738</v>
      </c>
      <c r="T858" s="13">
        <f>(((I858/60)/60)/24)+DATE(1970,1,1)</f>
        <v>42668.791666666672</v>
      </c>
    </row>
    <row r="859" spans="1:20" ht="48"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6">
        <f>(E859-D859)/D859 + 1</f>
        <v>1</v>
      </c>
      <c r="P859" s="5">
        <f>E859/L859</f>
        <v>50</v>
      </c>
      <c r="Q859" t="s">
        <v>8325</v>
      </c>
      <c r="R859" t="s">
        <v>8327</v>
      </c>
      <c r="S859" s="12">
        <f>(((J859/60)/60)/24)+DATE(1970,1,1)</f>
        <v>42291.581377314811</v>
      </c>
      <c r="T859" s="13">
        <f>(((I859/60)/60)/24)+DATE(1970,1,1)</f>
        <v>42333.623043981483</v>
      </c>
    </row>
    <row r="860" spans="1:20"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6">
        <f>(E860-D860)/D860 + 1</f>
        <v>1.4400583333333332</v>
      </c>
      <c r="P860" s="5">
        <f>E860/L860</f>
        <v>22.737763157894737</v>
      </c>
      <c r="Q860" t="s">
        <v>8325</v>
      </c>
      <c r="R860" t="s">
        <v>8327</v>
      </c>
      <c r="S860" s="12">
        <f>(((J860/60)/60)/24)+DATE(1970,1,1)</f>
        <v>42079.745578703703</v>
      </c>
      <c r="T860" s="13">
        <f>(((I860/60)/60)/24)+DATE(1970,1,1)</f>
        <v>42109.957638888889</v>
      </c>
    </row>
    <row r="861" spans="1:20" ht="48"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6">
        <f>(E861-D861)/D861 + 1</f>
        <v>1.0467500000000001</v>
      </c>
      <c r="P861" s="5">
        <f>E861/L861</f>
        <v>42.724489795918366</v>
      </c>
      <c r="Q861" t="s">
        <v>8325</v>
      </c>
      <c r="R861" t="s">
        <v>8327</v>
      </c>
      <c r="S861" s="12">
        <f>(((J861/60)/60)/24)+DATE(1970,1,1)</f>
        <v>42128.820231481484</v>
      </c>
      <c r="T861" s="13">
        <f>(((I861/60)/60)/24)+DATE(1970,1,1)</f>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6">
        <f>(E862-D862)/D862 + 1</f>
        <v>0.18142857142857138</v>
      </c>
      <c r="P862" s="5">
        <f>E862/L862</f>
        <v>52.916666666666664</v>
      </c>
      <c r="Q862" t="s">
        <v>8325</v>
      </c>
      <c r="R862" t="s">
        <v>8328</v>
      </c>
      <c r="S862" s="12">
        <f>(((J862/60)/60)/24)+DATE(1970,1,1)</f>
        <v>41570.482789351852</v>
      </c>
      <c r="T862" s="13">
        <f>(((I862/60)/60)/24)+DATE(1970,1,1)</f>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6">
        <f>(E863-D863)/D863 + 1</f>
        <v>2.2444444444444489E-2</v>
      </c>
      <c r="P863" s="5">
        <f>E863/L863</f>
        <v>50.5</v>
      </c>
      <c r="Q863" t="s">
        <v>8325</v>
      </c>
      <c r="R863" t="s">
        <v>8328</v>
      </c>
      <c r="S863" s="12">
        <f>(((J863/60)/60)/24)+DATE(1970,1,1)</f>
        <v>42599.965324074074</v>
      </c>
      <c r="T863" s="13">
        <f>(((I863/60)/60)/24)+DATE(1970,1,1)</f>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6">
        <f>(E864-D864)/D864 + 1</f>
        <v>3.3999999999999586E-3</v>
      </c>
      <c r="P864" s="5">
        <f>E864/L864</f>
        <v>42.5</v>
      </c>
      <c r="Q864" t="s">
        <v>8325</v>
      </c>
      <c r="R864" t="s">
        <v>8328</v>
      </c>
      <c r="S864" s="12">
        <f>(((J864/60)/60)/24)+DATE(1970,1,1)</f>
        <v>41559.5549537037</v>
      </c>
      <c r="T864" s="13">
        <f>(((I864/60)/60)/24)+DATE(1970,1,1)</f>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6">
        <f>(E865-D865)/D865 + 1</f>
        <v>4.500000000000004E-2</v>
      </c>
      <c r="P865" s="5">
        <f>E865/L865</f>
        <v>18</v>
      </c>
      <c r="Q865" t="s">
        <v>8325</v>
      </c>
      <c r="R865" t="s">
        <v>8328</v>
      </c>
      <c r="S865" s="12">
        <f>(((J865/60)/60)/24)+DATE(1970,1,1)</f>
        <v>40921.117662037039</v>
      </c>
      <c r="T865" s="13">
        <f>(((I865/60)/60)/24)+DATE(1970,1,1)</f>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6">
        <f>(E866-D866)/D866 + 1</f>
        <v>0.41538461538461535</v>
      </c>
      <c r="P866" s="5">
        <f>E866/L866</f>
        <v>34.177215189873415</v>
      </c>
      <c r="Q866" t="s">
        <v>8325</v>
      </c>
      <c r="R866" t="s">
        <v>8328</v>
      </c>
      <c r="S866" s="12">
        <f>(((J866/60)/60)/24)+DATE(1970,1,1)</f>
        <v>41541.106921296298</v>
      </c>
      <c r="T866" s="13">
        <f>(((I866/60)/60)/24)+DATE(1970,1,1)</f>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6">
        <f>(E867-D867)/D867 + 1</f>
        <v>2.0454545454545503E-2</v>
      </c>
      <c r="P867" s="5">
        <f>E867/L867</f>
        <v>22.5</v>
      </c>
      <c r="Q867" t="s">
        <v>8325</v>
      </c>
      <c r="R867" t="s">
        <v>8328</v>
      </c>
      <c r="S867" s="12">
        <f>(((J867/60)/60)/24)+DATE(1970,1,1)</f>
        <v>41230.77311342593</v>
      </c>
      <c r="T867" s="13">
        <f>(((I867/60)/60)/24)+DATE(1970,1,1)</f>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6">
        <f>(E868-D868)/D868 + 1</f>
        <v>0.18285714285714283</v>
      </c>
      <c r="P868" s="5">
        <f>E868/L868</f>
        <v>58.18181818181818</v>
      </c>
      <c r="Q868" t="s">
        <v>8325</v>
      </c>
      <c r="R868" t="s">
        <v>8328</v>
      </c>
      <c r="S868" s="12">
        <f>(((J868/60)/60)/24)+DATE(1970,1,1)</f>
        <v>42025.637939814813</v>
      </c>
      <c r="T868" s="13">
        <f>(((I868/60)/60)/24)+DATE(1970,1,1)</f>
        <v>42063.631944444445</v>
      </c>
    </row>
    <row r="869" spans="1:20" ht="64"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6">
        <f>(E869-D869)/D869 + 1</f>
        <v>0.24019999999999997</v>
      </c>
      <c r="P869" s="5">
        <f>E869/L869</f>
        <v>109.18181818181819</v>
      </c>
      <c r="Q869" t="s">
        <v>8325</v>
      </c>
      <c r="R869" t="s">
        <v>8328</v>
      </c>
      <c r="S869" s="12">
        <f>(((J869/60)/60)/24)+DATE(1970,1,1)</f>
        <v>40088.105393518519</v>
      </c>
      <c r="T869" s="13">
        <f>(((I869/60)/60)/24)+DATE(1970,1,1)</f>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6">
        <f>(E870-D870)/D870 + 1</f>
        <v>1.1111111111110628E-3</v>
      </c>
      <c r="P870" s="5">
        <f>E870/L870</f>
        <v>50</v>
      </c>
      <c r="Q870" t="s">
        <v>8325</v>
      </c>
      <c r="R870" t="s">
        <v>8328</v>
      </c>
      <c r="S870" s="12">
        <f>(((J870/60)/60)/24)+DATE(1970,1,1)</f>
        <v>41616.027754629627</v>
      </c>
      <c r="T870" s="13">
        <f>(((I870/60)/60)/24)+DATE(1970,1,1)</f>
        <v>41646.027754629627</v>
      </c>
    </row>
    <row r="871" spans="1:20" ht="64"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6">
        <f>(E871-D871)/D871 + 1</f>
        <v>0.11818181818181817</v>
      </c>
      <c r="P871" s="5">
        <f>E871/L871</f>
        <v>346.66666666666669</v>
      </c>
      <c r="Q871" t="s">
        <v>8325</v>
      </c>
      <c r="R871" t="s">
        <v>8328</v>
      </c>
      <c r="S871" s="12">
        <f>(((J871/60)/60)/24)+DATE(1970,1,1)</f>
        <v>41342.845567129632</v>
      </c>
      <c r="T871" s="13">
        <f>(((I871/60)/60)/24)+DATE(1970,1,1)</f>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6">
        <f>(E872-D872)/D872 + 1</f>
        <v>3.0999999999999917E-3</v>
      </c>
      <c r="P872" s="5">
        <f>E872/L872</f>
        <v>12.4</v>
      </c>
      <c r="Q872" t="s">
        <v>8325</v>
      </c>
      <c r="R872" t="s">
        <v>8328</v>
      </c>
      <c r="S872" s="12">
        <f>(((J872/60)/60)/24)+DATE(1970,1,1)</f>
        <v>41488.022256944445</v>
      </c>
      <c r="T872" s="13">
        <f>(((I872/60)/60)/24)+DATE(1970,1,1)</f>
        <v>41518.022256944445</v>
      </c>
    </row>
    <row r="873" spans="1:20" ht="64"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6">
        <f>(E873-D873)/D873 + 1</f>
        <v>5.4166666666666696E-2</v>
      </c>
      <c r="P873" s="5">
        <f>E873/L873</f>
        <v>27.083333333333332</v>
      </c>
      <c r="Q873" t="s">
        <v>8325</v>
      </c>
      <c r="R873" t="s">
        <v>8328</v>
      </c>
      <c r="S873" s="12">
        <f>(((J873/60)/60)/24)+DATE(1970,1,1)</f>
        <v>41577.561284722222</v>
      </c>
      <c r="T873" s="13">
        <f>(((I873/60)/60)/24)+DATE(1970,1,1)</f>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6">
        <f>(E874-D874)/D874 + 1</f>
        <v>8.1250000000000488E-3</v>
      </c>
      <c r="P874" s="5">
        <f>E874/L874</f>
        <v>32.5</v>
      </c>
      <c r="Q874" t="s">
        <v>8325</v>
      </c>
      <c r="R874" t="s">
        <v>8328</v>
      </c>
      <c r="S874" s="12">
        <f>(((J874/60)/60)/24)+DATE(1970,1,1)</f>
        <v>40567.825543981482</v>
      </c>
      <c r="T874" s="13">
        <f>(((I874/60)/60)/24)+DATE(1970,1,1)</f>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6">
        <f>(E875-D875)/D875 + 1</f>
        <v>1.28571428571429E-2</v>
      </c>
      <c r="P875" s="5">
        <f>E875/L875</f>
        <v>9</v>
      </c>
      <c r="Q875" t="s">
        <v>8325</v>
      </c>
      <c r="R875" t="s">
        <v>8328</v>
      </c>
      <c r="S875" s="12">
        <f>(((J875/60)/60)/24)+DATE(1970,1,1)</f>
        <v>41184.167129629634</v>
      </c>
      <c r="T875" s="13">
        <f>(((I875/60)/60)/24)+DATE(1970,1,1)</f>
        <v>41224.208796296298</v>
      </c>
    </row>
    <row r="876" spans="1:20" ht="64"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6">
        <f>(E876-D876)/D876 + 1</f>
        <v>0.24333333333333329</v>
      </c>
      <c r="P876" s="5">
        <f>E876/L876</f>
        <v>34.761904761904759</v>
      </c>
      <c r="Q876" t="s">
        <v>8325</v>
      </c>
      <c r="R876" t="s">
        <v>8328</v>
      </c>
      <c r="S876" s="12">
        <f>(((J876/60)/60)/24)+DATE(1970,1,1)</f>
        <v>41368.583726851852</v>
      </c>
      <c r="T876" s="13">
        <f>(((I876/60)/60)/24)+DATE(1970,1,1)</f>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6">
        <f>(E877-D877)/D877 + 1</f>
        <v>0</v>
      </c>
      <c r="P877" s="5" t="e">
        <f>E877/L877</f>
        <v>#DIV/0!</v>
      </c>
      <c r="Q877" t="s">
        <v>8325</v>
      </c>
      <c r="R877" t="s">
        <v>8328</v>
      </c>
      <c r="S877" s="12">
        <f>(((J877/60)/60)/24)+DATE(1970,1,1)</f>
        <v>42248.723738425921</v>
      </c>
      <c r="T877" s="13">
        <f>(((I877/60)/60)/24)+DATE(1970,1,1)</f>
        <v>42268.723738425921</v>
      </c>
    </row>
    <row r="878" spans="1:20" ht="32"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6">
        <f>(E878-D878)/D878 + 1</f>
        <v>0.40799492385786806</v>
      </c>
      <c r="P878" s="5">
        <f>E878/L878</f>
        <v>28.577777777777779</v>
      </c>
      <c r="Q878" t="s">
        <v>8325</v>
      </c>
      <c r="R878" t="s">
        <v>8328</v>
      </c>
      <c r="S878" s="12">
        <f>(((J878/60)/60)/24)+DATE(1970,1,1)</f>
        <v>41276.496840277774</v>
      </c>
      <c r="T878" s="13">
        <f>(((I878/60)/60)/24)+DATE(1970,1,1)</f>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6">
        <f>(E879-D879)/D879 + 1</f>
        <v>0.67549999999999999</v>
      </c>
      <c r="P879" s="5">
        <f>E879/L879</f>
        <v>46.586206896551722</v>
      </c>
      <c r="Q879" t="s">
        <v>8325</v>
      </c>
      <c r="R879" t="s">
        <v>8328</v>
      </c>
      <c r="S879" s="12">
        <f>(((J879/60)/60)/24)+DATE(1970,1,1)</f>
        <v>41597.788888888892</v>
      </c>
      <c r="T879" s="13">
        <f>(((I879/60)/60)/24)+DATE(1970,1,1)</f>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6">
        <f>(E880-D880)/D880 + 1</f>
        <v>1.3000000000000012E-2</v>
      </c>
      <c r="P880" s="5">
        <f>E880/L880</f>
        <v>32.5</v>
      </c>
      <c r="Q880" t="s">
        <v>8325</v>
      </c>
      <c r="R880" t="s">
        <v>8328</v>
      </c>
      <c r="S880" s="12">
        <f>(((J880/60)/60)/24)+DATE(1970,1,1)</f>
        <v>40505.232916666668</v>
      </c>
      <c r="T880" s="13">
        <f>(((I880/60)/60)/24)+DATE(1970,1,1)</f>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6">
        <f>(E881-D881)/D881 + 1</f>
        <v>0.30666666666666664</v>
      </c>
      <c r="P881" s="5">
        <f>E881/L881</f>
        <v>21.466666666666665</v>
      </c>
      <c r="Q881" t="s">
        <v>8325</v>
      </c>
      <c r="R881" t="s">
        <v>8328</v>
      </c>
      <c r="S881" s="12">
        <f>(((J881/60)/60)/24)+DATE(1970,1,1)</f>
        <v>41037.829918981479</v>
      </c>
      <c r="T881" s="13">
        <f>(((I881/60)/60)/24)+DATE(1970,1,1)</f>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6">
        <f>(E882-D882)/D882 + 1</f>
        <v>2.9894179894179862E-2</v>
      </c>
      <c r="P882" s="5">
        <f>E882/L882</f>
        <v>14.125</v>
      </c>
      <c r="Q882" t="s">
        <v>8325</v>
      </c>
      <c r="R882" t="s">
        <v>8329</v>
      </c>
      <c r="S882" s="12">
        <f>(((J882/60)/60)/24)+DATE(1970,1,1)</f>
        <v>41179.32104166667</v>
      </c>
      <c r="T882" s="13">
        <f>(((I882/60)/60)/24)+DATE(1970,1,1)</f>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6">
        <f>(E883-D883)/D883 + 1</f>
        <v>8.0000000000000071E-3</v>
      </c>
      <c r="P883" s="5">
        <f>E883/L883</f>
        <v>30</v>
      </c>
      <c r="Q883" t="s">
        <v>8325</v>
      </c>
      <c r="R883" t="s">
        <v>8329</v>
      </c>
      <c r="S883" s="12">
        <f>(((J883/60)/60)/24)+DATE(1970,1,1)</f>
        <v>40877.25099537037</v>
      </c>
      <c r="T883" s="13">
        <f>(((I883/60)/60)/24)+DATE(1970,1,1)</f>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6">
        <f>(E884-D884)/D884 + 1</f>
        <v>0.20133333333333336</v>
      </c>
      <c r="P884" s="5">
        <f>E884/L884</f>
        <v>21.571428571428573</v>
      </c>
      <c r="Q884" t="s">
        <v>8325</v>
      </c>
      <c r="R884" t="s">
        <v>8329</v>
      </c>
      <c r="S884" s="12">
        <f>(((J884/60)/60)/24)+DATE(1970,1,1)</f>
        <v>40759.860532407409</v>
      </c>
      <c r="T884" s="13">
        <f>(((I884/60)/60)/24)+DATE(1970,1,1)</f>
        <v>40792.860532407409</v>
      </c>
    </row>
    <row r="885" spans="1:20" ht="64"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6">
        <f>(E885-D885)/D885 + 1</f>
        <v>0.4002</v>
      </c>
      <c r="P885" s="5">
        <f>E885/L885</f>
        <v>83.375</v>
      </c>
      <c r="Q885" t="s">
        <v>8325</v>
      </c>
      <c r="R885" t="s">
        <v>8329</v>
      </c>
      <c r="S885" s="12">
        <f>(((J885/60)/60)/24)+DATE(1970,1,1)</f>
        <v>42371.935590277775</v>
      </c>
      <c r="T885" s="13">
        <f>(((I885/60)/60)/24)+DATE(1970,1,1)</f>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6">
        <f>(E886-D886)/D886 + 1</f>
        <v>1.0000000000000009E-2</v>
      </c>
      <c r="P886" s="5">
        <f>E886/L886</f>
        <v>10</v>
      </c>
      <c r="Q886" t="s">
        <v>8325</v>
      </c>
      <c r="R886" t="s">
        <v>8329</v>
      </c>
      <c r="S886" s="12">
        <f>(((J886/60)/60)/24)+DATE(1970,1,1)</f>
        <v>40981.802615740737</v>
      </c>
      <c r="T886" s="13">
        <f>(((I886/60)/60)/24)+DATE(1970,1,1)</f>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6">
        <f>(E887-D887)/D887 + 1</f>
        <v>0.75</v>
      </c>
      <c r="P887" s="5">
        <f>E887/L887</f>
        <v>35.714285714285715</v>
      </c>
      <c r="Q887" t="s">
        <v>8325</v>
      </c>
      <c r="R887" t="s">
        <v>8329</v>
      </c>
      <c r="S887" s="12">
        <f>(((J887/60)/60)/24)+DATE(1970,1,1)</f>
        <v>42713.941099537042</v>
      </c>
      <c r="T887" s="13">
        <f>(((I887/60)/60)/24)+DATE(1970,1,1)</f>
        <v>42734.941099537042</v>
      </c>
    </row>
    <row r="888" spans="1:20" ht="64"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6">
        <f>(E888-D888)/D888 + 1</f>
        <v>0.41000000000000003</v>
      </c>
      <c r="P888" s="5">
        <f>E888/L888</f>
        <v>29.285714285714285</v>
      </c>
      <c r="Q888" t="s">
        <v>8325</v>
      </c>
      <c r="R888" t="s">
        <v>8329</v>
      </c>
      <c r="S888" s="12">
        <f>(((J888/60)/60)/24)+DATE(1970,1,1)</f>
        <v>42603.870520833334</v>
      </c>
      <c r="T888" s="13">
        <f>(((I888/60)/60)/24)+DATE(1970,1,1)</f>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6">
        <f>(E889-D889)/D889 + 1</f>
        <v>0</v>
      </c>
      <c r="P889" s="5" t="e">
        <f>E889/L889</f>
        <v>#DIV/0!</v>
      </c>
      <c r="Q889" t="s">
        <v>8325</v>
      </c>
      <c r="R889" t="s">
        <v>8329</v>
      </c>
      <c r="S889" s="12">
        <f>(((J889/60)/60)/24)+DATE(1970,1,1)</f>
        <v>41026.958969907406</v>
      </c>
      <c r="T889" s="13">
        <f>(((I889/60)/60)/24)+DATE(1970,1,1)</f>
        <v>41056.958969907406</v>
      </c>
    </row>
    <row r="890" spans="1:20" ht="64"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6">
        <f>(E890-D890)/D890 + 1</f>
        <v>7.1999999999999953E-2</v>
      </c>
      <c r="P890" s="5">
        <f>E890/L890</f>
        <v>18</v>
      </c>
      <c r="Q890" t="s">
        <v>8325</v>
      </c>
      <c r="R890" t="s">
        <v>8329</v>
      </c>
      <c r="S890" s="12">
        <f>(((J890/60)/60)/24)+DATE(1970,1,1)</f>
        <v>40751.753298611111</v>
      </c>
      <c r="T890" s="13">
        <f>(((I890/60)/60)/24)+DATE(1970,1,1)</f>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6">
        <f>(E891-D891)/D891 + 1</f>
        <v>9.4412799999999963E-2</v>
      </c>
      <c r="P891" s="5">
        <f>E891/L891</f>
        <v>73.760000000000005</v>
      </c>
      <c r="Q891" t="s">
        <v>8325</v>
      </c>
      <c r="R891" t="s">
        <v>8329</v>
      </c>
      <c r="S891" s="12">
        <f>(((J891/60)/60)/24)+DATE(1970,1,1)</f>
        <v>41887.784062500003</v>
      </c>
      <c r="T891" s="13">
        <f>(((I891/60)/60)/24)+DATE(1970,1,1)</f>
        <v>41917.784062500003</v>
      </c>
    </row>
    <row r="892" spans="1:20" ht="64"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6">
        <f>(E892-D892)/D892 + 1</f>
        <v>4.166666666666663E-2</v>
      </c>
      <c r="P892" s="5">
        <f>E892/L892</f>
        <v>31.25</v>
      </c>
      <c r="Q892" t="s">
        <v>8325</v>
      </c>
      <c r="R892" t="s">
        <v>8329</v>
      </c>
      <c r="S892" s="12">
        <f>(((J892/60)/60)/24)+DATE(1970,1,1)</f>
        <v>41569.698831018519</v>
      </c>
      <c r="T892" s="13">
        <f>(((I892/60)/60)/24)+DATE(1970,1,1)</f>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6">
        <f>(E893-D893)/D893 + 1</f>
        <v>3.2499999999999973E-2</v>
      </c>
      <c r="P893" s="5">
        <f>E893/L893</f>
        <v>28.888888888888889</v>
      </c>
      <c r="Q893" t="s">
        <v>8325</v>
      </c>
      <c r="R893" t="s">
        <v>8329</v>
      </c>
      <c r="S893" s="12">
        <f>(((J893/60)/60)/24)+DATE(1970,1,1)</f>
        <v>41842.031597222223</v>
      </c>
      <c r="T893" s="13">
        <f>(((I893/60)/60)/24)+DATE(1970,1,1)</f>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6">
        <f>(E894-D894)/D894 + 1</f>
        <v>0.40749999999999997</v>
      </c>
      <c r="P894" s="5">
        <f>E894/L894</f>
        <v>143.8235294117647</v>
      </c>
      <c r="Q894" t="s">
        <v>8325</v>
      </c>
      <c r="R894" t="s">
        <v>8329</v>
      </c>
      <c r="S894" s="12">
        <f>(((J894/60)/60)/24)+DATE(1970,1,1)</f>
        <v>40304.20003472222</v>
      </c>
      <c r="T894" s="13">
        <f>(((I894/60)/60)/24)+DATE(1970,1,1)</f>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6">
        <f>(E895-D895)/D895 + 1</f>
        <v>9.9999999999999978E-2</v>
      </c>
      <c r="P895" s="5">
        <f>E895/L895</f>
        <v>40</v>
      </c>
      <c r="Q895" t="s">
        <v>8325</v>
      </c>
      <c r="R895" t="s">
        <v>8329</v>
      </c>
      <c r="S895" s="12">
        <f>(((J895/60)/60)/24)+DATE(1970,1,1)</f>
        <v>42065.897719907407</v>
      </c>
      <c r="T895" s="13">
        <f>(((I895/60)/60)/24)+DATE(1970,1,1)</f>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6">
        <f>(E896-D896)/D896 + 1</f>
        <v>0.39170000000000005</v>
      </c>
      <c r="P896" s="5">
        <f>E896/L896</f>
        <v>147.81132075471697</v>
      </c>
      <c r="Q896" t="s">
        <v>8325</v>
      </c>
      <c r="R896" t="s">
        <v>8329</v>
      </c>
      <c r="S896" s="12">
        <f>(((J896/60)/60)/24)+DATE(1970,1,1)</f>
        <v>42496.981597222228</v>
      </c>
      <c r="T896" s="13">
        <f>(((I896/60)/60)/24)+DATE(1970,1,1)</f>
        <v>42526.981597222228</v>
      </c>
    </row>
    <row r="897" spans="1:20" ht="64"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6">
        <f>(E897-D897)/D897 + 1</f>
        <v>2.4375000000000036E-2</v>
      </c>
      <c r="P897" s="5">
        <f>E897/L897</f>
        <v>27.857142857142858</v>
      </c>
      <c r="Q897" t="s">
        <v>8325</v>
      </c>
      <c r="R897" t="s">
        <v>8329</v>
      </c>
      <c r="S897" s="12">
        <f>(((J897/60)/60)/24)+DATE(1970,1,1)</f>
        <v>40431.127650462964</v>
      </c>
      <c r="T897" s="13">
        <f>(((I897/60)/60)/24)+DATE(1970,1,1)</f>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6">
        <f>(E898-D898)/D898 + 1</f>
        <v>0.4</v>
      </c>
      <c r="P898" s="5">
        <f>E898/L898</f>
        <v>44.444444444444443</v>
      </c>
      <c r="Q898" t="s">
        <v>8325</v>
      </c>
      <c r="R898" t="s">
        <v>8329</v>
      </c>
      <c r="S898" s="12">
        <f>(((J898/60)/60)/24)+DATE(1970,1,1)</f>
        <v>42218.872986111113</v>
      </c>
      <c r="T898" s="13">
        <f>(((I898/60)/60)/24)+DATE(1970,1,1)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6">
        <f>(E899-D899)/D899 + 1</f>
        <v>0</v>
      </c>
      <c r="P899" s="5" t="e">
        <f>E899/L899</f>
        <v>#DIV/0!</v>
      </c>
      <c r="Q899" t="s">
        <v>8325</v>
      </c>
      <c r="R899" t="s">
        <v>8329</v>
      </c>
      <c r="S899" s="12">
        <f>(((J899/60)/60)/24)+DATE(1970,1,1)</f>
        <v>41211.688750000001</v>
      </c>
      <c r="T899" s="13">
        <f>(((I899/60)/60)/24)+DATE(1970,1,1)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6">
        <f>(E900-D900)/D900 + 1</f>
        <v>2.8000000000000025E-2</v>
      </c>
      <c r="P900" s="5">
        <f>E900/L900</f>
        <v>35</v>
      </c>
      <c r="Q900" t="s">
        <v>8325</v>
      </c>
      <c r="R900" t="s">
        <v>8329</v>
      </c>
      <c r="S900" s="12">
        <f>(((J900/60)/60)/24)+DATE(1970,1,1)</f>
        <v>40878.758217592593</v>
      </c>
      <c r="T900" s="13">
        <f>(((I900/60)/60)/24)+DATE(1970,1,1)</f>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6">
        <f>(E901-D901)/D901 + 1</f>
        <v>0.37333333333333329</v>
      </c>
      <c r="P901" s="5">
        <f>E901/L901</f>
        <v>35</v>
      </c>
      <c r="Q901" t="s">
        <v>8325</v>
      </c>
      <c r="R901" t="s">
        <v>8329</v>
      </c>
      <c r="S901" s="12">
        <f>(((J901/60)/60)/24)+DATE(1970,1,1)</f>
        <v>40646.099097222221</v>
      </c>
      <c r="T901" s="13">
        <f>(((I901/60)/60)/24)+DATE(1970,1,1)</f>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6">
        <f>(E902-D902)/D902 + 1</f>
        <v>4.1999999999999815E-3</v>
      </c>
      <c r="P902" s="5">
        <f>E902/L902</f>
        <v>10.5</v>
      </c>
      <c r="Q902" t="s">
        <v>8325</v>
      </c>
      <c r="R902" t="s">
        <v>8328</v>
      </c>
      <c r="S902" s="12">
        <f>(((J902/60)/60)/24)+DATE(1970,1,1)</f>
        <v>42429.84956018519</v>
      </c>
      <c r="T902" s="13">
        <f>(((I902/60)/60)/24)+DATE(1970,1,1)</f>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6">
        <f>(E903-D903)/D903 + 1</f>
        <v>0</v>
      </c>
      <c r="P903" s="5" t="e">
        <f>E903/L903</f>
        <v>#DIV/0!</v>
      </c>
      <c r="Q903" t="s">
        <v>8325</v>
      </c>
      <c r="R903" t="s">
        <v>8328</v>
      </c>
      <c r="S903" s="12">
        <f>(((J903/60)/60)/24)+DATE(1970,1,1)</f>
        <v>40291.81150462963</v>
      </c>
      <c r="T903" s="13">
        <f>(((I903/60)/60)/24)+DATE(1970,1,1)</f>
        <v>40337.799305555556</v>
      </c>
    </row>
    <row r="904" spans="1:20" ht="64"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6">
        <f>(E904-D904)/D904 + 1</f>
        <v>3.0000000000000027E-3</v>
      </c>
      <c r="P904" s="5">
        <f>E904/L904</f>
        <v>30</v>
      </c>
      <c r="Q904" t="s">
        <v>8325</v>
      </c>
      <c r="R904" t="s">
        <v>8328</v>
      </c>
      <c r="S904" s="12">
        <f>(((J904/60)/60)/24)+DATE(1970,1,1)</f>
        <v>41829.965532407405</v>
      </c>
      <c r="T904" s="13">
        <f>(((I904/60)/60)/24)+DATE(1970,1,1)</f>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6">
        <f>(E905-D905)/D905 + 1</f>
        <v>3.2000000000000028E-2</v>
      </c>
      <c r="P905" s="5">
        <f>E905/L905</f>
        <v>40</v>
      </c>
      <c r="Q905" t="s">
        <v>8325</v>
      </c>
      <c r="R905" t="s">
        <v>8328</v>
      </c>
      <c r="S905" s="12">
        <f>(((J905/60)/60)/24)+DATE(1970,1,1)</f>
        <v>41149.796064814815</v>
      </c>
      <c r="T905" s="13">
        <f>(((I905/60)/60)/24)+DATE(1970,1,1)</f>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6">
        <f>(E906-D906)/D906 + 1</f>
        <v>3.0200000000000227E-3</v>
      </c>
      <c r="P906" s="5">
        <f>E906/L906</f>
        <v>50.333333333333336</v>
      </c>
      <c r="Q906" t="s">
        <v>8325</v>
      </c>
      <c r="R906" t="s">
        <v>8328</v>
      </c>
      <c r="S906" s="12">
        <f>(((J906/60)/60)/24)+DATE(1970,1,1)</f>
        <v>42342.080289351856</v>
      </c>
      <c r="T906" s="13">
        <f>(((I906/60)/60)/24)+DATE(1970,1,1)</f>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6">
        <f>(E907-D907)/D907 + 1</f>
        <v>3.0153846153846198E-2</v>
      </c>
      <c r="P907" s="5">
        <f>E907/L907</f>
        <v>32.666666666666664</v>
      </c>
      <c r="Q907" t="s">
        <v>8325</v>
      </c>
      <c r="R907" t="s">
        <v>8328</v>
      </c>
      <c r="S907" s="12">
        <f>(((J907/60)/60)/24)+DATE(1970,1,1)</f>
        <v>40507.239884259259</v>
      </c>
      <c r="T907" s="13">
        <f>(((I907/60)/60)/24)+DATE(1970,1,1)</f>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6">
        <f>(E908-D908)/D908 + 1</f>
        <v>0</v>
      </c>
      <c r="P908" s="5" t="e">
        <f>E908/L908</f>
        <v>#DIV/0!</v>
      </c>
      <c r="Q908" t="s">
        <v>8325</v>
      </c>
      <c r="R908" t="s">
        <v>8328</v>
      </c>
      <c r="S908" s="12">
        <f>(((J908/60)/60)/24)+DATE(1970,1,1)</f>
        <v>41681.189699074072</v>
      </c>
      <c r="T908" s="13">
        <f>(((I908/60)/60)/24)+DATE(1970,1,1)</f>
        <v>41711.148032407407</v>
      </c>
    </row>
    <row r="909" spans="1:20" ht="48"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6">
        <f>(E909-D909)/D909 + 1</f>
        <v>0</v>
      </c>
      <c r="P909" s="5" t="e">
        <f>E909/L909</f>
        <v>#DIV/0!</v>
      </c>
      <c r="Q909" t="s">
        <v>8325</v>
      </c>
      <c r="R909" t="s">
        <v>8328</v>
      </c>
      <c r="S909" s="12">
        <f>(((J909/60)/60)/24)+DATE(1970,1,1)</f>
        <v>40767.192395833335</v>
      </c>
      <c r="T909" s="13">
        <f>(((I909/60)/60)/24)+DATE(1970,1,1)</f>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6">
        <f>(E910-D910)/D910 + 1</f>
        <v>0</v>
      </c>
      <c r="P910" s="5" t="e">
        <f>E910/L910</f>
        <v>#DIV/0!</v>
      </c>
      <c r="Q910" t="s">
        <v>8325</v>
      </c>
      <c r="R910" t="s">
        <v>8328</v>
      </c>
      <c r="S910" s="12">
        <f>(((J910/60)/60)/24)+DATE(1970,1,1)</f>
        <v>40340.801562499997</v>
      </c>
      <c r="T910" s="13">
        <f>(((I910/60)/60)/24)+DATE(1970,1,1)</f>
        <v>40386.207638888889</v>
      </c>
    </row>
    <row r="911" spans="1:20" ht="64"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6">
        <f>(E911-D911)/D911 + 1</f>
        <v>3.2499999999999973E-2</v>
      </c>
      <c r="P911" s="5">
        <f>E911/L911</f>
        <v>65</v>
      </c>
      <c r="Q911" t="s">
        <v>8325</v>
      </c>
      <c r="R911" t="s">
        <v>8328</v>
      </c>
      <c r="S911" s="12">
        <f>(((J911/60)/60)/24)+DATE(1970,1,1)</f>
        <v>41081.69027777778</v>
      </c>
      <c r="T911" s="13">
        <f>(((I911/60)/60)/24)+DATE(1970,1,1)</f>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6">
        <f>(E912-D912)/D912 + 1</f>
        <v>0.22363636363636363</v>
      </c>
      <c r="P912" s="5">
        <f>E912/L912</f>
        <v>24.6</v>
      </c>
      <c r="Q912" t="s">
        <v>8325</v>
      </c>
      <c r="R912" t="s">
        <v>8328</v>
      </c>
      <c r="S912" s="12">
        <f>(((J912/60)/60)/24)+DATE(1970,1,1)</f>
        <v>42737.545358796298</v>
      </c>
      <c r="T912" s="13">
        <f>(((I912/60)/60)/24)+DATE(1970,1,1)</f>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6">
        <f>(E913-D913)/D913 + 1</f>
        <v>0</v>
      </c>
      <c r="P913" s="5" t="e">
        <f>E913/L913</f>
        <v>#DIV/0!</v>
      </c>
      <c r="Q913" t="s">
        <v>8325</v>
      </c>
      <c r="R913" t="s">
        <v>8328</v>
      </c>
      <c r="S913" s="12">
        <f>(((J913/60)/60)/24)+DATE(1970,1,1)</f>
        <v>41642.005150462966</v>
      </c>
      <c r="T913" s="13">
        <f>(((I913/60)/60)/24)+DATE(1970,1,1)</f>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6">
        <f>(E914-D914)/D914 + 1</f>
        <v>8.5714285714285632E-3</v>
      </c>
      <c r="P914" s="5">
        <f>E914/L914</f>
        <v>15</v>
      </c>
      <c r="Q914" t="s">
        <v>8325</v>
      </c>
      <c r="R914" t="s">
        <v>8328</v>
      </c>
      <c r="S914" s="12">
        <f>(((J914/60)/60)/24)+DATE(1970,1,1)</f>
        <v>41194.109340277777</v>
      </c>
      <c r="T914" s="13">
        <f>(((I914/60)/60)/24)+DATE(1970,1,1)</f>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6">
        <f>(E915-D915)/D915 + 1</f>
        <v>6.6066666666666718E-2</v>
      </c>
      <c r="P915" s="5">
        <f>E915/L915</f>
        <v>82.583333333333329</v>
      </c>
      <c r="Q915" t="s">
        <v>8325</v>
      </c>
      <c r="R915" t="s">
        <v>8328</v>
      </c>
      <c r="S915" s="12">
        <f>(((J915/60)/60)/24)+DATE(1970,1,1)</f>
        <v>41004.139108796298</v>
      </c>
      <c r="T915" s="13">
        <f>(((I915/60)/60)/24)+DATE(1970,1,1)</f>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6">
        <f>(E916-D916)/D916 + 1</f>
        <v>0</v>
      </c>
      <c r="P916" s="5" t="e">
        <f>E916/L916</f>
        <v>#DIV/0!</v>
      </c>
      <c r="Q916" t="s">
        <v>8325</v>
      </c>
      <c r="R916" t="s">
        <v>8328</v>
      </c>
      <c r="S916" s="12">
        <f>(((J916/60)/60)/24)+DATE(1970,1,1)</f>
        <v>41116.763275462967</v>
      </c>
      <c r="T916" s="13">
        <f>(((I916/60)/60)/24)+DATE(1970,1,1)</f>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6">
        <f>(E917-D917)/D917 + 1</f>
        <v>5.7692307692307709E-2</v>
      </c>
      <c r="P917" s="5">
        <f>E917/L917</f>
        <v>41.666666666666664</v>
      </c>
      <c r="Q917" t="s">
        <v>8325</v>
      </c>
      <c r="R917" t="s">
        <v>8328</v>
      </c>
      <c r="S917" s="12">
        <f>(((J917/60)/60)/24)+DATE(1970,1,1)</f>
        <v>40937.679560185185</v>
      </c>
      <c r="T917" s="13">
        <f>(((I917/60)/60)/24)+DATE(1970,1,1)</f>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6">
        <f>(E918-D918)/D918 + 1</f>
        <v>0</v>
      </c>
      <c r="P918" s="5" t="e">
        <f>E918/L918</f>
        <v>#DIV/0!</v>
      </c>
      <c r="Q918" t="s">
        <v>8325</v>
      </c>
      <c r="R918" t="s">
        <v>8328</v>
      </c>
      <c r="S918" s="12">
        <f>(((J918/60)/60)/24)+DATE(1970,1,1)</f>
        <v>40434.853402777779</v>
      </c>
      <c r="T918" s="13">
        <f>(((I918/60)/60)/24)+DATE(1970,1,1)</f>
        <v>40473.208333333336</v>
      </c>
    </row>
    <row r="919" spans="1:20" ht="64"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6">
        <f>(E919-D919)/D919 + 1</f>
        <v>6.0000000000000053E-3</v>
      </c>
      <c r="P919" s="5">
        <f>E919/L919</f>
        <v>30</v>
      </c>
      <c r="Q919" t="s">
        <v>8325</v>
      </c>
      <c r="R919" t="s">
        <v>8328</v>
      </c>
      <c r="S919" s="12">
        <f>(((J919/60)/60)/24)+DATE(1970,1,1)</f>
        <v>41802.94363425926</v>
      </c>
      <c r="T919" s="13">
        <f>(((I919/60)/60)/24)+DATE(1970,1,1)</f>
        <v>41834.104166666664</v>
      </c>
    </row>
    <row r="920" spans="1:20" ht="64"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6">
        <f>(E920-D920)/D920 + 1</f>
        <v>5.0256410256410255E-2</v>
      </c>
      <c r="P920" s="5">
        <f>E920/L920</f>
        <v>19.600000000000001</v>
      </c>
      <c r="Q920" t="s">
        <v>8325</v>
      </c>
      <c r="R920" t="s">
        <v>8328</v>
      </c>
      <c r="S920" s="12">
        <f>(((J920/60)/60)/24)+DATE(1970,1,1)</f>
        <v>41944.916215277779</v>
      </c>
      <c r="T920" s="13">
        <f>(((I920/60)/60)/24)+DATE(1970,1,1)</f>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6">
        <f>(E921-D921)/D921 + 1</f>
        <v>5.0000000000000044E-3</v>
      </c>
      <c r="P921" s="5">
        <f>E921/L921</f>
        <v>100</v>
      </c>
      <c r="Q921" t="s">
        <v>8325</v>
      </c>
      <c r="R921" t="s">
        <v>8328</v>
      </c>
      <c r="S921" s="12">
        <f>(((J921/60)/60)/24)+DATE(1970,1,1)</f>
        <v>41227.641724537039</v>
      </c>
      <c r="T921" s="13">
        <f>(((I921/60)/60)/24)+DATE(1970,1,1)</f>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6">
        <f>(E922-D922)/D922 + 1</f>
        <v>0</v>
      </c>
      <c r="P922" s="5" t="e">
        <f>E922/L922</f>
        <v>#DIV/0!</v>
      </c>
      <c r="Q922" t="s">
        <v>8325</v>
      </c>
      <c r="R922" t="s">
        <v>8328</v>
      </c>
      <c r="S922" s="12">
        <f>(((J922/60)/60)/24)+DATE(1970,1,1)</f>
        <v>41562.67155092593</v>
      </c>
      <c r="T922" s="13">
        <f>(((I922/60)/60)/24)+DATE(1970,1,1)</f>
        <v>41592.713217592594</v>
      </c>
    </row>
    <row r="923" spans="1:20" ht="64"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6">
        <f>(E923-D923)/D923 + 1</f>
        <v>0.30900000000000005</v>
      </c>
      <c r="P923" s="5">
        <f>E923/L923</f>
        <v>231.75</v>
      </c>
      <c r="Q923" t="s">
        <v>8325</v>
      </c>
      <c r="R923" t="s">
        <v>8328</v>
      </c>
      <c r="S923" s="12">
        <f>(((J923/60)/60)/24)+DATE(1970,1,1)</f>
        <v>40847.171018518515</v>
      </c>
      <c r="T923" s="13">
        <f>(((I923/60)/60)/24)+DATE(1970,1,1)</f>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6">
        <f>(E924-D924)/D924 + 1</f>
        <v>0.21037037037037032</v>
      </c>
      <c r="P924" s="5">
        <f>E924/L924</f>
        <v>189.33333333333334</v>
      </c>
      <c r="Q924" t="s">
        <v>8325</v>
      </c>
      <c r="R924" t="s">
        <v>8328</v>
      </c>
      <c r="S924" s="12">
        <f>(((J924/60)/60)/24)+DATE(1970,1,1)</f>
        <v>41878.530011574076</v>
      </c>
      <c r="T924" s="13">
        <f>(((I924/60)/60)/24)+DATE(1970,1,1)</f>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6">
        <f>(E925-D925)/D925 + 1</f>
        <v>2.200000000000002E-2</v>
      </c>
      <c r="P925" s="5">
        <f>E925/L925</f>
        <v>55</v>
      </c>
      <c r="Q925" t="s">
        <v>8325</v>
      </c>
      <c r="R925" t="s">
        <v>8328</v>
      </c>
      <c r="S925" s="12">
        <f>(((J925/60)/60)/24)+DATE(1970,1,1)</f>
        <v>41934.959756944445</v>
      </c>
      <c r="T925" s="13">
        <f>(((I925/60)/60)/24)+DATE(1970,1,1)</f>
        <v>41965.001423611116</v>
      </c>
    </row>
    <row r="926" spans="1:20" ht="64"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6">
        <f>(E926-D926)/D926 + 1</f>
        <v>0.10899999999999999</v>
      </c>
      <c r="P926" s="5">
        <f>E926/L926</f>
        <v>21.8</v>
      </c>
      <c r="Q926" t="s">
        <v>8325</v>
      </c>
      <c r="R926" t="s">
        <v>8328</v>
      </c>
      <c r="S926" s="12">
        <f>(((J926/60)/60)/24)+DATE(1970,1,1)</f>
        <v>41288.942928240744</v>
      </c>
      <c r="T926" s="13">
        <f>(((I926/60)/60)/24)+DATE(1970,1,1)</f>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6">
        <f>(E927-D927)/D927 + 1</f>
        <v>2.6666666666666616E-2</v>
      </c>
      <c r="P927" s="5">
        <f>E927/L927</f>
        <v>32</v>
      </c>
      <c r="Q927" t="s">
        <v>8325</v>
      </c>
      <c r="R927" t="s">
        <v>8328</v>
      </c>
      <c r="S927" s="12">
        <f>(((J927/60)/60)/24)+DATE(1970,1,1)</f>
        <v>41575.880914351852</v>
      </c>
      <c r="T927" s="13">
        <f>(((I927/60)/60)/24)+DATE(1970,1,1)</f>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6">
        <f>(E928-D928)/D928 + 1</f>
        <v>0</v>
      </c>
      <c r="P928" s="5" t="e">
        <f>E928/L928</f>
        <v>#DIV/0!</v>
      </c>
      <c r="Q928" t="s">
        <v>8325</v>
      </c>
      <c r="R928" t="s">
        <v>8328</v>
      </c>
      <c r="S928" s="12">
        <f>(((J928/60)/60)/24)+DATE(1970,1,1)</f>
        <v>40338.02002314815</v>
      </c>
      <c r="T928" s="13">
        <f>(((I928/60)/60)/24)+DATE(1970,1,1)</f>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6">
        <f>(E929-D929)/D929 + 1</f>
        <v>0</v>
      </c>
      <c r="P929" s="5" t="e">
        <f>E929/L929</f>
        <v>#DIV/0!</v>
      </c>
      <c r="Q929" t="s">
        <v>8325</v>
      </c>
      <c r="R929" t="s">
        <v>8328</v>
      </c>
      <c r="S929" s="12">
        <f>(((J929/60)/60)/24)+DATE(1970,1,1)</f>
        <v>41013.822858796295</v>
      </c>
      <c r="T929" s="13">
        <f>(((I929/60)/60)/24)+DATE(1970,1,1)</f>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6">
        <f>(E930-D930)/D930 + 1</f>
        <v>0.10862068965517246</v>
      </c>
      <c r="P930" s="5">
        <f>E930/L930</f>
        <v>56.25</v>
      </c>
      <c r="Q930" t="s">
        <v>8325</v>
      </c>
      <c r="R930" t="s">
        <v>8328</v>
      </c>
      <c r="S930" s="12">
        <f>(((J930/60)/60)/24)+DATE(1970,1,1)</f>
        <v>41180.86241898148</v>
      </c>
      <c r="T930" s="13">
        <f>(((I930/60)/60)/24)+DATE(1970,1,1)</f>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6">
        <f>(E931-D931)/D931 + 1</f>
        <v>0</v>
      </c>
      <c r="P931" s="5" t="e">
        <f>E931/L931</f>
        <v>#DIV/0!</v>
      </c>
      <c r="Q931" t="s">
        <v>8325</v>
      </c>
      <c r="R931" t="s">
        <v>8328</v>
      </c>
      <c r="S931" s="12">
        <f>(((J931/60)/60)/24)+DATE(1970,1,1)</f>
        <v>40978.238067129627</v>
      </c>
      <c r="T931" s="13">
        <f>(((I931/60)/60)/24)+DATE(1970,1,1)</f>
        <v>41008.196400462963</v>
      </c>
    </row>
    <row r="932" spans="1:20" ht="64"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6">
        <f>(E932-D932)/D932 + 1</f>
        <v>0.3833333333333333</v>
      </c>
      <c r="P932" s="5">
        <f>E932/L932</f>
        <v>69</v>
      </c>
      <c r="Q932" t="s">
        <v>8325</v>
      </c>
      <c r="R932" t="s">
        <v>8328</v>
      </c>
      <c r="S932" s="12">
        <f>(((J932/60)/60)/24)+DATE(1970,1,1)</f>
        <v>40312.915578703702</v>
      </c>
      <c r="T932" s="13">
        <f>(((I932/60)/60)/24)+DATE(1970,1,1)</f>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6">
        <f>(E933-D933)/D933 + 1</f>
        <v>6.5500000000000003E-2</v>
      </c>
      <c r="P933" s="5">
        <f>E933/L933</f>
        <v>18.714285714285715</v>
      </c>
      <c r="Q933" t="s">
        <v>8325</v>
      </c>
      <c r="R933" t="s">
        <v>8328</v>
      </c>
      <c r="S933" s="12">
        <f>(((J933/60)/60)/24)+DATE(1970,1,1)</f>
        <v>41680.359976851854</v>
      </c>
      <c r="T933" s="13">
        <f>(((I933/60)/60)/24)+DATE(1970,1,1)</f>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6">
        <f>(E934-D934)/D934 + 1</f>
        <v>0.14536842105263159</v>
      </c>
      <c r="P934" s="5">
        <f>E934/L934</f>
        <v>46.033333333333331</v>
      </c>
      <c r="Q934" t="s">
        <v>8325</v>
      </c>
      <c r="R934" t="s">
        <v>8328</v>
      </c>
      <c r="S934" s="12">
        <f>(((J934/60)/60)/24)+DATE(1970,1,1)</f>
        <v>41310.969270833331</v>
      </c>
      <c r="T934" s="13">
        <f>(((I934/60)/60)/24)+DATE(1970,1,1)</f>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6">
        <f>(E935-D935)/D935 + 1</f>
        <v>6.0000000000000053E-2</v>
      </c>
      <c r="P935" s="5">
        <f>E935/L935</f>
        <v>60</v>
      </c>
      <c r="Q935" t="s">
        <v>8325</v>
      </c>
      <c r="R935" t="s">
        <v>8328</v>
      </c>
      <c r="S935" s="12">
        <f>(((J935/60)/60)/24)+DATE(1970,1,1)</f>
        <v>41711.169085648151</v>
      </c>
      <c r="T935" s="13">
        <f>(((I935/60)/60)/24)+DATE(1970,1,1)</f>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6">
        <f>(E936-D936)/D936 + 1</f>
        <v>0.30400000000000005</v>
      </c>
      <c r="P936" s="5">
        <f>E936/L936</f>
        <v>50.666666666666664</v>
      </c>
      <c r="Q936" t="s">
        <v>8325</v>
      </c>
      <c r="R936" t="s">
        <v>8328</v>
      </c>
      <c r="S936" s="12">
        <f>(((J936/60)/60)/24)+DATE(1970,1,1)</f>
        <v>41733.737083333333</v>
      </c>
      <c r="T936" s="13">
        <f>(((I936/60)/60)/24)+DATE(1970,1,1)</f>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6">
        <f>(E937-D937)/D937 + 1</f>
        <v>1.4285714285714235E-2</v>
      </c>
      <c r="P937" s="5">
        <f>E937/L937</f>
        <v>25</v>
      </c>
      <c r="Q937" t="s">
        <v>8325</v>
      </c>
      <c r="R937" t="s">
        <v>8328</v>
      </c>
      <c r="S937" s="12">
        <f>(((J937/60)/60)/24)+DATE(1970,1,1)</f>
        <v>42368.333668981482</v>
      </c>
      <c r="T937" s="13">
        <f>(((I937/60)/60)/24)+DATE(1970,1,1)</f>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6">
        <f>(E938-D938)/D938 + 1</f>
        <v>0</v>
      </c>
      <c r="P938" s="5" t="e">
        <f>E938/L938</f>
        <v>#DIV/0!</v>
      </c>
      <c r="Q938" t="s">
        <v>8325</v>
      </c>
      <c r="R938" t="s">
        <v>8328</v>
      </c>
      <c r="S938" s="12">
        <f>(((J938/60)/60)/24)+DATE(1970,1,1)</f>
        <v>40883.024178240739</v>
      </c>
      <c r="T938" s="13">
        <f>(((I938/60)/60)/24)+DATE(1970,1,1)</f>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6">
        <f>(E939-D939)/D939 + 1</f>
        <v>1.1428571428571455E-2</v>
      </c>
      <c r="P939" s="5">
        <f>E939/L939</f>
        <v>20</v>
      </c>
      <c r="Q939" t="s">
        <v>8325</v>
      </c>
      <c r="R939" t="s">
        <v>8328</v>
      </c>
      <c r="S939" s="12">
        <f>(((J939/60)/60)/24)+DATE(1970,1,1)</f>
        <v>41551.798113425924</v>
      </c>
      <c r="T939" s="13">
        <f>(((I939/60)/60)/24)+DATE(1970,1,1)</f>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6">
        <f>(E940-D940)/D940 + 1</f>
        <v>3.5714285714285587E-3</v>
      </c>
      <c r="P940" s="5">
        <f>E940/L940</f>
        <v>25</v>
      </c>
      <c r="Q940" t="s">
        <v>8325</v>
      </c>
      <c r="R940" t="s">
        <v>8328</v>
      </c>
      <c r="S940" s="12">
        <f>(((J940/60)/60)/24)+DATE(1970,1,1)</f>
        <v>41124.479722222226</v>
      </c>
      <c r="T940" s="13">
        <f>(((I940/60)/60)/24)+DATE(1970,1,1)</f>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6">
        <f>(E941-D941)/D941 + 1</f>
        <v>1.4545454545454528E-2</v>
      </c>
      <c r="P941" s="5">
        <f>E941/L941</f>
        <v>20</v>
      </c>
      <c r="Q941" t="s">
        <v>8325</v>
      </c>
      <c r="R941" t="s">
        <v>8328</v>
      </c>
      <c r="S941" s="12">
        <f>(((J941/60)/60)/24)+DATE(1970,1,1)</f>
        <v>41416.763171296298</v>
      </c>
      <c r="T941" s="13">
        <f>(((I941/60)/60)/24)+DATE(1970,1,1)</f>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6">
        <f>(E942-D942)/D942 + 1</f>
        <v>0.17155555555555557</v>
      </c>
      <c r="P942" s="5">
        <f>E942/L942</f>
        <v>110.28571428571429</v>
      </c>
      <c r="Q942" t="s">
        <v>8319</v>
      </c>
      <c r="R942" t="s">
        <v>8321</v>
      </c>
      <c r="S942" s="12">
        <f>(((J942/60)/60)/24)+DATE(1970,1,1)</f>
        <v>42182.008402777778</v>
      </c>
      <c r="T942" s="13">
        <f>(((I942/60)/60)/24)+DATE(1970,1,1)</f>
        <v>42227.008402777778</v>
      </c>
    </row>
    <row r="943" spans="1:20" ht="64"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6">
        <f>(E943-D943)/D943 + 1</f>
        <v>2.3220000000000018E-2</v>
      </c>
      <c r="P943" s="5">
        <f>E943/L943</f>
        <v>37.451612903225808</v>
      </c>
      <c r="Q943" t="s">
        <v>8319</v>
      </c>
      <c r="R943" t="s">
        <v>8321</v>
      </c>
      <c r="S943" s="12">
        <f>(((J943/60)/60)/24)+DATE(1970,1,1)</f>
        <v>42746.096585648149</v>
      </c>
      <c r="T943" s="13">
        <f>(((I943/60)/60)/24)+DATE(1970,1,1)</f>
        <v>42776.096585648149</v>
      </c>
    </row>
    <row r="944" spans="1:20" ht="64"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6">
        <f>(E944-D944)/D944 + 1</f>
        <v>8.9066666666666627E-2</v>
      </c>
      <c r="P944" s="5">
        <f>E944/L944</f>
        <v>41.75</v>
      </c>
      <c r="Q944" t="s">
        <v>8319</v>
      </c>
      <c r="R944" t="s">
        <v>8321</v>
      </c>
      <c r="S944" s="12">
        <f>(((J944/60)/60)/24)+DATE(1970,1,1)</f>
        <v>42382.843287037031</v>
      </c>
      <c r="T944" s="13">
        <f>(((I944/60)/60)/24)+DATE(1970,1,1)</f>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6">
        <f>(E945-D945)/D945 + 1</f>
        <v>9.6333333333333382E-2</v>
      </c>
      <c r="P945" s="5">
        <f>E945/L945</f>
        <v>24.083333333333332</v>
      </c>
      <c r="Q945" t="s">
        <v>8319</v>
      </c>
      <c r="R945" t="s">
        <v>8321</v>
      </c>
      <c r="S945" s="12">
        <f>(((J945/60)/60)/24)+DATE(1970,1,1)</f>
        <v>42673.66788194445</v>
      </c>
      <c r="T945" s="13">
        <f>(((I945/60)/60)/24)+DATE(1970,1,1)</f>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6">
        <f>(E946-D946)/D946 + 1</f>
        <v>0.13326000000000005</v>
      </c>
      <c r="P946" s="5">
        <f>E946/L946</f>
        <v>69.40625</v>
      </c>
      <c r="Q946" t="s">
        <v>8319</v>
      </c>
      <c r="R946" t="s">
        <v>8321</v>
      </c>
      <c r="S946" s="12">
        <f>(((J946/60)/60)/24)+DATE(1970,1,1)</f>
        <v>42444.583912037036</v>
      </c>
      <c r="T946" s="13">
        <f>(((I946/60)/60)/24)+DATE(1970,1,1)</f>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6">
        <f>(E947-D947)/D947 + 1</f>
        <v>2.4839999999999973E-2</v>
      </c>
      <c r="P947" s="5">
        <f>E947/L947</f>
        <v>155.25</v>
      </c>
      <c r="Q947" t="s">
        <v>8319</v>
      </c>
      <c r="R947" t="s">
        <v>8321</v>
      </c>
      <c r="S947" s="12">
        <f>(((J947/60)/60)/24)+DATE(1970,1,1)</f>
        <v>42732.872986111113</v>
      </c>
      <c r="T947" s="13">
        <f>(((I947/60)/60)/24)+DATE(1970,1,1)</f>
        <v>42784.999305555553</v>
      </c>
    </row>
    <row r="948" spans="1:20" ht="48"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6">
        <f>(E948-D948)/D948 + 1</f>
        <v>1.9066666666666676E-2</v>
      </c>
      <c r="P948" s="5">
        <f>E948/L948</f>
        <v>57.2</v>
      </c>
      <c r="Q948" t="s">
        <v>8319</v>
      </c>
      <c r="R948" t="s">
        <v>8321</v>
      </c>
      <c r="S948" s="12">
        <f>(((J948/60)/60)/24)+DATE(1970,1,1)</f>
        <v>42592.750555555554</v>
      </c>
      <c r="T948" s="13">
        <f>(((I948/60)/60)/24)+DATE(1970,1,1)</f>
        <v>42622.750555555554</v>
      </c>
    </row>
    <row r="949" spans="1:20" ht="64"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6">
        <f>(E949-D949)/D949 + 1</f>
        <v>0</v>
      </c>
      <c r="P949" s="5" t="e">
        <f>E949/L949</f>
        <v>#DIV/0!</v>
      </c>
      <c r="Q949" t="s">
        <v>8319</v>
      </c>
      <c r="R949" t="s">
        <v>8321</v>
      </c>
      <c r="S949" s="12">
        <f>(((J949/60)/60)/24)+DATE(1970,1,1)</f>
        <v>42491.781319444446</v>
      </c>
      <c r="T949" s="13">
        <f>(((I949/60)/60)/24)+DATE(1970,1,1)</f>
        <v>42551.781319444446</v>
      </c>
    </row>
    <row r="950" spans="1:20" ht="64"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6">
        <f>(E950-D950)/D950 + 1</f>
        <v>0.12</v>
      </c>
      <c r="P950" s="5">
        <f>E950/L950</f>
        <v>60</v>
      </c>
      <c r="Q950" t="s">
        <v>8319</v>
      </c>
      <c r="R950" t="s">
        <v>8321</v>
      </c>
      <c r="S950" s="12">
        <f>(((J950/60)/60)/24)+DATE(1970,1,1)</f>
        <v>42411.828287037039</v>
      </c>
      <c r="T950" s="13">
        <f>(((I950/60)/60)/24)+DATE(1970,1,1)</f>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6">
        <f>(E951-D951)/D951 + 1</f>
        <v>1.3650000000000051E-2</v>
      </c>
      <c r="P951" s="5">
        <f>E951/L951</f>
        <v>39</v>
      </c>
      <c r="Q951" t="s">
        <v>8319</v>
      </c>
      <c r="R951" t="s">
        <v>8321</v>
      </c>
      <c r="S951" s="12">
        <f>(((J951/60)/60)/24)+DATE(1970,1,1)</f>
        <v>42361.043703703705</v>
      </c>
      <c r="T951" s="13">
        <f>(((I951/60)/60)/24)+DATE(1970,1,1)</f>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6">
        <f>(E952-D952)/D952 + 1</f>
        <v>0.28039999999999998</v>
      </c>
      <c r="P952" s="5">
        <f>E952/L952</f>
        <v>58.416666666666664</v>
      </c>
      <c r="Q952" t="s">
        <v>8319</v>
      </c>
      <c r="R952" t="s">
        <v>8321</v>
      </c>
      <c r="S952" s="12">
        <f>(((J952/60)/60)/24)+DATE(1970,1,1)</f>
        <v>42356.750706018516</v>
      </c>
      <c r="T952" s="13">
        <f>(((I952/60)/60)/24)+DATE(1970,1,1)</f>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6">
        <f>(E953-D953)/D953 + 1</f>
        <v>0.38390000000000002</v>
      </c>
      <c r="P953" s="5">
        <f>E953/L953</f>
        <v>158.63636363636363</v>
      </c>
      <c r="Q953" t="s">
        <v>8319</v>
      </c>
      <c r="R953" t="s">
        <v>8321</v>
      </c>
      <c r="S953" s="12">
        <f>(((J953/60)/60)/24)+DATE(1970,1,1)</f>
        <v>42480.653611111105</v>
      </c>
      <c r="T953" s="13">
        <f>(((I953/60)/60)/24)+DATE(1970,1,1)</f>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6">
        <f>(E954-D954)/D954 + 1</f>
        <v>0.39942857142857147</v>
      </c>
      <c r="P954" s="5">
        <f>E954/L954</f>
        <v>99.857142857142861</v>
      </c>
      <c r="Q954" t="s">
        <v>8319</v>
      </c>
      <c r="R954" t="s">
        <v>8321</v>
      </c>
      <c r="S954" s="12">
        <f>(((J954/60)/60)/24)+DATE(1970,1,1)</f>
        <v>42662.613564814819</v>
      </c>
      <c r="T954" s="13">
        <f>(((I954/60)/60)/24)+DATE(1970,1,1)</f>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6">
        <f>(E955-D955)/D955 + 1</f>
        <v>8.3999999999999631E-3</v>
      </c>
      <c r="P955" s="5">
        <f>E955/L955</f>
        <v>25.2</v>
      </c>
      <c r="Q955" t="s">
        <v>8319</v>
      </c>
      <c r="R955" t="s">
        <v>8321</v>
      </c>
      <c r="S955" s="12">
        <f>(((J955/60)/60)/24)+DATE(1970,1,1)</f>
        <v>41999.164340277777</v>
      </c>
      <c r="T955" s="13">
        <f>(((I955/60)/60)/24)+DATE(1970,1,1)</f>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6">
        <f>(E956-D956)/D956 + 1</f>
        <v>0.43406666666666671</v>
      </c>
      <c r="P956" s="5">
        <f>E956/L956</f>
        <v>89.191780821917803</v>
      </c>
      <c r="Q956" t="s">
        <v>8319</v>
      </c>
      <c r="R956" t="s">
        <v>8321</v>
      </c>
      <c r="S956" s="12">
        <f>(((J956/60)/60)/24)+DATE(1970,1,1)</f>
        <v>42194.833784722221</v>
      </c>
      <c r="T956" s="13">
        <f>(((I956/60)/60)/24)+DATE(1970,1,1)</f>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6">
        <f>(E957-D957)/D957 + 1</f>
        <v>5.6613333333333293E-2</v>
      </c>
      <c r="P957" s="5">
        <f>E957/L957</f>
        <v>182.6236559139785</v>
      </c>
      <c r="Q957" t="s">
        <v>8319</v>
      </c>
      <c r="R957" t="s">
        <v>8321</v>
      </c>
      <c r="S957" s="12">
        <f>(((J957/60)/60)/24)+DATE(1970,1,1)</f>
        <v>42586.295138888891</v>
      </c>
      <c r="T957" s="13">
        <f>(((I957/60)/60)/24)+DATE(1970,1,1)</f>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6">
        <f>(E958-D958)/D958 + 1</f>
        <v>1.7220000000000013E-2</v>
      </c>
      <c r="P958" s="5">
        <f>E958/L958</f>
        <v>50.647058823529413</v>
      </c>
      <c r="Q958" t="s">
        <v>8319</v>
      </c>
      <c r="R958" t="s">
        <v>8321</v>
      </c>
      <c r="S958" s="12">
        <f>(((J958/60)/60)/24)+DATE(1970,1,1)</f>
        <v>42060.913877314815</v>
      </c>
      <c r="T958" s="13">
        <f>(((I958/60)/60)/24)+DATE(1970,1,1)</f>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6">
        <f>(E959-D959)/D959 + 1</f>
        <v>1.9416666666666638E-2</v>
      </c>
      <c r="P959" s="5">
        <f>E959/L959</f>
        <v>33.285714285714285</v>
      </c>
      <c r="Q959" t="s">
        <v>8319</v>
      </c>
      <c r="R959" t="s">
        <v>8321</v>
      </c>
      <c r="S959" s="12">
        <f>(((J959/60)/60)/24)+DATE(1970,1,1)</f>
        <v>42660.552465277782</v>
      </c>
      <c r="T959" s="13">
        <f>(((I959/60)/60)/24)+DATE(1970,1,1)</f>
        <v>42691.594131944439</v>
      </c>
    </row>
    <row r="960" spans="1:20" ht="64"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6">
        <f>(E960-D960)/D960 + 1</f>
        <v>0.11328275684711331</v>
      </c>
      <c r="P960" s="5">
        <f>E960/L960</f>
        <v>51.823529411764703</v>
      </c>
      <c r="Q960" t="s">
        <v>8319</v>
      </c>
      <c r="R960" t="s">
        <v>8321</v>
      </c>
      <c r="S960" s="12">
        <f>(((J960/60)/60)/24)+DATE(1970,1,1)</f>
        <v>42082.802812499998</v>
      </c>
      <c r="T960" s="13">
        <f>(((I960/60)/60)/24)+DATE(1970,1,1)</f>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6">
        <f>(E961-D961)/D961 + 1</f>
        <v>0.38859999999999995</v>
      </c>
      <c r="P961" s="5">
        <f>E961/L961</f>
        <v>113.62573099415205</v>
      </c>
      <c r="Q961" t="s">
        <v>8319</v>
      </c>
      <c r="R961" t="s">
        <v>8321</v>
      </c>
      <c r="S961" s="12">
        <f>(((J961/60)/60)/24)+DATE(1970,1,1)</f>
        <v>41993.174363425926</v>
      </c>
      <c r="T961" s="13">
        <f>(((I961/60)/60)/24)+DATE(1970,1,1)</f>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6">
        <f>(E962-D962)/D962 + 1</f>
        <v>0.46100628930817611</v>
      </c>
      <c r="P962" s="5">
        <f>E962/L962</f>
        <v>136.46276595744681</v>
      </c>
      <c r="Q962" t="s">
        <v>8319</v>
      </c>
      <c r="R962" t="s">
        <v>8321</v>
      </c>
      <c r="S962" s="12">
        <f>(((J962/60)/60)/24)+DATE(1970,1,1)</f>
        <v>42766.626793981486</v>
      </c>
      <c r="T962" s="13">
        <f>(((I962/60)/60)/24)+DATE(1970,1,1)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6">
        <f>(E963-D963)/D963 + 1</f>
        <v>0.42188421052631575</v>
      </c>
      <c r="P963" s="5">
        <f>E963/L963</f>
        <v>364.35454545454547</v>
      </c>
      <c r="Q963" t="s">
        <v>8319</v>
      </c>
      <c r="R963" t="s">
        <v>8321</v>
      </c>
      <c r="S963" s="12">
        <f>(((J963/60)/60)/24)+DATE(1970,1,1)</f>
        <v>42740.693692129629</v>
      </c>
      <c r="T963" s="13">
        <f>(((I963/60)/60)/24)+DATE(1970,1,1)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6">
        <f>(E964-D964)/D964 + 1</f>
        <v>0.28480000000000005</v>
      </c>
      <c r="P964" s="5">
        <f>E964/L964</f>
        <v>19.243243243243242</v>
      </c>
      <c r="Q964" t="s">
        <v>8319</v>
      </c>
      <c r="R964" t="s">
        <v>8321</v>
      </c>
      <c r="S964" s="12">
        <f>(((J964/60)/60)/24)+DATE(1970,1,1)</f>
        <v>42373.712418981479</v>
      </c>
      <c r="T964" s="13">
        <f>(((I964/60)/60)/24)+DATE(1970,1,1)</f>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6">
        <f>(E965-D965)/D965 + 1</f>
        <v>1.0771428571428543E-2</v>
      </c>
      <c r="P965" s="5">
        <f>E965/L965</f>
        <v>41.888888888888886</v>
      </c>
      <c r="Q965" t="s">
        <v>8319</v>
      </c>
      <c r="R965" t="s">
        <v>8321</v>
      </c>
      <c r="S965" s="12">
        <f>(((J965/60)/60)/24)+DATE(1970,1,1)</f>
        <v>42625.635636574079</v>
      </c>
      <c r="T965" s="13">
        <f>(((I965/60)/60)/24)+DATE(1970,1,1)</f>
        <v>42660.635636574079</v>
      </c>
    </row>
    <row r="966" spans="1:20" ht="64"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6">
        <f>(E966-D966)/D966 + 1</f>
        <v>7.9909090909090486E-3</v>
      </c>
      <c r="P966" s="5">
        <f>E966/L966</f>
        <v>30.310344827586206</v>
      </c>
      <c r="Q966" t="s">
        <v>8319</v>
      </c>
      <c r="R966" t="s">
        <v>8321</v>
      </c>
      <c r="S966" s="12">
        <f>(((J966/60)/60)/24)+DATE(1970,1,1)</f>
        <v>42208.628692129627</v>
      </c>
      <c r="T966" s="13">
        <f>(((I966/60)/60)/24)+DATE(1970,1,1)</f>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6">
        <f>(E967-D967)/D967 + 1</f>
        <v>1.1920000000000042E-2</v>
      </c>
      <c r="P967" s="5">
        <f>E967/L967</f>
        <v>49.666666666666664</v>
      </c>
      <c r="Q967" t="s">
        <v>8319</v>
      </c>
      <c r="R967" t="s">
        <v>8321</v>
      </c>
      <c r="S967" s="12">
        <f>(((J967/60)/60)/24)+DATE(1970,1,1)</f>
        <v>42637.016736111109</v>
      </c>
      <c r="T967" s="13">
        <f>(((I967/60)/60)/24)+DATE(1970,1,1)</f>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6">
        <f>(E968-D968)/D968 + 1</f>
        <v>0.14800000000000002</v>
      </c>
      <c r="P968" s="5">
        <f>E968/L968</f>
        <v>59.2</v>
      </c>
      <c r="Q968" t="s">
        <v>8319</v>
      </c>
      <c r="R968" t="s">
        <v>8321</v>
      </c>
      <c r="S968" s="12">
        <f>(((J968/60)/60)/24)+DATE(1970,1,1)</f>
        <v>42619.635787037041</v>
      </c>
      <c r="T968" s="13">
        <f>(((I968/60)/60)/24)+DATE(1970,1,1)</f>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6">
        <f>(E969-D969)/D969 + 1</f>
        <v>0.17810000000000004</v>
      </c>
      <c r="P969" s="5">
        <f>E969/L969</f>
        <v>43.97530864197531</v>
      </c>
      <c r="Q969" t="s">
        <v>8319</v>
      </c>
      <c r="R969" t="s">
        <v>8321</v>
      </c>
      <c r="S969" s="12">
        <f>(((J969/60)/60)/24)+DATE(1970,1,1)</f>
        <v>42422.254328703704</v>
      </c>
      <c r="T969" s="13">
        <f>(((I969/60)/60)/24)+DATE(1970,1,1)</f>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6">
        <f>(E970-D970)/D970 + 1</f>
        <v>1.3249999999999984E-2</v>
      </c>
      <c r="P970" s="5">
        <f>E970/L970</f>
        <v>26.5</v>
      </c>
      <c r="Q970" t="s">
        <v>8319</v>
      </c>
      <c r="R970" t="s">
        <v>8321</v>
      </c>
      <c r="S970" s="12">
        <f>(((J970/60)/60)/24)+DATE(1970,1,1)</f>
        <v>41836.847615740742</v>
      </c>
      <c r="T970" s="13">
        <f>(((I970/60)/60)/24)+DATE(1970,1,1)</f>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6">
        <f>(E971-D971)/D971 + 1</f>
        <v>0.46666666666666667</v>
      </c>
      <c r="P971" s="5">
        <f>E971/L971</f>
        <v>1272.7272727272727</v>
      </c>
      <c r="Q971" t="s">
        <v>8319</v>
      </c>
      <c r="R971" t="s">
        <v>8321</v>
      </c>
      <c r="S971" s="12">
        <f>(((J971/60)/60)/24)+DATE(1970,1,1)</f>
        <v>42742.30332175926</v>
      </c>
      <c r="T971" s="13">
        <f>(((I971/60)/60)/24)+DATE(1970,1,1)</f>
        <v>42775.30332175926</v>
      </c>
    </row>
    <row r="972" spans="1:20" ht="64"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6">
        <f>(E972-D972)/D972 + 1</f>
        <v>0.45920000000000005</v>
      </c>
      <c r="P972" s="5">
        <f>E972/L972</f>
        <v>164</v>
      </c>
      <c r="Q972" t="s">
        <v>8319</v>
      </c>
      <c r="R972" t="s">
        <v>8321</v>
      </c>
      <c r="S972" s="12">
        <f>(((J972/60)/60)/24)+DATE(1970,1,1)</f>
        <v>42721.220520833333</v>
      </c>
      <c r="T972" s="13">
        <f>(((I972/60)/60)/24)+DATE(1970,1,1)</f>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6">
        <f>(E973-D973)/D973 + 1</f>
        <v>2.2600000000000398E-3</v>
      </c>
      <c r="P973" s="5">
        <f>E973/L973</f>
        <v>45.2</v>
      </c>
      <c r="Q973" t="s">
        <v>8319</v>
      </c>
      <c r="R973" t="s">
        <v>8321</v>
      </c>
      <c r="S973" s="12">
        <f>(((J973/60)/60)/24)+DATE(1970,1,1)</f>
        <v>42111.709027777775</v>
      </c>
      <c r="T973" s="13">
        <f>(((I973/60)/60)/24)+DATE(1970,1,1)</f>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6">
        <f>(E974-D974)/D974 + 1</f>
        <v>0.34624999999999995</v>
      </c>
      <c r="P974" s="5">
        <f>E974/L974</f>
        <v>153.88888888888889</v>
      </c>
      <c r="Q974" t="s">
        <v>8319</v>
      </c>
      <c r="R974" t="s">
        <v>8321</v>
      </c>
      <c r="S974" s="12">
        <f>(((J974/60)/60)/24)+DATE(1970,1,1)</f>
        <v>41856.865717592591</v>
      </c>
      <c r="T974" s="13">
        <f>(((I974/60)/60)/24)+DATE(1970,1,1)</f>
        <v>41886.290972222225</v>
      </c>
    </row>
    <row r="975" spans="1:20" ht="64"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6">
        <f>(E975-D975)/D975 + 1</f>
        <v>2.0549999999999957E-2</v>
      </c>
      <c r="P975" s="5">
        <f>E975/L975</f>
        <v>51.375</v>
      </c>
      <c r="Q975" t="s">
        <v>8319</v>
      </c>
      <c r="R975" t="s">
        <v>8321</v>
      </c>
      <c r="S975" s="12">
        <f>(((J975/60)/60)/24)+DATE(1970,1,1)</f>
        <v>42257.014965277776</v>
      </c>
      <c r="T975" s="13">
        <f>(((I975/60)/60)/24)+DATE(1970,1,1)</f>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6">
        <f>(E976-D976)/D976 + 1</f>
        <v>5.6000000000000494E-3</v>
      </c>
      <c r="P976" s="5">
        <f>E976/L976</f>
        <v>93.333333333333329</v>
      </c>
      <c r="Q976" t="s">
        <v>8319</v>
      </c>
      <c r="R976" t="s">
        <v>8321</v>
      </c>
      <c r="S976" s="12">
        <f>(((J976/60)/60)/24)+DATE(1970,1,1)</f>
        <v>42424.749490740738</v>
      </c>
      <c r="T976" s="13">
        <f>(((I976/60)/60)/24)+DATE(1970,1,1)</f>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6">
        <f>(E977-D977)/D977 + 1</f>
        <v>2.6070000000000038E-2</v>
      </c>
      <c r="P977" s="5">
        <f>E977/L977</f>
        <v>108.625</v>
      </c>
      <c r="Q977" t="s">
        <v>8319</v>
      </c>
      <c r="R977" t="s">
        <v>8321</v>
      </c>
      <c r="S977" s="12">
        <f>(((J977/60)/60)/24)+DATE(1970,1,1)</f>
        <v>42489.696585648147</v>
      </c>
      <c r="T977" s="13">
        <f>(((I977/60)/60)/24)+DATE(1970,1,1)</f>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6">
        <f>(E978-D978)/D978 + 1</f>
        <v>1.9260000000000055E-2</v>
      </c>
      <c r="P978" s="5">
        <f>E978/L978</f>
        <v>160.5</v>
      </c>
      <c r="Q978" t="s">
        <v>8319</v>
      </c>
      <c r="R978" t="s">
        <v>8321</v>
      </c>
      <c r="S978" s="12">
        <f>(((J978/60)/60)/24)+DATE(1970,1,1)</f>
        <v>42185.058993055558</v>
      </c>
      <c r="T978" s="13">
        <f>(((I978/60)/60)/24)+DATE(1970,1,1)</f>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6">
        <f>(E979-D979)/D979 + 1</f>
        <v>0.33666666666666667</v>
      </c>
      <c r="P979" s="5">
        <f>E979/L979</f>
        <v>75.75</v>
      </c>
      <c r="Q979" t="s">
        <v>8319</v>
      </c>
      <c r="R979" t="s">
        <v>8321</v>
      </c>
      <c r="S979" s="12">
        <f>(((J979/60)/60)/24)+DATE(1970,1,1)</f>
        <v>42391.942094907412</v>
      </c>
      <c r="T979" s="13">
        <f>(((I979/60)/60)/24)+DATE(1970,1,1)</f>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6">
        <f>(E980-D980)/D980 + 1</f>
        <v>0.5626326718299024</v>
      </c>
      <c r="P980" s="5">
        <f>E980/L980</f>
        <v>790.83739837398377</v>
      </c>
      <c r="Q980" t="s">
        <v>8319</v>
      </c>
      <c r="R980" t="s">
        <v>8321</v>
      </c>
      <c r="S980" s="12">
        <f>(((J980/60)/60)/24)+DATE(1970,1,1)</f>
        <v>42395.309039351851</v>
      </c>
      <c r="T980" s="13">
        <f>(((I980/60)/60)/24)+DATE(1970,1,1)</f>
        <v>42425.309039351851</v>
      </c>
    </row>
    <row r="981" spans="1:20" ht="64"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6">
        <f>(E981-D981)/D981 + 1</f>
        <v>0.82817600000000002</v>
      </c>
      <c r="P981" s="5">
        <f>E981/L981</f>
        <v>301.93916666666667</v>
      </c>
      <c r="Q981" t="s">
        <v>8319</v>
      </c>
      <c r="R981" t="s">
        <v>8321</v>
      </c>
      <c r="S981" s="12">
        <f>(((J981/60)/60)/24)+DATE(1970,1,1)</f>
        <v>42506.416990740734</v>
      </c>
      <c r="T981" s="13">
        <f>(((I981/60)/60)/24)+DATE(1970,1,1)</f>
        <v>42541.790972222225</v>
      </c>
    </row>
    <row r="982" spans="1:20" ht="64"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6">
        <f>(E982-D982)/D982 + 1</f>
        <v>0.14859999999999995</v>
      </c>
      <c r="P982" s="5">
        <f>E982/L982</f>
        <v>47.935483870967744</v>
      </c>
      <c r="Q982" t="s">
        <v>8319</v>
      </c>
      <c r="R982" t="s">
        <v>8321</v>
      </c>
      <c r="S982" s="12">
        <f>(((J982/60)/60)/24)+DATE(1970,1,1)</f>
        <v>41928.904189814813</v>
      </c>
      <c r="T982" s="13">
        <f>(((I982/60)/60)/24)+DATE(1970,1,1)</f>
        <v>41973.945856481485</v>
      </c>
    </row>
    <row r="983" spans="1:20" ht="64"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6">
        <f>(E983-D983)/D983 + 1</f>
        <v>1.2375123751240391E-4</v>
      </c>
      <c r="P983" s="5">
        <f>E983/L983</f>
        <v>2.75</v>
      </c>
      <c r="Q983" t="s">
        <v>8319</v>
      </c>
      <c r="R983" t="s">
        <v>8321</v>
      </c>
      <c r="S983" s="12">
        <f>(((J983/60)/60)/24)+DATE(1970,1,1)</f>
        <v>41830.947013888886</v>
      </c>
      <c r="T983" s="13">
        <f>(((I983/60)/60)/24)+DATE(1970,1,1)</f>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6">
        <f>(E984-D984)/D984 + 1</f>
        <v>1.7142857142860013E-4</v>
      </c>
      <c r="P984" s="5">
        <f>E984/L984</f>
        <v>1</v>
      </c>
      <c r="Q984" t="s">
        <v>8319</v>
      </c>
      <c r="R984" t="s">
        <v>8321</v>
      </c>
      <c r="S984" s="12">
        <f>(((J984/60)/60)/24)+DATE(1970,1,1)</f>
        <v>42615.753310185188</v>
      </c>
      <c r="T984" s="13">
        <f>(((I984/60)/60)/24)+DATE(1970,1,1)</f>
        <v>42645.753310185188</v>
      </c>
    </row>
    <row r="985" spans="1:20" ht="64"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6">
        <f>(E985-D985)/D985 + 1</f>
        <v>0.2950613611721471</v>
      </c>
      <c r="P985" s="5">
        <f>E985/L985</f>
        <v>171.79329608938548</v>
      </c>
      <c r="Q985" t="s">
        <v>8319</v>
      </c>
      <c r="R985" t="s">
        <v>8321</v>
      </c>
      <c r="S985" s="12">
        <f>(((J985/60)/60)/24)+DATE(1970,1,1)</f>
        <v>42574.667650462965</v>
      </c>
      <c r="T985" s="13">
        <f>(((I985/60)/60)/24)+DATE(1970,1,1)</f>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6">
        <f>(E986-D986)/D986 + 1</f>
        <v>1.0600000000000054E-2</v>
      </c>
      <c r="P986" s="5">
        <f>E986/L986</f>
        <v>35.333333333333336</v>
      </c>
      <c r="Q986" t="s">
        <v>8319</v>
      </c>
      <c r="R986" t="s">
        <v>8321</v>
      </c>
      <c r="S986" s="12">
        <f>(((J986/60)/60)/24)+DATE(1970,1,1)</f>
        <v>42061.11583333333</v>
      </c>
      <c r="T986" s="13">
        <f>(((I986/60)/60)/24)+DATE(1970,1,1)</f>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6">
        <f>(E987-D987)/D987 + 1</f>
        <v>6.2933333333333286E-2</v>
      </c>
      <c r="P987" s="5">
        <f>E987/L987</f>
        <v>82.086956521739125</v>
      </c>
      <c r="Q987" t="s">
        <v>8319</v>
      </c>
      <c r="R987" t="s">
        <v>8321</v>
      </c>
      <c r="S987" s="12">
        <f>(((J987/60)/60)/24)+DATE(1970,1,1)</f>
        <v>42339.967708333337</v>
      </c>
      <c r="T987" s="13">
        <f>(((I987/60)/60)/24)+DATE(1970,1,1)</f>
        <v>42369.958333333328</v>
      </c>
    </row>
    <row r="988" spans="1:20" ht="64"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6">
        <f>(E988-D988)/D988 + 1</f>
        <v>0.12749999999999995</v>
      </c>
      <c r="P988" s="5">
        <f>E988/L988</f>
        <v>110.8695652173913</v>
      </c>
      <c r="Q988" t="s">
        <v>8319</v>
      </c>
      <c r="R988" t="s">
        <v>8321</v>
      </c>
      <c r="S988" s="12">
        <f>(((J988/60)/60)/24)+DATE(1970,1,1)</f>
        <v>42324.767361111109</v>
      </c>
      <c r="T988" s="13">
        <f>(((I988/60)/60)/24)+DATE(1970,1,1)</f>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6">
        <f>(E989-D989)/D989 + 1</f>
        <v>0.13219999999999998</v>
      </c>
      <c r="P989" s="5">
        <f>E989/L989</f>
        <v>161.21951219512195</v>
      </c>
      <c r="Q989" t="s">
        <v>8319</v>
      </c>
      <c r="R989" t="s">
        <v>8321</v>
      </c>
      <c r="S989" s="12">
        <f>(((J989/60)/60)/24)+DATE(1970,1,1)</f>
        <v>41773.294560185182</v>
      </c>
      <c r="T989" s="13">
        <f>(((I989/60)/60)/24)+DATE(1970,1,1)</f>
        <v>41813.294560185182</v>
      </c>
    </row>
    <row r="990" spans="1:20" ht="64"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6">
        <f>(E990-D990)/D990 + 1</f>
        <v>0</v>
      </c>
      <c r="P990" s="5" t="e">
        <f>E990/L990</f>
        <v>#DIV/0!</v>
      </c>
      <c r="Q990" t="s">
        <v>8319</v>
      </c>
      <c r="R990" t="s">
        <v>8321</v>
      </c>
      <c r="S990" s="12">
        <f>(((J990/60)/60)/24)+DATE(1970,1,1)</f>
        <v>42614.356770833328</v>
      </c>
      <c r="T990" s="13">
        <f>(((I990/60)/60)/24)+DATE(1970,1,1)</f>
        <v>42644.356770833328</v>
      </c>
    </row>
    <row r="991" spans="1:20" ht="32"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6">
        <f>(E991-D991)/D991 + 1</f>
        <v>0.16769999999999996</v>
      </c>
      <c r="P991" s="5">
        <f>E991/L991</f>
        <v>52.40625</v>
      </c>
      <c r="Q991" t="s">
        <v>8319</v>
      </c>
      <c r="R991" t="s">
        <v>8321</v>
      </c>
      <c r="S991" s="12">
        <f>(((J991/60)/60)/24)+DATE(1970,1,1)</f>
        <v>42611.933969907404</v>
      </c>
      <c r="T991" s="13">
        <f>(((I991/60)/60)/24)+DATE(1970,1,1)</f>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6">
        <f>(E992-D992)/D992 + 1</f>
        <v>1.0400000000000409E-3</v>
      </c>
      <c r="P992" s="5">
        <f>E992/L992</f>
        <v>13</v>
      </c>
      <c r="Q992" t="s">
        <v>8319</v>
      </c>
      <c r="R992" t="s">
        <v>8321</v>
      </c>
      <c r="S992" s="12">
        <f>(((J992/60)/60)/24)+DATE(1970,1,1)</f>
        <v>41855.784305555557</v>
      </c>
      <c r="T992" s="13">
        <f>(((I992/60)/60)/24)+DATE(1970,1,1)</f>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6">
        <f>(E993-D993)/D993 + 1</f>
        <v>4.2399999999999993E-2</v>
      </c>
      <c r="P993" s="5">
        <f>E993/L993</f>
        <v>30.285714285714285</v>
      </c>
      <c r="Q993" t="s">
        <v>8319</v>
      </c>
      <c r="R993" t="s">
        <v>8321</v>
      </c>
      <c r="S993" s="12">
        <f>(((J993/60)/60)/24)+DATE(1970,1,1)</f>
        <v>42538.75680555556</v>
      </c>
      <c r="T993" s="13">
        <f>(((I993/60)/60)/24)+DATE(1970,1,1)</f>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6">
        <f>(E994-D994)/D994 + 1</f>
        <v>4.669999999999952E-3</v>
      </c>
      <c r="P994" s="5">
        <f>E994/L994</f>
        <v>116.75</v>
      </c>
      <c r="Q994" t="s">
        <v>8319</v>
      </c>
      <c r="R994" t="s">
        <v>8321</v>
      </c>
      <c r="S994" s="12">
        <f>(((J994/60)/60)/24)+DATE(1970,1,1)</f>
        <v>42437.924988425926</v>
      </c>
      <c r="T994" s="13">
        <f>(((I994/60)/60)/24)+DATE(1970,1,1)</f>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6">
        <f>(E995-D995)/D995 + 1</f>
        <v>0.25087142857142852</v>
      </c>
      <c r="P995" s="5">
        <f>E995/L995</f>
        <v>89.59693877551021</v>
      </c>
      <c r="Q995" t="s">
        <v>8319</v>
      </c>
      <c r="R995" t="s">
        <v>8321</v>
      </c>
      <c r="S995" s="12">
        <f>(((J995/60)/60)/24)+DATE(1970,1,1)</f>
        <v>42652.964907407411</v>
      </c>
      <c r="T995" s="13">
        <f>(((I995/60)/60)/24)+DATE(1970,1,1)</f>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6">
        <f>(E996-D996)/D996 + 1</f>
        <v>2.3344999999999949E-2</v>
      </c>
      <c r="P996" s="5">
        <f>E996/L996</f>
        <v>424.45454545454544</v>
      </c>
      <c r="Q996" t="s">
        <v>8319</v>
      </c>
      <c r="R996" t="s">
        <v>8321</v>
      </c>
      <c r="S996" s="12">
        <f>(((J996/60)/60)/24)+DATE(1970,1,1)</f>
        <v>41921.263078703705</v>
      </c>
      <c r="T996" s="13">
        <f>(((I996/60)/60)/24)+DATE(1970,1,1)</f>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6">
        <f>(E997-D997)/D997 + 1</f>
        <v>7.2599999999999998E-2</v>
      </c>
      <c r="P997" s="5">
        <f>E997/L997</f>
        <v>80.666666666666671</v>
      </c>
      <c r="Q997" t="s">
        <v>8319</v>
      </c>
      <c r="R997" t="s">
        <v>8321</v>
      </c>
      <c r="S997" s="12">
        <f>(((J997/60)/60)/24)+DATE(1970,1,1)</f>
        <v>41947.940740740742</v>
      </c>
      <c r="T997" s="13">
        <f>(((I997/60)/60)/24)+DATE(1970,1,1)</f>
        <v>41972.666666666672</v>
      </c>
    </row>
    <row r="998" spans="1:20" ht="48"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6">
        <f>(E998-D998)/D998 + 1</f>
        <v>1.6249999999999987E-2</v>
      </c>
      <c r="P998" s="5">
        <f>E998/L998</f>
        <v>13</v>
      </c>
      <c r="Q998" t="s">
        <v>8319</v>
      </c>
      <c r="R998" t="s">
        <v>8321</v>
      </c>
      <c r="S998" s="12">
        <f>(((J998/60)/60)/24)+DATE(1970,1,1)</f>
        <v>41817.866435185184</v>
      </c>
      <c r="T998" s="13">
        <f>(((I998/60)/60)/24)+DATE(1970,1,1)</f>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6">
        <f>(E999-D999)/D999 + 1</f>
        <v>1.3000000000000012E-2</v>
      </c>
      <c r="P999" s="5">
        <f>E999/L999</f>
        <v>8.125</v>
      </c>
      <c r="Q999" t="s">
        <v>8319</v>
      </c>
      <c r="R999" t="s">
        <v>8321</v>
      </c>
      <c r="S999" s="12">
        <f>(((J999/60)/60)/24)+DATE(1970,1,1)</f>
        <v>41941.10297453704</v>
      </c>
      <c r="T999" s="13">
        <f>(((I999/60)/60)/24)+DATE(1970,1,1)</f>
        <v>41971.144641203704</v>
      </c>
    </row>
    <row r="1000" spans="1:20" ht="48"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6">
        <f>(E1000-D1000)/D1000 + 1</f>
        <v>0.58558333333333334</v>
      </c>
      <c r="P1000" s="5">
        <f>E1000/L1000</f>
        <v>153.42794759825327</v>
      </c>
      <c r="Q1000" t="s">
        <v>8319</v>
      </c>
      <c r="R1000" t="s">
        <v>8321</v>
      </c>
      <c r="S1000" s="12">
        <f>(((J1000/60)/60)/24)+DATE(1970,1,1)</f>
        <v>42282.168993055559</v>
      </c>
      <c r="T1000" s="13">
        <f>(((I1000/60)/60)/24)+DATE(1970,1,1)</f>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6">
        <f>(E1001-D1001)/D1001 + 1</f>
        <v>7.788666666666666E-2</v>
      </c>
      <c r="P1001" s="5">
        <f>E1001/L1001</f>
        <v>292.07499999999999</v>
      </c>
      <c r="Q1001" t="s">
        <v>8319</v>
      </c>
      <c r="R1001" t="s">
        <v>8321</v>
      </c>
      <c r="S1001" s="12">
        <f>(((J1001/60)/60)/24)+DATE(1970,1,1)</f>
        <v>41926.29965277778</v>
      </c>
      <c r="T1001" s="13">
        <f>(((I1001/60)/60)/24)+DATE(1970,1,1)</f>
        <v>41956.334722222222</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6">
        <f>(E1002-D1002)/D1002 + 1</f>
        <v>2.215714764725607E-2</v>
      </c>
      <c r="P1002" s="5">
        <f>E1002/L1002</f>
        <v>3304</v>
      </c>
      <c r="Q1002" t="s">
        <v>8319</v>
      </c>
      <c r="R1002" t="s">
        <v>8321</v>
      </c>
      <c r="S1002" s="12">
        <f>(((J1002/60)/60)/24)+DATE(1970,1,1)</f>
        <v>42749.059722222228</v>
      </c>
      <c r="T1002" s="13">
        <f>(((I1002/60)/60)/24)+DATE(1970,1,1)</f>
        <v>42809.018055555556</v>
      </c>
    </row>
    <row r="1003" spans="1:20" ht="64"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6">
        <f>(E1003-D1003)/D1003 + 1</f>
        <v>1.04</v>
      </c>
      <c r="P1003" s="5">
        <f>E1003/L1003</f>
        <v>1300</v>
      </c>
      <c r="Q1003" t="s">
        <v>8319</v>
      </c>
      <c r="R1003" t="s">
        <v>8321</v>
      </c>
      <c r="S1003" s="12">
        <f>(((J1003/60)/60)/24)+DATE(1970,1,1)</f>
        <v>42720.720057870371</v>
      </c>
      <c r="T1003" s="13">
        <f>(((I1003/60)/60)/24)+DATE(1970,1,1)</f>
        <v>42765.720057870371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6">
        <f>(E1004-D1004)/D1004 + 1</f>
        <v>0.29602960296029601</v>
      </c>
      <c r="P1004" s="5">
        <f>E1004/L1004</f>
        <v>134.54545454545453</v>
      </c>
      <c r="Q1004" t="s">
        <v>8319</v>
      </c>
      <c r="R1004" t="s">
        <v>8321</v>
      </c>
      <c r="S1004" s="12">
        <f>(((J1004/60)/60)/24)+DATE(1970,1,1)</f>
        <v>42325.684189814812</v>
      </c>
      <c r="T1004" s="13">
        <f>(((I1004/60)/60)/24)+DATE(1970,1,1)</f>
        <v>42355.249305555553</v>
      </c>
    </row>
    <row r="1005" spans="1:20"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6">
        <f>(E1005-D1005)/D1005 + 1</f>
        <v>0.16054999999999997</v>
      </c>
      <c r="P1005" s="5">
        <f>E1005/L1005</f>
        <v>214.06666666666666</v>
      </c>
      <c r="Q1005" t="s">
        <v>8319</v>
      </c>
      <c r="R1005" t="s">
        <v>8321</v>
      </c>
      <c r="S1005" s="12">
        <f>(((J1005/60)/60)/24)+DATE(1970,1,1)</f>
        <v>42780.709039351852</v>
      </c>
      <c r="T1005" s="13">
        <f>(((I1005/60)/60)/24)+DATE(1970,1,1)</f>
        <v>42810.667372685188</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6">
        <f>(E1006-D1006)/D1006 + 1</f>
        <v>0.82208000000000003</v>
      </c>
      <c r="P1006" s="5">
        <f>E1006/L1006</f>
        <v>216.33684210526314</v>
      </c>
      <c r="Q1006" t="s">
        <v>8319</v>
      </c>
      <c r="R1006" t="s">
        <v>8321</v>
      </c>
      <c r="S1006" s="12">
        <f>(((J1006/60)/60)/24)+DATE(1970,1,1)</f>
        <v>42388.708645833336</v>
      </c>
      <c r="T1006" s="13">
        <f>(((I1006/60)/60)/24)+DATE(1970,1,1)</f>
        <v>42418.708645833336</v>
      </c>
    </row>
    <row r="1007" spans="1:20" ht="48"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6">
        <f>(E1007-D1007)/D1007 + 1</f>
        <v>0.75051000000000001</v>
      </c>
      <c r="P1007" s="5">
        <f>E1007/L1007</f>
        <v>932.31055900621118</v>
      </c>
      <c r="Q1007" t="s">
        <v>8319</v>
      </c>
      <c r="R1007" t="s">
        <v>8321</v>
      </c>
      <c r="S1007" s="12">
        <f>(((J1007/60)/60)/24)+DATE(1970,1,1)</f>
        <v>42276.624803240738</v>
      </c>
      <c r="T1007" s="13">
        <f>(((I1007/60)/60)/24)+DATE(1970,1,1)</f>
        <v>42307.624803240738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6">
        <f>(E1008-D1008)/D1008 + 1</f>
        <v>5.8499999999999996E-2</v>
      </c>
      <c r="P1008" s="5">
        <f>E1008/L1008</f>
        <v>29.25</v>
      </c>
      <c r="Q1008" t="s">
        <v>8319</v>
      </c>
      <c r="R1008" t="s">
        <v>8321</v>
      </c>
      <c r="S1008" s="12">
        <f>(((J1008/60)/60)/24)+DATE(1970,1,1)</f>
        <v>41977.040185185186</v>
      </c>
      <c r="T1008" s="13">
        <f>(((I1008/60)/60)/24)+DATE(1970,1,1)</f>
        <v>41985.299305555556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6">
        <f>(E1009-D1009)/D1009 + 1</f>
        <v>0.44320000000000004</v>
      </c>
      <c r="P1009" s="5">
        <f>E1009/L1009</f>
        <v>174.94736842105263</v>
      </c>
      <c r="Q1009" t="s">
        <v>8319</v>
      </c>
      <c r="R1009" t="s">
        <v>8321</v>
      </c>
      <c r="S1009" s="12">
        <f>(((J1009/60)/60)/24)+DATE(1970,1,1)</f>
        <v>42676.583599537036</v>
      </c>
      <c r="T1009" s="13">
        <f>(((I1009/60)/60)/24)+DATE(1970,1,1)</f>
        <v>42718.6252662037</v>
      </c>
    </row>
    <row r="1010" spans="1:20"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6">
        <f>(E1010-D1010)/D1010 + 1</f>
        <v>2.673796791443861E-3</v>
      </c>
      <c r="P1010" s="5">
        <f>E1010/L1010</f>
        <v>250</v>
      </c>
      <c r="Q1010" t="s">
        <v>8319</v>
      </c>
      <c r="R1010" t="s">
        <v>8321</v>
      </c>
      <c r="S1010" s="12">
        <f>(((J1010/60)/60)/24)+DATE(1970,1,1)</f>
        <v>42702.809201388889</v>
      </c>
      <c r="T1010" s="13">
        <f>(((I1010/60)/60)/24)+DATE(1970,1,1)</f>
        <v>42732.809201388889</v>
      </c>
    </row>
    <row r="1011" spans="1:20" ht="64"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6">
        <f>(E1011-D1011)/D1011 + 1</f>
        <v>0.13129999999999997</v>
      </c>
      <c r="P1011" s="5">
        <f>E1011/L1011</f>
        <v>65</v>
      </c>
      <c r="Q1011" t="s">
        <v>8319</v>
      </c>
      <c r="R1011" t="s">
        <v>8321</v>
      </c>
      <c r="S1011" s="12">
        <f>(((J1011/60)/60)/24)+DATE(1970,1,1)</f>
        <v>42510.604699074072</v>
      </c>
      <c r="T1011" s="13">
        <f>(((I1011/60)/60)/24)+DATE(1970,1,1)</f>
        <v>42540.604699074072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6">
        <f>(E1012-D1012)/D1012 + 1</f>
        <v>1.9088937093275637E-3</v>
      </c>
      <c r="P1012" s="5">
        <f>E1012/L1012</f>
        <v>55</v>
      </c>
      <c r="Q1012" t="s">
        <v>8319</v>
      </c>
      <c r="R1012" t="s">
        <v>8321</v>
      </c>
      <c r="S1012" s="12">
        <f>(((J1012/60)/60)/24)+DATE(1970,1,1)</f>
        <v>42561.829421296294</v>
      </c>
      <c r="T1012" s="13">
        <f>(((I1012/60)/60)/24)+DATE(1970,1,1)</f>
        <v>42618.124305555553</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6">
        <f>(E1013-D1013)/D1013 + 1</f>
        <v>3.7500000000000311E-3</v>
      </c>
      <c r="P1013" s="5">
        <f>E1013/L1013</f>
        <v>75</v>
      </c>
      <c r="Q1013" t="s">
        <v>8319</v>
      </c>
      <c r="R1013" t="s">
        <v>8321</v>
      </c>
      <c r="S1013" s="12">
        <f>(((J1013/60)/60)/24)+DATE(1970,1,1)</f>
        <v>41946.898090277777</v>
      </c>
      <c r="T1013" s="13">
        <f>(((I1013/60)/60)/24)+DATE(1970,1,1)</f>
        <v>41991.898090277777</v>
      </c>
    </row>
    <row r="1014" spans="1:20" ht="64"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6">
        <f>(E1014-D1014)/D1014 + 1</f>
        <v>215.35021</v>
      </c>
      <c r="P1014" s="5">
        <f>E1014/L1014</f>
        <v>1389.3561935483872</v>
      </c>
      <c r="Q1014" t="s">
        <v>8319</v>
      </c>
      <c r="R1014" t="s">
        <v>8321</v>
      </c>
      <c r="S1014" s="12">
        <f>(((J1014/60)/60)/24)+DATE(1970,1,1)</f>
        <v>42714.440416666665</v>
      </c>
      <c r="T1014" s="13">
        <f>(((I1014/60)/60)/24)+DATE(1970,1,1)</f>
        <v>42759.440416666665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6">
        <f>(E1015-D1015)/D1015 + 1</f>
        <v>0.34528000000000003</v>
      </c>
      <c r="P1015" s="5">
        <f>E1015/L1015</f>
        <v>95.911111111111111</v>
      </c>
      <c r="Q1015" t="s">
        <v>8319</v>
      </c>
      <c r="R1015" t="s">
        <v>8321</v>
      </c>
      <c r="S1015" s="12">
        <f>(((J1015/60)/60)/24)+DATE(1970,1,1)</f>
        <v>42339.833981481483</v>
      </c>
      <c r="T1015" s="13">
        <f>(((I1015/60)/60)/24)+DATE(1970,1,1)</f>
        <v>42367.833333333328</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6">
        <f>(E1016-D1016)/D1016 + 1</f>
        <v>0.30600000000000005</v>
      </c>
      <c r="P1016" s="5">
        <f>E1016/L1016</f>
        <v>191.25</v>
      </c>
      <c r="Q1016" t="s">
        <v>8319</v>
      </c>
      <c r="R1016" t="s">
        <v>8321</v>
      </c>
      <c r="S1016" s="12">
        <f>(((J1016/60)/60)/24)+DATE(1970,1,1)</f>
        <v>41955.002488425926</v>
      </c>
      <c r="T1016" s="13">
        <f>(((I1016/60)/60)/24)+DATE(1970,1,1)</f>
        <v>42005.002488425926</v>
      </c>
    </row>
    <row r="1017" spans="1:20"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6">
        <f>(E1017-D1017)/D1017 + 1</f>
        <v>2.6666666666666616E-2</v>
      </c>
      <c r="P1017" s="5">
        <f>E1017/L1017</f>
        <v>40</v>
      </c>
      <c r="Q1017" t="s">
        <v>8319</v>
      </c>
      <c r="R1017" t="s">
        <v>8321</v>
      </c>
      <c r="S1017" s="12">
        <f>(((J1017/60)/60)/24)+DATE(1970,1,1)</f>
        <v>42303.878414351857</v>
      </c>
      <c r="T1017" s="13">
        <f>(((I1017/60)/60)/24)+DATE(1970,1,1)</f>
        <v>42333.920081018514</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6">
        <f>(E1018-D1018)/D1018 + 1</f>
        <v>2.8420000000000001E-2</v>
      </c>
      <c r="P1018" s="5">
        <f>E1018/L1018</f>
        <v>74.78947368421052</v>
      </c>
      <c r="Q1018" t="s">
        <v>8319</v>
      </c>
      <c r="R1018" t="s">
        <v>8321</v>
      </c>
      <c r="S1018" s="12">
        <f>(((J1018/60)/60)/24)+DATE(1970,1,1)</f>
        <v>42422.107129629629</v>
      </c>
      <c r="T1018" s="13">
        <f>(((I1018/60)/60)/24)+DATE(1970,1,1)</f>
        <v>42467.065462962957</v>
      </c>
    </row>
    <row r="1019" spans="1:20" ht="64"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6">
        <f>(E1019-D1019)/D1019 + 1</f>
        <v>0.22878799999999999</v>
      </c>
      <c r="P1019" s="5">
        <f>E1019/L1019</f>
        <v>161.11830985915492</v>
      </c>
      <c r="Q1019" t="s">
        <v>8319</v>
      </c>
      <c r="R1019" t="s">
        <v>8321</v>
      </c>
      <c r="S1019" s="12">
        <f>(((J1019/60)/60)/24)+DATE(1970,1,1)</f>
        <v>42289.675173611111</v>
      </c>
      <c r="T1019" s="13">
        <f>(((I1019/60)/60)/24)+DATE(1970,1,1)</f>
        <v>42329.716840277775</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6">
        <f>(E1020-D1020)/D1020 + 1</f>
        <v>3.1050000000000022E-2</v>
      </c>
      <c r="P1020" s="5">
        <f>E1020/L1020</f>
        <v>88.714285714285708</v>
      </c>
      <c r="Q1020" t="s">
        <v>8319</v>
      </c>
      <c r="R1020" t="s">
        <v>8321</v>
      </c>
      <c r="S1020" s="12">
        <f>(((J1020/60)/60)/24)+DATE(1970,1,1)</f>
        <v>42535.492280092592</v>
      </c>
      <c r="T1020" s="13">
        <f>(((I1020/60)/60)/24)+DATE(1970,1,1)</f>
        <v>42565.492280092592</v>
      </c>
    </row>
    <row r="1021" spans="1:20" ht="48"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6">
        <f>(E1021-D1021)/D1021 + 1</f>
        <v>0.47333333333333338</v>
      </c>
      <c r="P1021" s="5">
        <f>E1021/L1021</f>
        <v>53.25</v>
      </c>
      <c r="Q1021" t="s">
        <v>8319</v>
      </c>
      <c r="R1021" t="s">
        <v>8321</v>
      </c>
      <c r="S1021" s="12">
        <f>(((J1021/60)/60)/24)+DATE(1970,1,1)</f>
        <v>42009.973946759259</v>
      </c>
      <c r="T1021" s="13">
        <f>(((I1021/60)/60)/24)+DATE(1970,1,1)</f>
        <v>42039.973946759259</v>
      </c>
    </row>
    <row r="1022" spans="1:20"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6">
        <f>(E1022-D1022)/D1022 + 1</f>
        <v>2.0554838709677421</v>
      </c>
      <c r="P1022" s="5">
        <f>E1022/L1022</f>
        <v>106.2</v>
      </c>
      <c r="Q1022" t="s">
        <v>8325</v>
      </c>
      <c r="R1022" t="s">
        <v>8330</v>
      </c>
      <c r="S1022" s="12">
        <f>(((J1022/60)/60)/24)+DATE(1970,1,1)</f>
        <v>42127.069548611107</v>
      </c>
      <c r="T1022" s="13">
        <f>(((I1022/60)/60)/24)+DATE(1970,1,1)</f>
        <v>42157.032638888893</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6">
        <f>(E1023-D1023)/D1023 + 1</f>
        <v>3.5180366666666667</v>
      </c>
      <c r="P1023" s="5">
        <f>E1023/L1023</f>
        <v>22.079728033472804</v>
      </c>
      <c r="Q1023" t="s">
        <v>8325</v>
      </c>
      <c r="R1023" t="s">
        <v>8330</v>
      </c>
      <c r="S1023" s="12">
        <f>(((J1023/60)/60)/24)+DATE(1970,1,1)</f>
        <v>42271.251979166671</v>
      </c>
      <c r="T1023" s="13">
        <f>(((I1023/60)/60)/24)+DATE(1970,1,1)</f>
        <v>42294.166666666672</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6">
        <f>(E1024-D1024)/D1024 + 1</f>
        <v>1.149</v>
      </c>
      <c r="P1024" s="5">
        <f>E1024/L1024</f>
        <v>31.054054054054053</v>
      </c>
      <c r="Q1024" t="s">
        <v>8325</v>
      </c>
      <c r="R1024" t="s">
        <v>8330</v>
      </c>
      <c r="S1024" s="12">
        <f>(((J1024/60)/60)/24)+DATE(1970,1,1)</f>
        <v>42111.646724537044</v>
      </c>
      <c r="T1024" s="13">
        <f>(((I1024/60)/60)/24)+DATE(1970,1,1)</f>
        <v>42141.646724537044</v>
      </c>
    </row>
    <row r="1025" spans="1:20"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6">
        <f>(E1025-D1025)/D1025 + 1</f>
        <v>2.3715000000000002</v>
      </c>
      <c r="P1025" s="5">
        <f>E1025/L1025</f>
        <v>36.206106870229007</v>
      </c>
      <c r="Q1025" t="s">
        <v>8325</v>
      </c>
      <c r="R1025" t="s">
        <v>8330</v>
      </c>
      <c r="S1025" s="12">
        <f>(((J1025/60)/60)/24)+DATE(1970,1,1)</f>
        <v>42145.919687500005</v>
      </c>
      <c r="T1025" s="13">
        <f>(((I1025/60)/60)/24)+DATE(1970,1,1)</f>
        <v>42175.919687500005</v>
      </c>
    </row>
    <row r="1026" spans="1:20"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6">
        <f>(E1026-D1026)/D1026 + 1</f>
        <v>1.1863774999999999</v>
      </c>
      <c r="P1026" s="5">
        <f>E1026/L1026</f>
        <v>388.9762295081967</v>
      </c>
      <c r="Q1026" t="s">
        <v>8325</v>
      </c>
      <c r="R1026" t="s">
        <v>8330</v>
      </c>
      <c r="S1026" s="12">
        <f>(((J1026/60)/60)/24)+DATE(1970,1,1)</f>
        <v>42370.580590277779</v>
      </c>
      <c r="T1026" s="13">
        <f>(((I1026/60)/60)/24)+DATE(1970,1,1)</f>
        <v>42400.580590277779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6">
        <f>(E1027-D1027)/D1027 + 1</f>
        <v>1.099283142857143</v>
      </c>
      <c r="P1027" s="5">
        <f>E1027/L1027</f>
        <v>71.848571428571432</v>
      </c>
      <c r="Q1027" t="s">
        <v>8325</v>
      </c>
      <c r="R1027" t="s">
        <v>8330</v>
      </c>
      <c r="S1027" s="12">
        <f>(((J1027/60)/60)/24)+DATE(1970,1,1)</f>
        <v>42049.833761574075</v>
      </c>
      <c r="T1027" s="13">
        <f>(((I1027/60)/60)/24)+DATE(1970,1,1)</f>
        <v>42079.792094907403</v>
      </c>
    </row>
    <row r="1028" spans="1:20" ht="64"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6">
        <f>(E1028-D1028)/D1028 + 1</f>
        <v>1.0000828571428571</v>
      </c>
      <c r="P1028" s="5">
        <f>E1028/L1028</f>
        <v>57.381803278688523</v>
      </c>
      <c r="Q1028" t="s">
        <v>8325</v>
      </c>
      <c r="R1028" t="s">
        <v>8330</v>
      </c>
      <c r="S1028" s="12">
        <f>(((J1028/60)/60)/24)+DATE(1970,1,1)</f>
        <v>42426.407592592594</v>
      </c>
      <c r="T1028" s="13">
        <f>(((I1028/60)/60)/24)+DATE(1970,1,1)</f>
        <v>42460.365925925929</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6">
        <f>(E1029-D1029)/D1029 + 1</f>
        <v>1.0309292094387414</v>
      </c>
      <c r="P1029" s="5">
        <f>E1029/L1029</f>
        <v>69.666666666666671</v>
      </c>
      <c r="Q1029" t="s">
        <v>8325</v>
      </c>
      <c r="R1029" t="s">
        <v>8330</v>
      </c>
      <c r="S1029" s="12">
        <f>(((J1029/60)/60)/24)+DATE(1970,1,1)</f>
        <v>41905.034108796295</v>
      </c>
      <c r="T1029" s="13">
        <f>(((I1029/60)/60)/24)+DATE(1970,1,1)</f>
        <v>41935.034108796295</v>
      </c>
    </row>
    <row r="1030" spans="1:20"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6">
        <f>(E1030-D1030)/D1030 + 1</f>
        <v>1.1727000000000001</v>
      </c>
      <c r="P1030" s="5">
        <f>E1030/L1030</f>
        <v>45.988235294117644</v>
      </c>
      <c r="Q1030" t="s">
        <v>8325</v>
      </c>
      <c r="R1030" t="s">
        <v>8330</v>
      </c>
      <c r="S1030" s="12">
        <f>(((J1030/60)/60)/24)+DATE(1970,1,1)</f>
        <v>42755.627372685187</v>
      </c>
      <c r="T1030" s="13">
        <f>(((I1030/60)/60)/24)+DATE(1970,1,1)</f>
        <v>42800.833333333328</v>
      </c>
    </row>
    <row r="1031" spans="1:20" ht="48"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6">
        <f>(E1031-D1031)/D1031 + 1</f>
        <v>1.1175999999999999</v>
      </c>
      <c r="P1031" s="5">
        <f>E1031/L1031</f>
        <v>79.262411347517727</v>
      </c>
      <c r="Q1031" t="s">
        <v>8325</v>
      </c>
      <c r="R1031" t="s">
        <v>8330</v>
      </c>
      <c r="S1031" s="12">
        <f>(((J1031/60)/60)/24)+DATE(1970,1,1)</f>
        <v>42044.711886574078</v>
      </c>
      <c r="T1031" s="13">
        <f>(((I1031/60)/60)/24)+DATE(1970,1,1)</f>
        <v>42098.915972222225</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6">
        <f>(E1032-D1032)/D1032 + 1</f>
        <v>3.4209999999999998</v>
      </c>
      <c r="P1032" s="5">
        <f>E1032/L1032</f>
        <v>43.031446540880502</v>
      </c>
      <c r="Q1032" t="s">
        <v>8325</v>
      </c>
      <c r="R1032" t="s">
        <v>8330</v>
      </c>
      <c r="S1032" s="12">
        <f>(((J1032/60)/60)/24)+DATE(1970,1,1)</f>
        <v>42611.483206018514</v>
      </c>
      <c r="T1032" s="13">
        <f>(((I1032/60)/60)/24)+DATE(1970,1,1)</f>
        <v>42625.483206018514</v>
      </c>
    </row>
    <row r="1033" spans="1:20" ht="64"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6">
        <f>(E1033-D1033)/D1033 + 1</f>
        <v>1.0740000000000001</v>
      </c>
      <c r="P1033" s="5">
        <f>E1033/L1033</f>
        <v>108.48484848484848</v>
      </c>
      <c r="Q1033" t="s">
        <v>8325</v>
      </c>
      <c r="R1033" t="s">
        <v>8330</v>
      </c>
      <c r="S1033" s="12">
        <f>(((J1033/60)/60)/24)+DATE(1970,1,1)</f>
        <v>42324.764004629629</v>
      </c>
      <c r="T1033" s="13">
        <f>(((I1033/60)/60)/24)+DATE(1970,1,1)</f>
        <v>42354.764004629629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6">
        <f>(E1034-D1034)/D1034 + 1</f>
        <v>1.0849703703703704</v>
      </c>
      <c r="P1034" s="5">
        <f>E1034/L1034</f>
        <v>61.029583333333335</v>
      </c>
      <c r="Q1034" t="s">
        <v>8325</v>
      </c>
      <c r="R1034" t="s">
        <v>8330</v>
      </c>
      <c r="S1034" s="12">
        <f>(((J1034/60)/60)/24)+DATE(1970,1,1)</f>
        <v>42514.666956018518</v>
      </c>
      <c r="T1034" s="13">
        <f>(((I1034/60)/60)/24)+DATE(1970,1,1)</f>
        <v>42544.666956018518</v>
      </c>
    </row>
    <row r="1035" spans="1:20"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6">
        <f>(E1035-D1035)/D1035 + 1</f>
        <v>1.0286144578313252</v>
      </c>
      <c r="P1035" s="5">
        <f>E1035/L1035</f>
        <v>50.592592592592595</v>
      </c>
      <c r="Q1035" t="s">
        <v>8325</v>
      </c>
      <c r="R1035" t="s">
        <v>8330</v>
      </c>
      <c r="S1035" s="12">
        <f>(((J1035/60)/60)/24)+DATE(1970,1,1)</f>
        <v>42688.732407407413</v>
      </c>
      <c r="T1035" s="13">
        <f>(((I1035/60)/60)/24)+DATE(1970,1,1)</f>
        <v>42716.732407407413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6">
        <f>(E1036-D1036)/D1036 + 1</f>
        <v>1.3000180000000001</v>
      </c>
      <c r="P1036" s="5">
        <f>E1036/L1036</f>
        <v>39.157168674698795</v>
      </c>
      <c r="Q1036" t="s">
        <v>8325</v>
      </c>
      <c r="R1036" t="s">
        <v>8330</v>
      </c>
      <c r="S1036" s="12">
        <f>(((J1036/60)/60)/24)+DATE(1970,1,1)</f>
        <v>42555.166712962964</v>
      </c>
      <c r="T1036" s="13">
        <f>(((I1036/60)/60)/24)+DATE(1970,1,1)</f>
        <v>42587.165972222225</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6">
        <f>(E1037-D1037)/D1037 + 1</f>
        <v>1.0765217391304347</v>
      </c>
      <c r="P1037" s="5">
        <f>E1037/L1037</f>
        <v>65.15789473684211</v>
      </c>
      <c r="Q1037" t="s">
        <v>8325</v>
      </c>
      <c r="R1037" t="s">
        <v>8330</v>
      </c>
      <c r="S1037" s="12">
        <f>(((J1037/60)/60)/24)+DATE(1970,1,1)</f>
        <v>42016.641435185185</v>
      </c>
      <c r="T1037" s="13">
        <f>(((I1037/60)/60)/24)+DATE(1970,1,1)</f>
        <v>42046.641435185185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6">
        <f>(E1038-D1038)/D1038 + 1</f>
        <v>1.1236044444444444</v>
      </c>
      <c r="P1038" s="5">
        <f>E1038/L1038</f>
        <v>23.963127962085309</v>
      </c>
      <c r="Q1038" t="s">
        <v>8325</v>
      </c>
      <c r="R1038" t="s">
        <v>8330</v>
      </c>
      <c r="S1038" s="12">
        <f>(((J1038/60)/60)/24)+DATE(1970,1,1)</f>
        <v>41249.448958333334</v>
      </c>
      <c r="T1038" s="13">
        <f>(((I1038/60)/60)/24)+DATE(1970,1,1)</f>
        <v>41281.333333333336</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6">
        <f>(E1039-D1039)/D1039 + 1</f>
        <v>1.0209999999999999</v>
      </c>
      <c r="P1039" s="5">
        <f>E1039/L1039</f>
        <v>48.61904761904762</v>
      </c>
      <c r="Q1039" t="s">
        <v>8325</v>
      </c>
      <c r="R1039" t="s">
        <v>8330</v>
      </c>
      <c r="S1039" s="12">
        <f>(((J1039/60)/60)/24)+DATE(1970,1,1)</f>
        <v>42119.822476851856</v>
      </c>
      <c r="T1039" s="13">
        <f>(((I1039/60)/60)/24)+DATE(1970,1,1)</f>
        <v>42142.208333333328</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6">
        <f>(E1040-D1040)/D1040 + 1</f>
        <v>1.4533333333333334</v>
      </c>
      <c r="P1040" s="5">
        <f>E1040/L1040</f>
        <v>35.73770491803279</v>
      </c>
      <c r="Q1040" t="s">
        <v>8325</v>
      </c>
      <c r="R1040" t="s">
        <v>8330</v>
      </c>
      <c r="S1040" s="12">
        <f>(((J1040/60)/60)/24)+DATE(1970,1,1)</f>
        <v>42418.231747685189</v>
      </c>
      <c r="T1040" s="13">
        <f>(((I1040/60)/60)/24)+DATE(1970,1,1)</f>
        <v>42448.190081018518</v>
      </c>
    </row>
    <row r="1041" spans="1:20" ht="64"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6">
        <f>(E1041-D1041)/D1041 + 1</f>
        <v>1.282</v>
      </c>
      <c r="P1041" s="5">
        <f>E1041/L1041</f>
        <v>21.366666666666667</v>
      </c>
      <c r="Q1041" t="s">
        <v>8325</v>
      </c>
      <c r="R1041" t="s">
        <v>8330</v>
      </c>
      <c r="S1041" s="12">
        <f>(((J1041/60)/60)/24)+DATE(1970,1,1)</f>
        <v>42692.109328703707</v>
      </c>
      <c r="T1041" s="13">
        <f>(((I1041/60)/60)/24)+DATE(1970,1,1)</f>
        <v>42717.332638888889</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6">
        <f>(E1042-D1042)/D1042 + 1</f>
        <v>2.9411764705882248E-3</v>
      </c>
      <c r="P1042" s="5">
        <f>E1042/L1042</f>
        <v>250</v>
      </c>
      <c r="Q1042" t="s">
        <v>8331</v>
      </c>
      <c r="R1042" t="s">
        <v>8332</v>
      </c>
      <c r="S1042" s="12">
        <f>(((J1042/60)/60)/24)+DATE(1970,1,1)</f>
        <v>42579.708437499998</v>
      </c>
      <c r="T1042" s="13">
        <f>(((I1042/60)/60)/24)+DATE(1970,1,1)</f>
        <v>42609.708437499998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6">
        <f>(E1043-D1043)/D1043 + 1</f>
        <v>0</v>
      </c>
      <c r="P1043" s="5" t="e">
        <f>E1043/L1043</f>
        <v>#DIV/0!</v>
      </c>
      <c r="Q1043" t="s">
        <v>8331</v>
      </c>
      <c r="R1043" t="s">
        <v>8332</v>
      </c>
      <c r="S1043" s="12">
        <f>(((J1043/60)/60)/24)+DATE(1970,1,1)</f>
        <v>41831.060092592597</v>
      </c>
      <c r="T1043" s="13">
        <f>(((I1043/60)/60)/24)+DATE(1970,1,1)</f>
        <v>41851.060092592597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6">
        <f>(E1044-D1044)/D1044 + 1</f>
        <v>1.538461538461533E-2</v>
      </c>
      <c r="P1044" s="5">
        <f>E1044/L1044</f>
        <v>10</v>
      </c>
      <c r="Q1044" t="s">
        <v>8331</v>
      </c>
      <c r="R1044" t="s">
        <v>8332</v>
      </c>
      <c r="S1044" s="12">
        <f>(((J1044/60)/60)/24)+DATE(1970,1,1)</f>
        <v>41851.696157407408</v>
      </c>
      <c r="T1044" s="13">
        <f>(((I1044/60)/60)/24)+DATE(1970,1,1)</f>
        <v>41894.416666666664</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6">
        <f>(E1045-D1045)/D1045 + 1</f>
        <v>8.5369999999999946E-2</v>
      </c>
      <c r="P1045" s="5">
        <f>E1045/L1045</f>
        <v>29.236301369863014</v>
      </c>
      <c r="Q1045" t="s">
        <v>8331</v>
      </c>
      <c r="R1045" t="s">
        <v>8332</v>
      </c>
      <c r="S1045" s="12">
        <f>(((J1045/60)/60)/24)+DATE(1970,1,1)</f>
        <v>42114.252951388888</v>
      </c>
      <c r="T1045" s="13">
        <f>(((I1045/60)/60)/24)+DATE(1970,1,1)</f>
        <v>42144.252951388888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6">
        <f>(E1046-D1046)/D1046 + 1</f>
        <v>8.5714285714288962E-4</v>
      </c>
      <c r="P1046" s="5">
        <f>E1046/L1046</f>
        <v>3</v>
      </c>
      <c r="Q1046" t="s">
        <v>8331</v>
      </c>
      <c r="R1046" t="s">
        <v>8332</v>
      </c>
      <c r="S1046" s="12">
        <f>(((J1046/60)/60)/24)+DATE(1970,1,1)</f>
        <v>42011.925937499997</v>
      </c>
      <c r="T1046" s="13">
        <f>(((I1046/60)/60)/24)+DATE(1970,1,1)</f>
        <v>42068.852083333331</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6">
        <f>(E1047-D1047)/D1047 + 1</f>
        <v>2.6599999999999957E-2</v>
      </c>
      <c r="P1047" s="5">
        <f>E1047/L1047</f>
        <v>33.25</v>
      </c>
      <c r="Q1047" t="s">
        <v>8331</v>
      </c>
      <c r="R1047" t="s">
        <v>8332</v>
      </c>
      <c r="S1047" s="12">
        <f>(((J1047/60)/60)/24)+DATE(1970,1,1)</f>
        <v>41844.874421296299</v>
      </c>
      <c r="T1047" s="13">
        <f>(((I1047/60)/60)/24)+DATE(1970,1,1)</f>
        <v>41874.874421296299</v>
      </c>
    </row>
    <row r="1048" spans="1:20"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6">
        <f>(E1048-D1048)/D1048 + 1</f>
        <v>0</v>
      </c>
      <c r="P1048" s="5" t="e">
        <f>E1048/L1048</f>
        <v>#DIV/0!</v>
      </c>
      <c r="Q1048" t="s">
        <v>8331</v>
      </c>
      <c r="R1048" t="s">
        <v>8332</v>
      </c>
      <c r="S1048" s="12">
        <f>(((J1048/60)/60)/24)+DATE(1970,1,1)</f>
        <v>42319.851388888885</v>
      </c>
      <c r="T1048" s="13">
        <f>(((I1048/60)/60)/24)+DATE(1970,1,1)</f>
        <v>42364.851388888885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6">
        <f>(E1049-D1049)/D1049 + 1</f>
        <v>4.9999999999994493E-4</v>
      </c>
      <c r="P1049" s="5">
        <f>E1049/L1049</f>
        <v>1</v>
      </c>
      <c r="Q1049" t="s">
        <v>8331</v>
      </c>
      <c r="R1049" t="s">
        <v>8332</v>
      </c>
      <c r="S1049" s="12">
        <f>(((J1049/60)/60)/24)+DATE(1970,1,1)</f>
        <v>41918.818460648145</v>
      </c>
      <c r="T1049" s="13">
        <f>(((I1049/60)/60)/24)+DATE(1970,1,1)</f>
        <v>41948.860127314816</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6">
        <f>(E1050-D1050)/D1050 + 1</f>
        <v>1.4133333333333331E-2</v>
      </c>
      <c r="P1050" s="5">
        <f>E1050/L1050</f>
        <v>53</v>
      </c>
      <c r="Q1050" t="s">
        <v>8331</v>
      </c>
      <c r="R1050" t="s">
        <v>8332</v>
      </c>
      <c r="S1050" s="12">
        <f>(((J1050/60)/60)/24)+DATE(1970,1,1)</f>
        <v>42598.053113425922</v>
      </c>
      <c r="T1050" s="13">
        <f>(((I1050/60)/60)/24)+DATE(1970,1,1)</f>
        <v>42638.053113425922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6">
        <f>(E1051-D1051)/D1051 + 1</f>
        <v>0</v>
      </c>
      <c r="P1051" s="5" t="e">
        <f>E1051/L1051</f>
        <v>#DIV/0!</v>
      </c>
      <c r="Q1051" t="s">
        <v>8331</v>
      </c>
      <c r="R1051" t="s">
        <v>8332</v>
      </c>
      <c r="S1051" s="12">
        <f>(((J1051/60)/60)/24)+DATE(1970,1,1)</f>
        <v>42382.431076388893</v>
      </c>
      <c r="T1051" s="13">
        <f>(((I1051/60)/60)/24)+DATE(1970,1,1)</f>
        <v>42412.431076388893</v>
      </c>
    </row>
    <row r="1052" spans="1:20" ht="32"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6">
        <f>(E1052-D1052)/D1052 + 1</f>
        <v>0</v>
      </c>
      <c r="P1052" s="5" t="e">
        <f>E1052/L1052</f>
        <v>#DIV/0!</v>
      </c>
      <c r="Q1052" t="s">
        <v>8331</v>
      </c>
      <c r="R1052" t="s">
        <v>8332</v>
      </c>
      <c r="S1052" s="12">
        <f>(((J1052/60)/60)/24)+DATE(1970,1,1)</f>
        <v>42231.7971875</v>
      </c>
      <c r="T1052" s="13">
        <f>(((I1052/60)/60)/24)+DATE(1970,1,1)</f>
        <v>42261.7971875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6">
        <f>(E1053-D1053)/D1053 + 1</f>
        <v>0</v>
      </c>
      <c r="P1053" s="5" t="e">
        <f>E1053/L1053</f>
        <v>#DIV/0!</v>
      </c>
      <c r="Q1053" t="s">
        <v>8331</v>
      </c>
      <c r="R1053" t="s">
        <v>8332</v>
      </c>
      <c r="S1053" s="12">
        <f>(((J1053/60)/60)/24)+DATE(1970,1,1)</f>
        <v>41850.014178240745</v>
      </c>
      <c r="T1053" s="13">
        <f>(((I1053/60)/60)/24)+DATE(1970,1,1)</f>
        <v>41878.014178240745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6">
        <f>(E1054-D1054)/D1054 + 1</f>
        <v>0</v>
      </c>
      <c r="P1054" s="5" t="e">
        <f>E1054/L1054</f>
        <v>#DIV/0!</v>
      </c>
      <c r="Q1054" t="s">
        <v>8331</v>
      </c>
      <c r="R1054" t="s">
        <v>8332</v>
      </c>
      <c r="S1054" s="12">
        <f>(((J1054/60)/60)/24)+DATE(1970,1,1)</f>
        <v>42483.797395833331</v>
      </c>
      <c r="T1054" s="13">
        <f>(((I1054/60)/60)/24)+DATE(1970,1,1)</f>
        <v>42527.839583333334</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6">
        <f>(E1055-D1055)/D1055 + 1</f>
        <v>1.0000000000000009E-2</v>
      </c>
      <c r="P1055" s="5">
        <f>E1055/L1055</f>
        <v>15</v>
      </c>
      <c r="Q1055" t="s">
        <v>8331</v>
      </c>
      <c r="R1055" t="s">
        <v>8332</v>
      </c>
      <c r="S1055" s="12">
        <f>(((J1055/60)/60)/24)+DATE(1970,1,1)</f>
        <v>42775.172824074078</v>
      </c>
      <c r="T1055" s="13">
        <f>(((I1055/60)/60)/24)+DATE(1970,1,1)</f>
        <v>42800.172824074078</v>
      </c>
    </row>
    <row r="1056" spans="1:20" ht="64"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6">
        <f>(E1056-D1056)/D1056 + 1</f>
        <v>0</v>
      </c>
      <c r="P1056" s="5" t="e">
        <f>E1056/L1056</f>
        <v>#DIV/0!</v>
      </c>
      <c r="Q1056" t="s">
        <v>8331</v>
      </c>
      <c r="R1056" t="s">
        <v>8332</v>
      </c>
      <c r="S1056" s="12">
        <f>(((J1056/60)/60)/24)+DATE(1970,1,1)</f>
        <v>41831.851840277777</v>
      </c>
      <c r="T1056" s="13">
        <f>(((I1056/60)/60)/24)+DATE(1970,1,1)</f>
        <v>41861.916666666664</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6">
        <f>(E1057-D1057)/D1057 + 1</f>
        <v>0</v>
      </c>
      <c r="P1057" s="5" t="e">
        <f>E1057/L1057</f>
        <v>#DIV/0!</v>
      </c>
      <c r="Q1057" t="s">
        <v>8331</v>
      </c>
      <c r="R1057" t="s">
        <v>8332</v>
      </c>
      <c r="S1057" s="12">
        <f>(((J1057/60)/60)/24)+DATE(1970,1,1)</f>
        <v>42406.992418981477</v>
      </c>
      <c r="T1057" s="13">
        <f>(((I1057/60)/60)/24)+DATE(1970,1,1)</f>
        <v>42436.992418981477</v>
      </c>
    </row>
    <row r="1058" spans="1:20" ht="64"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6">
        <f>(E1058-D1058)/D1058 + 1</f>
        <v>0</v>
      </c>
      <c r="P1058" s="5" t="e">
        <f>E1058/L1058</f>
        <v>#DIV/0!</v>
      </c>
      <c r="Q1058" t="s">
        <v>8331</v>
      </c>
      <c r="R1058" t="s">
        <v>8332</v>
      </c>
      <c r="S1058" s="12">
        <f>(((J1058/60)/60)/24)+DATE(1970,1,1)</f>
        <v>42058.719641203701</v>
      </c>
      <c r="T1058" s="13">
        <f>(((I1058/60)/60)/24)+DATE(1970,1,1)</f>
        <v>42118.677974537044</v>
      </c>
    </row>
    <row r="1059" spans="1:20" ht="48"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6">
        <f>(E1059-D1059)/D1059 + 1</f>
        <v>0</v>
      </c>
      <c r="P1059" s="5" t="e">
        <f>E1059/L1059</f>
        <v>#DIV/0!</v>
      </c>
      <c r="Q1059" t="s">
        <v>8331</v>
      </c>
      <c r="R1059" t="s">
        <v>8332</v>
      </c>
      <c r="S1059" s="12">
        <f>(((J1059/60)/60)/24)+DATE(1970,1,1)</f>
        <v>42678.871331018512</v>
      </c>
      <c r="T1059" s="13">
        <f>(((I1059/60)/60)/24)+DATE(1970,1,1)</f>
        <v>42708.912997685184</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6">
        <f>(E1060-D1060)/D1060 + 1</f>
        <v>0</v>
      </c>
      <c r="P1060" s="5" t="e">
        <f>E1060/L1060</f>
        <v>#DIV/0!</v>
      </c>
      <c r="Q1060" t="s">
        <v>8331</v>
      </c>
      <c r="R1060" t="s">
        <v>8332</v>
      </c>
      <c r="S1060" s="12">
        <f>(((J1060/60)/60)/24)+DATE(1970,1,1)</f>
        <v>42047.900960648149</v>
      </c>
      <c r="T1060" s="13">
        <f>(((I1060/60)/60)/24)+DATE(1970,1,1)</f>
        <v>42089</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6">
        <f>(E1061-D1061)/D1061 + 1</f>
        <v>0</v>
      </c>
      <c r="P1061" s="5" t="e">
        <f>E1061/L1061</f>
        <v>#DIV/0!</v>
      </c>
      <c r="Q1061" t="s">
        <v>8331</v>
      </c>
      <c r="R1061" t="s">
        <v>8332</v>
      </c>
      <c r="S1061" s="12">
        <f>(((J1061/60)/60)/24)+DATE(1970,1,1)</f>
        <v>42046.79</v>
      </c>
      <c r="T1061" s="13">
        <f>(((I1061/60)/60)/24)+DATE(1970,1,1)</f>
        <v>42076.748333333337</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6">
        <f>(E1062-D1062)/D1062 + 1</f>
        <v>1.0000000000000009E-2</v>
      </c>
      <c r="P1062" s="5">
        <f>E1062/L1062</f>
        <v>50</v>
      </c>
      <c r="Q1062" t="s">
        <v>8331</v>
      </c>
      <c r="R1062" t="s">
        <v>8332</v>
      </c>
      <c r="S1062" s="12">
        <f>(((J1062/60)/60)/24)+DATE(1970,1,1)</f>
        <v>42079.913113425922</v>
      </c>
      <c r="T1062" s="13">
        <f>(((I1062/60)/60)/24)+DATE(1970,1,1)</f>
        <v>42109.913113425922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6">
        <f>(E1063-D1063)/D1063 + 1</f>
        <v>0</v>
      </c>
      <c r="P1063" s="5" t="e">
        <f>E1063/L1063</f>
        <v>#DIV/0!</v>
      </c>
      <c r="Q1063" t="s">
        <v>8331</v>
      </c>
      <c r="R1063" t="s">
        <v>8332</v>
      </c>
      <c r="S1063" s="12">
        <f>(((J1063/60)/60)/24)+DATE(1970,1,1)</f>
        <v>42432.276712962965</v>
      </c>
      <c r="T1063" s="13">
        <f>(((I1063/60)/60)/24)+DATE(1970,1,1)</f>
        <v>42492.041666666672</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6">
        <f>(E1064-D1064)/D1064 + 1</f>
        <v>0.95477386934673369</v>
      </c>
      <c r="P1064" s="5">
        <f>E1064/L1064</f>
        <v>47.5</v>
      </c>
      <c r="Q1064" t="s">
        <v>8331</v>
      </c>
      <c r="R1064" t="s">
        <v>8332</v>
      </c>
      <c r="S1064" s="12">
        <f>(((J1064/60)/60)/24)+DATE(1970,1,1)</f>
        <v>42556.807187500002</v>
      </c>
      <c r="T1064" s="13">
        <f>(((I1064/60)/60)/24)+DATE(1970,1,1)</f>
        <v>42563.807187500002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6">
        <f>(E1065-D1065)/D1065 + 1</f>
        <v>0</v>
      </c>
      <c r="P1065" s="5" t="e">
        <f>E1065/L1065</f>
        <v>#DIV/0!</v>
      </c>
      <c r="Q1065" t="s">
        <v>8331</v>
      </c>
      <c r="R1065" t="s">
        <v>8332</v>
      </c>
      <c r="S1065" s="12">
        <f>(((J1065/60)/60)/24)+DATE(1970,1,1)</f>
        <v>42583.030810185184</v>
      </c>
      <c r="T1065" s="13">
        <f>(((I1065/60)/60)/24)+DATE(1970,1,1)</f>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6">
        <f>(E1066-D1066)/D1066 + 1</f>
        <v>8.9744444444444404E-2</v>
      </c>
      <c r="P1066" s="5">
        <f>E1066/L1066</f>
        <v>65.666666666666671</v>
      </c>
      <c r="Q1066" t="s">
        <v>8333</v>
      </c>
      <c r="R1066" t="s">
        <v>8334</v>
      </c>
      <c r="S1066" s="12">
        <f>(((J1066/60)/60)/24)+DATE(1970,1,1)</f>
        <v>41417.228043981479</v>
      </c>
      <c r="T1066" s="13">
        <f>(((I1066/60)/60)/24)+DATE(1970,1,1)</f>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6">
        <f>(E1067-D1067)/D1067 + 1</f>
        <v>2.7000000000000024E-2</v>
      </c>
      <c r="P1067" s="5">
        <f>E1067/L1067</f>
        <v>16.2</v>
      </c>
      <c r="Q1067" t="s">
        <v>8333</v>
      </c>
      <c r="R1067" t="s">
        <v>8334</v>
      </c>
      <c r="S1067" s="12">
        <f>(((J1067/60)/60)/24)+DATE(1970,1,1)</f>
        <v>41661.381041666667</v>
      </c>
      <c r="T1067" s="13">
        <f>(((I1067/60)/60)/24)+DATE(1970,1,1)</f>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6">
        <f>(E1068-D1068)/D1068 + 1</f>
        <v>3.3673333333333333E-2</v>
      </c>
      <c r="P1068" s="5">
        <f>E1068/L1068</f>
        <v>34.128378378378379</v>
      </c>
      <c r="Q1068" t="s">
        <v>8333</v>
      </c>
      <c r="R1068" t="s">
        <v>8334</v>
      </c>
      <c r="S1068" s="12">
        <f>(((J1068/60)/60)/24)+DATE(1970,1,1)</f>
        <v>41445.962754629632</v>
      </c>
      <c r="T1068" s="13">
        <f>(((I1068/60)/60)/24)+DATE(1970,1,1)</f>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6">
        <f>(E1069-D1069)/D1069 + 1</f>
        <v>0.26</v>
      </c>
      <c r="P1069" s="5">
        <f>E1069/L1069</f>
        <v>13</v>
      </c>
      <c r="Q1069" t="s">
        <v>8333</v>
      </c>
      <c r="R1069" t="s">
        <v>8334</v>
      </c>
      <c r="S1069" s="12">
        <f>(((J1069/60)/60)/24)+DATE(1970,1,1)</f>
        <v>41599.855682870373</v>
      </c>
      <c r="T1069" s="13">
        <f>(((I1069/60)/60)/24)+DATE(1970,1,1)</f>
        <v>41629.855682870373</v>
      </c>
    </row>
    <row r="1070" spans="1:20" ht="64"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6">
        <f>(E1070-D1070)/D1070 + 1</f>
        <v>1.4999999999999458E-3</v>
      </c>
      <c r="P1070" s="5">
        <f>E1070/L1070</f>
        <v>11.25</v>
      </c>
      <c r="Q1070" t="s">
        <v>8333</v>
      </c>
      <c r="R1070" t="s">
        <v>8334</v>
      </c>
      <c r="S1070" s="12">
        <f>(((J1070/60)/60)/24)+DATE(1970,1,1)</f>
        <v>42440.371111111104</v>
      </c>
      <c r="T1070" s="13">
        <f>(((I1070/60)/60)/24)+DATE(1970,1,1)</f>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6">
        <f>(E1071-D1071)/D1071 + 1</f>
        <v>0.38636363636363635</v>
      </c>
      <c r="P1071" s="5">
        <f>E1071/L1071</f>
        <v>40.476190476190474</v>
      </c>
      <c r="Q1071" t="s">
        <v>8333</v>
      </c>
      <c r="R1071" t="s">
        <v>8334</v>
      </c>
      <c r="S1071" s="12">
        <f>(((J1071/60)/60)/24)+DATE(1970,1,1)</f>
        <v>41572.229849537034</v>
      </c>
      <c r="T1071" s="13">
        <f>(((I1071/60)/60)/24)+DATE(1970,1,1)</f>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6">
        <f>(E1072-D1072)/D1072 + 1</f>
        <v>7.0000000000000062E-3</v>
      </c>
      <c r="P1072" s="5">
        <f>E1072/L1072</f>
        <v>35</v>
      </c>
      <c r="Q1072" t="s">
        <v>8333</v>
      </c>
      <c r="R1072" t="s">
        <v>8334</v>
      </c>
      <c r="S1072" s="12">
        <f>(((J1072/60)/60)/24)+DATE(1970,1,1)</f>
        <v>41163.011828703704</v>
      </c>
      <c r="T1072" s="13">
        <f>(((I1072/60)/60)/24)+DATE(1970,1,1)</f>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6">
        <f>(E1073-D1073)/D1073 + 1</f>
        <v>0</v>
      </c>
      <c r="P1073" s="5" t="e">
        <f>E1073/L1073</f>
        <v>#DIV/0!</v>
      </c>
      <c r="Q1073" t="s">
        <v>8333</v>
      </c>
      <c r="R1073" t="s">
        <v>8334</v>
      </c>
      <c r="S1073" s="12">
        <f>(((J1073/60)/60)/24)+DATE(1970,1,1)</f>
        <v>42295.753391203703</v>
      </c>
      <c r="T1073" s="13">
        <f>(((I1073/60)/60)/24)+DATE(1970,1,1)</f>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6">
        <f>(E1074-D1074)/D1074 + 1</f>
        <v>6.8000000000001393E-4</v>
      </c>
      <c r="P1074" s="5">
        <f>E1074/L1074</f>
        <v>12.75</v>
      </c>
      <c r="Q1074" t="s">
        <v>8333</v>
      </c>
      <c r="R1074" t="s">
        <v>8334</v>
      </c>
      <c r="S1074" s="12">
        <f>(((J1074/60)/60)/24)+DATE(1970,1,1)</f>
        <v>41645.832141203704</v>
      </c>
      <c r="T1074" s="13">
        <f>(((I1074/60)/60)/24)+DATE(1970,1,1)</f>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6">
        <f>(E1075-D1075)/D1075 + 1</f>
        <v>1.3333333333333308E-2</v>
      </c>
      <c r="P1075" s="5">
        <f>E1075/L1075</f>
        <v>10</v>
      </c>
      <c r="Q1075" t="s">
        <v>8333</v>
      </c>
      <c r="R1075" t="s">
        <v>8334</v>
      </c>
      <c r="S1075" s="12">
        <f>(((J1075/60)/60)/24)+DATE(1970,1,1)</f>
        <v>40802.964594907404</v>
      </c>
      <c r="T1075" s="13">
        <f>(((I1075/60)/60)/24)+DATE(1970,1,1)</f>
        <v>40832.964594907404</v>
      </c>
    </row>
    <row r="1076" spans="1:20" ht="64"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6">
        <f>(E1076-D1076)/D1076 + 1</f>
        <v>6.3092592592592589E-2</v>
      </c>
      <c r="P1076" s="5">
        <f>E1076/L1076</f>
        <v>113.56666666666666</v>
      </c>
      <c r="Q1076" t="s">
        <v>8333</v>
      </c>
      <c r="R1076" t="s">
        <v>8334</v>
      </c>
      <c r="S1076" s="12">
        <f>(((J1076/60)/60)/24)+DATE(1970,1,1)</f>
        <v>41613.172974537039</v>
      </c>
      <c r="T1076" s="13">
        <f>(((I1076/60)/60)/24)+DATE(1970,1,1)</f>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6">
        <f>(E1077-D1077)/D1077 + 1</f>
        <v>4.500000000000004E-2</v>
      </c>
      <c r="P1077" s="5">
        <f>E1077/L1077</f>
        <v>15</v>
      </c>
      <c r="Q1077" t="s">
        <v>8333</v>
      </c>
      <c r="R1077" t="s">
        <v>8334</v>
      </c>
      <c r="S1077" s="12">
        <f>(((J1077/60)/60)/24)+DATE(1970,1,1)</f>
        <v>41005.904120370367</v>
      </c>
      <c r="T1077" s="13">
        <f>(((I1077/60)/60)/24)+DATE(1970,1,1)</f>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6">
        <f>(E1078-D1078)/D1078 + 1</f>
        <v>0.6276533333333334</v>
      </c>
      <c r="P1078" s="5">
        <f>E1078/L1078</f>
        <v>48.281025641025643</v>
      </c>
      <c r="Q1078" t="s">
        <v>8333</v>
      </c>
      <c r="R1078" t="s">
        <v>8334</v>
      </c>
      <c r="S1078" s="12">
        <f>(((J1078/60)/60)/24)+DATE(1970,1,1)</f>
        <v>41838.377893518518</v>
      </c>
      <c r="T1078" s="13">
        <f>(((I1078/60)/60)/24)+DATE(1970,1,1)</f>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6">
        <f>(E1079-D1079)/D1079 + 1</f>
        <v>0.29376000000000002</v>
      </c>
      <c r="P1079" s="5">
        <f>E1079/L1079</f>
        <v>43.976047904191617</v>
      </c>
      <c r="Q1079" t="s">
        <v>8333</v>
      </c>
      <c r="R1079" t="s">
        <v>8334</v>
      </c>
      <c r="S1079" s="12">
        <f>(((J1079/60)/60)/24)+DATE(1970,1,1)</f>
        <v>42353.16679398148</v>
      </c>
      <c r="T1079" s="13">
        <f>(((I1079/60)/60)/24)+DATE(1970,1,1)</f>
        <v>42383.16679398148</v>
      </c>
    </row>
    <row r="1080" spans="1:20" ht="64"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6">
        <f>(E1080-D1080)/D1080 + 1</f>
        <v>7.4999999999999956E-2</v>
      </c>
      <c r="P1080" s="5">
        <f>E1080/L1080</f>
        <v>9</v>
      </c>
      <c r="Q1080" t="s">
        <v>8333</v>
      </c>
      <c r="R1080" t="s">
        <v>8334</v>
      </c>
      <c r="S1080" s="12">
        <f>(((J1080/60)/60)/24)+DATE(1970,1,1)</f>
        <v>40701.195844907408</v>
      </c>
      <c r="T1080" s="13">
        <f>(((I1080/60)/60)/24)+DATE(1970,1,1)</f>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6">
        <f>(E1081-D1081)/D1081 + 1</f>
        <v>2.6076923076923109E-2</v>
      </c>
      <c r="P1081" s="5">
        <f>E1081/L1081</f>
        <v>37.666666666666664</v>
      </c>
      <c r="Q1081" t="s">
        <v>8333</v>
      </c>
      <c r="R1081" t="s">
        <v>8334</v>
      </c>
      <c r="S1081" s="12">
        <f>(((J1081/60)/60)/24)+DATE(1970,1,1)</f>
        <v>42479.566388888896</v>
      </c>
      <c r="T1081" s="13">
        <f>(((I1081/60)/60)/24)+DATE(1970,1,1)</f>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6">
        <f>(E1082-D1082)/D1082 + 1</f>
        <v>9.1049999999999964E-2</v>
      </c>
      <c r="P1082" s="5">
        <f>E1082/L1082</f>
        <v>18.581632653061224</v>
      </c>
      <c r="Q1082" t="s">
        <v>8333</v>
      </c>
      <c r="R1082" t="s">
        <v>8334</v>
      </c>
      <c r="S1082" s="12">
        <f>(((J1082/60)/60)/24)+DATE(1970,1,1)</f>
        <v>41740.138113425928</v>
      </c>
      <c r="T1082" s="13">
        <f>(((I1082/60)/60)/24)+DATE(1970,1,1)</f>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6">
        <f>(E1083-D1083)/D1083 + 1</f>
        <v>1.7647058823533346E-4</v>
      </c>
      <c r="P1083" s="5">
        <f>E1083/L1083</f>
        <v>3</v>
      </c>
      <c r="Q1083" t="s">
        <v>8333</v>
      </c>
      <c r="R1083" t="s">
        <v>8334</v>
      </c>
      <c r="S1083" s="12">
        <f>(((J1083/60)/60)/24)+DATE(1970,1,1)</f>
        <v>42002.926990740743</v>
      </c>
      <c r="T1083" s="13">
        <f>(((I1083/60)/60)/24)+DATE(1970,1,1)</f>
        <v>42032.926990740743</v>
      </c>
    </row>
    <row r="1084" spans="1:20" ht="48"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6">
        <f>(E1084-D1084)/D1084 + 1</f>
        <v>5.6000000000000494E-3</v>
      </c>
      <c r="P1084" s="5">
        <f>E1084/L1084</f>
        <v>18.666666666666668</v>
      </c>
      <c r="Q1084" t="s">
        <v>8333</v>
      </c>
      <c r="R1084" t="s">
        <v>8334</v>
      </c>
      <c r="S1084" s="12">
        <f>(((J1084/60)/60)/24)+DATE(1970,1,1)</f>
        <v>41101.906111111115</v>
      </c>
      <c r="T1084" s="13">
        <f>(((I1084/60)/60)/24)+DATE(1970,1,1)</f>
        <v>41131.906111111115</v>
      </c>
    </row>
    <row r="1085" spans="1:20" ht="64"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6">
        <f>(E1085-D1085)/D1085 + 1</f>
        <v>8.1999999999999851E-3</v>
      </c>
      <c r="P1085" s="5">
        <f>E1085/L1085</f>
        <v>410</v>
      </c>
      <c r="Q1085" t="s">
        <v>8333</v>
      </c>
      <c r="R1085" t="s">
        <v>8334</v>
      </c>
      <c r="S1085" s="12">
        <f>(((J1085/60)/60)/24)+DATE(1970,1,1)</f>
        <v>41793.659525462965</v>
      </c>
      <c r="T1085" s="13">
        <f>(((I1085/60)/60)/24)+DATE(1970,1,1)</f>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6">
        <f>(E1086-D1086)/D1086 + 1</f>
        <v>0</v>
      </c>
      <c r="P1086" s="5" t="e">
        <f>E1086/L1086</f>
        <v>#DIV/0!</v>
      </c>
      <c r="Q1086" t="s">
        <v>8333</v>
      </c>
      <c r="R1086" t="s">
        <v>8334</v>
      </c>
      <c r="S1086" s="12">
        <f>(((J1086/60)/60)/24)+DATE(1970,1,1)</f>
        <v>41829.912083333329</v>
      </c>
      <c r="T1086" s="13">
        <f>(((I1086/60)/60)/24)+DATE(1970,1,1)</f>
        <v>41859.912083333329</v>
      </c>
    </row>
    <row r="1087" spans="1:20" ht="48"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6">
        <f>(E1087-D1087)/D1087 + 1</f>
        <v>3.4200000000000008E-2</v>
      </c>
      <c r="P1087" s="5">
        <f>E1087/L1087</f>
        <v>114</v>
      </c>
      <c r="Q1087" t="s">
        <v>8333</v>
      </c>
      <c r="R1087" t="s">
        <v>8334</v>
      </c>
      <c r="S1087" s="12">
        <f>(((J1087/60)/60)/24)+DATE(1970,1,1)</f>
        <v>42413.671006944445</v>
      </c>
      <c r="T1087" s="13">
        <f>(((I1087/60)/60)/24)+DATE(1970,1,1)</f>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6">
        <f>(E1088-D1088)/D1088 + 1</f>
        <v>8.3333333333335258E-4</v>
      </c>
      <c r="P1088" s="5">
        <f>E1088/L1088</f>
        <v>7.5</v>
      </c>
      <c r="Q1088" t="s">
        <v>8333</v>
      </c>
      <c r="R1088" t="s">
        <v>8334</v>
      </c>
      <c r="S1088" s="12">
        <f>(((J1088/60)/60)/24)+DATE(1970,1,1)</f>
        <v>41845.866793981484</v>
      </c>
      <c r="T1088" s="13">
        <f>(((I1088/60)/60)/24)+DATE(1970,1,1)</f>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6">
        <f>(E1089-D1089)/D1089 + 1</f>
        <v>0</v>
      </c>
      <c r="P1089" s="5" t="e">
        <f>E1089/L1089</f>
        <v>#DIV/0!</v>
      </c>
      <c r="Q1089" t="s">
        <v>8333</v>
      </c>
      <c r="R1089" t="s">
        <v>8334</v>
      </c>
      <c r="S1089" s="12">
        <f>(((J1089/60)/60)/24)+DATE(1970,1,1)</f>
        <v>41775.713969907411</v>
      </c>
      <c r="T1089" s="13">
        <f>(((I1089/60)/60)/24)+DATE(1970,1,1)</f>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6">
        <f>(E1090-D1090)/D1090 + 1</f>
        <v>0.14182977777777772</v>
      </c>
      <c r="P1090" s="5">
        <f>E1090/L1090</f>
        <v>43.41727891156463</v>
      </c>
      <c r="Q1090" t="s">
        <v>8333</v>
      </c>
      <c r="R1090" t="s">
        <v>8334</v>
      </c>
      <c r="S1090" s="12">
        <f>(((J1090/60)/60)/24)+DATE(1970,1,1)</f>
        <v>41723.799386574072</v>
      </c>
      <c r="T1090" s="13">
        <f>(((I1090/60)/60)/24)+DATE(1970,1,1)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6">
        <f>(E1091-D1091)/D1091 + 1</f>
        <v>7.8266666666666707E-2</v>
      </c>
      <c r="P1091" s="5">
        <f>E1091/L1091</f>
        <v>23.959183673469386</v>
      </c>
      <c r="Q1091" t="s">
        <v>8333</v>
      </c>
      <c r="R1091" t="s">
        <v>8334</v>
      </c>
      <c r="S1091" s="12">
        <f>(((J1091/60)/60)/24)+DATE(1970,1,1)</f>
        <v>42151.189525462964</v>
      </c>
      <c r="T1091" s="13">
        <f>(((I1091/60)/60)/24)+DATE(1970,1,1)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6">
        <f>(E1092-D1092)/D1092 + 1</f>
        <v>3.8464497269019571E-4</v>
      </c>
      <c r="P1092" s="5">
        <f>E1092/L1092</f>
        <v>5</v>
      </c>
      <c r="Q1092" t="s">
        <v>8333</v>
      </c>
      <c r="R1092" t="s">
        <v>8334</v>
      </c>
      <c r="S1092" s="12">
        <f>(((J1092/60)/60)/24)+DATE(1970,1,1)</f>
        <v>42123.185798611114</v>
      </c>
      <c r="T1092" s="13">
        <f>(((I1092/60)/60)/24)+DATE(1970,1,1)</f>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6">
        <f>(E1093-D1093)/D1093 + 1</f>
        <v>0.125</v>
      </c>
      <c r="P1093" s="5">
        <f>E1093/L1093</f>
        <v>12.5</v>
      </c>
      <c r="Q1093" t="s">
        <v>8333</v>
      </c>
      <c r="R1093" t="s">
        <v>8334</v>
      </c>
      <c r="S1093" s="12">
        <f>(((J1093/60)/60)/24)+DATE(1970,1,1)</f>
        <v>42440.820277777777</v>
      </c>
      <c r="T1093" s="13">
        <f>(((I1093/60)/60)/24)+DATE(1970,1,1)</f>
        <v>42470.778611111105</v>
      </c>
    </row>
    <row r="1094" spans="1:20" ht="64"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6">
        <f>(E1094-D1094)/D1094 + 1</f>
        <v>1.0499999999999954E-2</v>
      </c>
      <c r="P1094" s="5">
        <f>E1094/L1094</f>
        <v>3</v>
      </c>
      <c r="Q1094" t="s">
        <v>8333</v>
      </c>
      <c r="R1094" t="s">
        <v>8334</v>
      </c>
      <c r="S1094" s="12">
        <f>(((J1094/60)/60)/24)+DATE(1970,1,1)</f>
        <v>41250.025902777779</v>
      </c>
      <c r="T1094" s="13">
        <f>(((I1094/60)/60)/24)+DATE(1970,1,1)</f>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6">
        <f>(E1095-D1095)/D1095 + 1</f>
        <v>0.14083333333333337</v>
      </c>
      <c r="P1095" s="5">
        <f>E1095/L1095</f>
        <v>10.5625</v>
      </c>
      <c r="Q1095" t="s">
        <v>8333</v>
      </c>
      <c r="R1095" t="s">
        <v>8334</v>
      </c>
      <c r="S1095" s="12">
        <f>(((J1095/60)/60)/24)+DATE(1970,1,1)</f>
        <v>42396.973807870367</v>
      </c>
      <c r="T1095" s="13">
        <f>(((I1095/60)/60)/24)+DATE(1970,1,1)</f>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6">
        <f>(E1096-D1096)/D1096 + 1</f>
        <v>0.18300055555555561</v>
      </c>
      <c r="P1096" s="5">
        <f>E1096/L1096</f>
        <v>122.00037037037038</v>
      </c>
      <c r="Q1096" t="s">
        <v>8333</v>
      </c>
      <c r="R1096" t="s">
        <v>8334</v>
      </c>
      <c r="S1096" s="12">
        <f>(((J1096/60)/60)/24)+DATE(1970,1,1)</f>
        <v>40795.713344907403</v>
      </c>
      <c r="T1096" s="13">
        <f>(((I1096/60)/60)/24)+DATE(1970,1,1)</f>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6">
        <f>(E1097-D1097)/D1097 + 1</f>
        <v>5.0347999999999948E-2</v>
      </c>
      <c r="P1097" s="5">
        <f>E1097/L1097</f>
        <v>267.80851063829789</v>
      </c>
      <c r="Q1097" t="s">
        <v>8333</v>
      </c>
      <c r="R1097" t="s">
        <v>8334</v>
      </c>
      <c r="S1097" s="12">
        <f>(((J1097/60)/60)/24)+DATE(1970,1,1)</f>
        <v>41486.537268518521</v>
      </c>
      <c r="T1097" s="13">
        <f>(((I1097/60)/60)/24)+DATE(1970,1,1)</f>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6">
        <f>(E1098-D1098)/D1098 + 1</f>
        <v>0.17933333333333334</v>
      </c>
      <c r="P1098" s="5">
        <f>E1098/L1098</f>
        <v>74.206896551724142</v>
      </c>
      <c r="Q1098" t="s">
        <v>8333</v>
      </c>
      <c r="R1098" t="s">
        <v>8334</v>
      </c>
      <c r="S1098" s="12">
        <f>(((J1098/60)/60)/24)+DATE(1970,1,1)</f>
        <v>41885.51798611111</v>
      </c>
      <c r="T1098" s="13">
        <f>(((I1098/60)/60)/24)+DATE(1970,1,1)</f>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6">
        <f>(E1099-D1099)/D1099 + 1</f>
        <v>4.6999999999997044E-4</v>
      </c>
      <c r="P1099" s="5">
        <f>E1099/L1099</f>
        <v>6.7142857142857144</v>
      </c>
      <c r="Q1099" t="s">
        <v>8333</v>
      </c>
      <c r="R1099" t="s">
        <v>8334</v>
      </c>
      <c r="S1099" s="12">
        <f>(((J1099/60)/60)/24)+DATE(1970,1,1)</f>
        <v>41660.792557870373</v>
      </c>
      <c r="T1099" s="13">
        <f>(((I1099/60)/60)/24)+DATE(1970,1,1)</f>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6">
        <f>(E1100-D1100)/D1100 + 1</f>
        <v>7.2119999999999962E-2</v>
      </c>
      <c r="P1100" s="5">
        <f>E1100/L1100</f>
        <v>81.954545454545453</v>
      </c>
      <c r="Q1100" t="s">
        <v>8333</v>
      </c>
      <c r="R1100" t="s">
        <v>8334</v>
      </c>
      <c r="S1100" s="12">
        <f>(((J1100/60)/60)/24)+DATE(1970,1,1)</f>
        <v>41712.762673611112</v>
      </c>
      <c r="T1100" s="13">
        <f>(((I1100/60)/60)/24)+DATE(1970,1,1)</f>
        <v>41742.762673611112</v>
      </c>
    </row>
    <row r="1101" spans="1:20" ht="64"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6">
        <f>(E1101-D1101)/D1101 + 1</f>
        <v>5.0000000000000044E-3</v>
      </c>
      <c r="P1101" s="5">
        <f>E1101/L1101</f>
        <v>25</v>
      </c>
      <c r="Q1101" t="s">
        <v>8333</v>
      </c>
      <c r="R1101" t="s">
        <v>8334</v>
      </c>
      <c r="S1101" s="12">
        <f>(((J1101/60)/60)/24)+DATE(1970,1,1)</f>
        <v>42107.836435185185</v>
      </c>
      <c r="T1101" s="13">
        <f>(((I1101/60)/60)/24)+DATE(1970,1,1)</f>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6">
        <f>(E1102-D1102)/D1102 + 1</f>
        <v>2.5000000000000022E-2</v>
      </c>
      <c r="P1102" s="5">
        <f>E1102/L1102</f>
        <v>10</v>
      </c>
      <c r="Q1102" t="s">
        <v>8333</v>
      </c>
      <c r="R1102" t="s">
        <v>8334</v>
      </c>
      <c r="S1102" s="12">
        <f>(((J1102/60)/60)/24)+DATE(1970,1,1)</f>
        <v>42384.110775462963</v>
      </c>
      <c r="T1102" s="13">
        <f>(((I1102/60)/60)/24)+DATE(1970,1,1)</f>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6">
        <f>(E1103-D1103)/D1103 + 1</f>
        <v>4.1000000000002146E-4</v>
      </c>
      <c r="P1103" s="5">
        <f>E1103/L1103</f>
        <v>6.833333333333333</v>
      </c>
      <c r="Q1103" t="s">
        <v>8333</v>
      </c>
      <c r="R1103" t="s">
        <v>8334</v>
      </c>
      <c r="S1103" s="12">
        <f>(((J1103/60)/60)/24)+DATE(1970,1,1)</f>
        <v>42538.77243055556</v>
      </c>
      <c r="T1103" s="13">
        <f>(((I1103/60)/60)/24)+DATE(1970,1,1)</f>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6">
        <f>(E1104-D1104)/D1104 + 1</f>
        <v>5.3124999999999978E-2</v>
      </c>
      <c r="P1104" s="5">
        <f>E1104/L1104</f>
        <v>17.708333333333332</v>
      </c>
      <c r="Q1104" t="s">
        <v>8333</v>
      </c>
      <c r="R1104" t="s">
        <v>8334</v>
      </c>
      <c r="S1104" s="12">
        <f>(((J1104/60)/60)/24)+DATE(1970,1,1)</f>
        <v>41577.045428240745</v>
      </c>
      <c r="T1104" s="13">
        <f>(((I1104/60)/60)/24)+DATE(1970,1,1)</f>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6">
        <f>(E1105-D1105)/D1105 + 1</f>
        <v>1.6199999999999992E-2</v>
      </c>
      <c r="P1105" s="5">
        <f>E1105/L1105</f>
        <v>16.2</v>
      </c>
      <c r="Q1105" t="s">
        <v>8333</v>
      </c>
      <c r="R1105" t="s">
        <v>8334</v>
      </c>
      <c r="S1105" s="12">
        <f>(((J1105/60)/60)/24)+DATE(1970,1,1)</f>
        <v>42479.22210648148</v>
      </c>
      <c r="T1105" s="13">
        <f>(((I1105/60)/60)/24)+DATE(1970,1,1)</f>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6">
        <f>(E1106-D1106)/D1106 + 1</f>
        <v>4.9516666666666653E-2</v>
      </c>
      <c r="P1106" s="5">
        <f>E1106/L1106</f>
        <v>80.297297297297291</v>
      </c>
      <c r="Q1106" t="s">
        <v>8333</v>
      </c>
      <c r="R1106" t="s">
        <v>8334</v>
      </c>
      <c r="S1106" s="12">
        <f>(((J1106/60)/60)/24)+DATE(1970,1,1)</f>
        <v>41771.40996527778</v>
      </c>
      <c r="T1106" s="13">
        <f>(((I1106/60)/60)/24)+DATE(1970,1,1)</f>
        <v>41801.40996527778</v>
      </c>
    </row>
    <row r="1107" spans="1:20" ht="64"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6">
        <f>(E1107-D1107)/D1107 + 1</f>
        <v>1.5899999999999803E-3</v>
      </c>
      <c r="P1107" s="5">
        <f>E1107/L1107</f>
        <v>71.55</v>
      </c>
      <c r="Q1107" t="s">
        <v>8333</v>
      </c>
      <c r="R1107" t="s">
        <v>8334</v>
      </c>
      <c r="S1107" s="12">
        <f>(((J1107/60)/60)/24)+DATE(1970,1,1)</f>
        <v>41692.135729166665</v>
      </c>
      <c r="T1107" s="13">
        <f>(((I1107/60)/60)/24)+DATE(1970,1,1)</f>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6">
        <f>(E1108-D1108)/D1108 + 1</f>
        <v>0.41249999999999998</v>
      </c>
      <c r="P1108" s="5">
        <f>E1108/L1108</f>
        <v>23.571428571428573</v>
      </c>
      <c r="Q1108" t="s">
        <v>8333</v>
      </c>
      <c r="R1108" t="s">
        <v>8334</v>
      </c>
      <c r="S1108" s="12">
        <f>(((J1108/60)/60)/24)+DATE(1970,1,1)</f>
        <v>40973.740451388891</v>
      </c>
      <c r="T1108" s="13">
        <f>(((I1108/60)/60)/24)+DATE(1970,1,1)</f>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6">
        <f>(E1109-D1109)/D1109 + 1</f>
        <v>0</v>
      </c>
      <c r="P1109" s="5" t="e">
        <f>E1109/L1109</f>
        <v>#DIV/0!</v>
      </c>
      <c r="Q1109" t="s">
        <v>8333</v>
      </c>
      <c r="R1109" t="s">
        <v>8334</v>
      </c>
      <c r="S1109" s="12">
        <f>(((J1109/60)/60)/24)+DATE(1970,1,1)</f>
        <v>41813.861388888887</v>
      </c>
      <c r="T1109" s="13">
        <f>(((I1109/60)/60)/24)+DATE(1970,1,1)</f>
        <v>41843.861388888887</v>
      </c>
    </row>
    <row r="1110" spans="1:20" ht="64"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6">
        <f>(E1110-D1110)/D1110 + 1</f>
        <v>2.9299999999999993E-2</v>
      </c>
      <c r="P1110" s="5">
        <f>E1110/L1110</f>
        <v>34.88095238095238</v>
      </c>
      <c r="Q1110" t="s">
        <v>8333</v>
      </c>
      <c r="R1110" t="s">
        <v>8334</v>
      </c>
      <c r="S1110" s="12">
        <f>(((J1110/60)/60)/24)+DATE(1970,1,1)</f>
        <v>40952.636979166666</v>
      </c>
      <c r="T1110" s="13">
        <f>(((I1110/60)/60)/24)+DATE(1970,1,1)</f>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6">
        <f>(E1111-D1111)/D1111 + 1</f>
        <v>4.4999999999999485E-3</v>
      </c>
      <c r="P1111" s="5">
        <f>E1111/L1111</f>
        <v>15</v>
      </c>
      <c r="Q1111" t="s">
        <v>8333</v>
      </c>
      <c r="R1111" t="s">
        <v>8334</v>
      </c>
      <c r="S1111" s="12">
        <f>(((J1111/60)/60)/24)+DATE(1970,1,1)</f>
        <v>42662.752199074079</v>
      </c>
      <c r="T1111" s="13">
        <f>(((I1111/60)/60)/24)+DATE(1970,1,1)</f>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6">
        <f>(E1112-D1112)/D1112 + 1</f>
        <v>5.0999999999999934E-3</v>
      </c>
      <c r="P1112" s="5">
        <f>E1112/L1112</f>
        <v>23.181818181818183</v>
      </c>
      <c r="Q1112" t="s">
        <v>8333</v>
      </c>
      <c r="R1112" t="s">
        <v>8334</v>
      </c>
      <c r="S1112" s="12">
        <f>(((J1112/60)/60)/24)+DATE(1970,1,1)</f>
        <v>41220.933124999996</v>
      </c>
      <c r="T1112" s="13">
        <f>(((I1112/60)/60)/24)+DATE(1970,1,1)</f>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6">
        <f>(E1113-D1113)/D1113 + 1</f>
        <v>3.9999999999995595E-4</v>
      </c>
      <c r="P1113" s="5">
        <f>E1113/L1113</f>
        <v>1</v>
      </c>
      <c r="Q1113" t="s">
        <v>8333</v>
      </c>
      <c r="R1113" t="s">
        <v>8334</v>
      </c>
      <c r="S1113" s="12">
        <f>(((J1113/60)/60)/24)+DATE(1970,1,1)</f>
        <v>42347.203587962969</v>
      </c>
      <c r="T1113" s="13">
        <f>(((I1113/60)/60)/24)+DATE(1970,1,1)</f>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6">
        <f>(E1114-D1114)/D1114 + 1</f>
        <v>0.35537409090909089</v>
      </c>
      <c r="P1114" s="5">
        <f>E1114/L1114</f>
        <v>100.23371794871794</v>
      </c>
      <c r="Q1114" t="s">
        <v>8333</v>
      </c>
      <c r="R1114" t="s">
        <v>8334</v>
      </c>
      <c r="S1114" s="12">
        <f>(((J1114/60)/60)/24)+DATE(1970,1,1)</f>
        <v>41963.759386574078</v>
      </c>
      <c r="T1114" s="13">
        <f>(((I1114/60)/60)/24)+DATE(1970,1,1)</f>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6">
        <f>(E1115-D1115)/D1115 + 1</f>
        <v>5.0000000000000044E-3</v>
      </c>
      <c r="P1115" s="5">
        <f>E1115/L1115</f>
        <v>5</v>
      </c>
      <c r="Q1115" t="s">
        <v>8333</v>
      </c>
      <c r="R1115" t="s">
        <v>8334</v>
      </c>
      <c r="S1115" s="12">
        <f>(((J1115/60)/60)/24)+DATE(1970,1,1)</f>
        <v>41835.977083333331</v>
      </c>
      <c r="T1115" s="13">
        <f>(((I1115/60)/60)/24)+DATE(1970,1,1)</f>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6">
        <f>(E1116-D1116)/D1116 + 1</f>
        <v>1.6666666666667052E-3</v>
      </c>
      <c r="P1116" s="5">
        <f>E1116/L1116</f>
        <v>3.3333333333333335</v>
      </c>
      <c r="Q1116" t="s">
        <v>8333</v>
      </c>
      <c r="R1116" t="s">
        <v>8334</v>
      </c>
      <c r="S1116" s="12">
        <f>(((J1116/60)/60)/24)+DATE(1970,1,1)</f>
        <v>41526.345914351856</v>
      </c>
      <c r="T1116" s="13">
        <f>(((I1116/60)/60)/24)+DATE(1970,1,1)</f>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6">
        <f>(E1117-D1117)/D1117 + 1</f>
        <v>1.3250000000000206E-3</v>
      </c>
      <c r="P1117" s="5">
        <f>E1117/L1117</f>
        <v>13.25</v>
      </c>
      <c r="Q1117" t="s">
        <v>8333</v>
      </c>
      <c r="R1117" t="s">
        <v>8334</v>
      </c>
      <c r="S1117" s="12">
        <f>(((J1117/60)/60)/24)+DATE(1970,1,1)</f>
        <v>42429.695543981477</v>
      </c>
      <c r="T1117" s="13">
        <f>(((I1117/60)/60)/24)+DATE(1970,1,1)</f>
        <v>42459.653877314813</v>
      </c>
    </row>
    <row r="1118" spans="1:20" ht="48"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6">
        <f>(E1118-D1118)/D1118 + 1</f>
        <v>3.5704000000003067E-4</v>
      </c>
      <c r="P1118" s="5">
        <f>E1118/L1118</f>
        <v>17.852</v>
      </c>
      <c r="Q1118" t="s">
        <v>8333</v>
      </c>
      <c r="R1118" t="s">
        <v>8334</v>
      </c>
      <c r="S1118" s="12">
        <f>(((J1118/60)/60)/24)+DATE(1970,1,1)</f>
        <v>41009.847314814811</v>
      </c>
      <c r="T1118" s="13">
        <f>(((I1118/60)/60)/24)+DATE(1970,1,1)</f>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6">
        <f>(E1119-D1119)/D1119 + 1</f>
        <v>8.2999999999999963E-2</v>
      </c>
      <c r="P1119" s="5">
        <f>E1119/L1119</f>
        <v>10.375</v>
      </c>
      <c r="Q1119" t="s">
        <v>8333</v>
      </c>
      <c r="R1119" t="s">
        <v>8334</v>
      </c>
      <c r="S1119" s="12">
        <f>(((J1119/60)/60)/24)+DATE(1970,1,1)</f>
        <v>42333.598530092597</v>
      </c>
      <c r="T1119" s="13">
        <f>(((I1119/60)/60)/24)+DATE(1970,1,1)</f>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6">
        <f>(E1120-D1120)/D1120 + 1</f>
        <v>2.4222222222222256E-2</v>
      </c>
      <c r="P1120" s="5">
        <f>E1120/L1120</f>
        <v>36.333333333333336</v>
      </c>
      <c r="Q1120" t="s">
        <v>8333</v>
      </c>
      <c r="R1120" t="s">
        <v>8334</v>
      </c>
      <c r="S1120" s="12">
        <f>(((J1120/60)/60)/24)+DATE(1970,1,1)</f>
        <v>41704.16642361111</v>
      </c>
      <c r="T1120" s="13">
        <f>(((I1120/60)/60)/24)+DATE(1970,1,1)</f>
        <v>41734.124756944446</v>
      </c>
    </row>
    <row r="1121" spans="1:20" ht="64"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6">
        <f>(E1121-D1121)/D1121 + 1</f>
        <v>2.3809523809523725E-3</v>
      </c>
      <c r="P1121" s="5">
        <f>E1121/L1121</f>
        <v>5</v>
      </c>
      <c r="Q1121" t="s">
        <v>8333</v>
      </c>
      <c r="R1121" t="s">
        <v>8334</v>
      </c>
      <c r="S1121" s="12">
        <f>(((J1121/60)/60)/24)+DATE(1970,1,1)</f>
        <v>41722.792407407411</v>
      </c>
      <c r="T1121" s="13">
        <f>(((I1121/60)/60)/24)+DATE(1970,1,1)</f>
        <v>41735.792407407411</v>
      </c>
    </row>
    <row r="1122" spans="1:20" ht="48"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6">
        <f>(E1122-D1122)/D1122 + 1</f>
        <v>0</v>
      </c>
      <c r="P1122" s="5" t="e">
        <f>E1122/L1122</f>
        <v>#DIV/0!</v>
      </c>
      <c r="Q1122" t="s">
        <v>8333</v>
      </c>
      <c r="R1122" t="s">
        <v>8334</v>
      </c>
      <c r="S1122" s="12">
        <f>(((J1122/60)/60)/24)+DATE(1970,1,1)</f>
        <v>40799.872685185182</v>
      </c>
      <c r="T1122" s="13">
        <f>(((I1122/60)/60)/24)+DATE(1970,1,1)</f>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6">
        <f>(E1123-D1123)/D1123 + 1</f>
        <v>1.1600000000000499E-4</v>
      </c>
      <c r="P1123" s="5">
        <f>E1123/L1123</f>
        <v>5.8</v>
      </c>
      <c r="Q1123" t="s">
        <v>8333</v>
      </c>
      <c r="R1123" t="s">
        <v>8334</v>
      </c>
      <c r="S1123" s="12">
        <f>(((J1123/60)/60)/24)+DATE(1970,1,1)</f>
        <v>42412.934212962966</v>
      </c>
      <c r="T1123" s="13">
        <f>(((I1123/60)/60)/24)+DATE(1970,1,1)</f>
        <v>42442.892546296294</v>
      </c>
    </row>
    <row r="1124" spans="1:20" ht="64"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6">
        <f>(E1124-D1124)/D1124 + 1</f>
        <v>0</v>
      </c>
      <c r="P1124" s="5" t="e">
        <f>E1124/L1124</f>
        <v>#DIV/0!</v>
      </c>
      <c r="Q1124" t="s">
        <v>8333</v>
      </c>
      <c r="R1124" t="s">
        <v>8334</v>
      </c>
      <c r="S1124" s="12">
        <f>(((J1124/60)/60)/24)+DATE(1970,1,1)</f>
        <v>41410.703993055555</v>
      </c>
      <c r="T1124" s="13">
        <f>(((I1124/60)/60)/24)+DATE(1970,1,1)</f>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6">
        <f>(E1125-D1125)/D1125 + 1</f>
        <v>2.1999999999999797E-3</v>
      </c>
      <c r="P1125" s="5">
        <f>E1125/L1125</f>
        <v>3.6666666666666665</v>
      </c>
      <c r="Q1125" t="s">
        <v>8333</v>
      </c>
      <c r="R1125" t="s">
        <v>8334</v>
      </c>
      <c r="S1125" s="12">
        <f>(((J1125/60)/60)/24)+DATE(1970,1,1)</f>
        <v>41718.5237037037</v>
      </c>
      <c r="T1125" s="13">
        <f>(((I1125/60)/60)/24)+DATE(1970,1,1)</f>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6">
        <f>(E1126-D1126)/D1126 + 1</f>
        <v>4.7222222222221832E-3</v>
      </c>
      <c r="P1126" s="5">
        <f>E1126/L1126</f>
        <v>60.714285714285715</v>
      </c>
      <c r="Q1126" t="s">
        <v>8333</v>
      </c>
      <c r="R1126" t="s">
        <v>8335</v>
      </c>
      <c r="S1126" s="12">
        <f>(((J1126/60)/60)/24)+DATE(1970,1,1)</f>
        <v>42094.667256944449</v>
      </c>
      <c r="T1126" s="13">
        <f>(((I1126/60)/60)/24)+DATE(1970,1,1)</f>
        <v>42124.667256944449</v>
      </c>
    </row>
    <row r="1127" spans="1:20" ht="64"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6">
        <f>(E1127-D1127)/D1127 + 1</f>
        <v>0</v>
      </c>
      <c r="P1127" s="5" t="e">
        <f>E1127/L1127</f>
        <v>#DIV/0!</v>
      </c>
      <c r="Q1127" t="s">
        <v>8333</v>
      </c>
      <c r="R1127" t="s">
        <v>8335</v>
      </c>
      <c r="S1127" s="12">
        <f>(((J1127/60)/60)/24)+DATE(1970,1,1)</f>
        <v>42212.624189814815</v>
      </c>
      <c r="T1127" s="13">
        <f>(((I1127/60)/60)/24)+DATE(1970,1,1)</f>
        <v>42272.624189814815</v>
      </c>
    </row>
    <row r="1128" spans="1:20" ht="48"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6">
        <f>(E1128-D1128)/D1128 + 1</f>
        <v>5.0000000000000044E-3</v>
      </c>
      <c r="P1128" s="5">
        <f>E1128/L1128</f>
        <v>5</v>
      </c>
      <c r="Q1128" t="s">
        <v>8333</v>
      </c>
      <c r="R1128" t="s">
        <v>8335</v>
      </c>
      <c r="S1128" s="12">
        <f>(((J1128/60)/60)/24)+DATE(1970,1,1)</f>
        <v>42535.327476851846</v>
      </c>
      <c r="T1128" s="13">
        <f>(((I1128/60)/60)/24)+DATE(1970,1,1)</f>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6">
        <f>(E1129-D1129)/D1129 + 1</f>
        <v>1.6714285714285682E-2</v>
      </c>
      <c r="P1129" s="5">
        <f>E1129/L1129</f>
        <v>25.434782608695652</v>
      </c>
      <c r="Q1129" t="s">
        <v>8333</v>
      </c>
      <c r="R1129" t="s">
        <v>8335</v>
      </c>
      <c r="S1129" s="12">
        <f>(((J1129/60)/60)/24)+DATE(1970,1,1)</f>
        <v>41926.854166666664</v>
      </c>
      <c r="T1129" s="13">
        <f>(((I1129/60)/60)/24)+DATE(1970,1,1)</f>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6">
        <f>(E1130-D1130)/D1130 + 1</f>
        <v>1.0000000000000009E-3</v>
      </c>
      <c r="P1130" s="5">
        <f>E1130/L1130</f>
        <v>1</v>
      </c>
      <c r="Q1130" t="s">
        <v>8333</v>
      </c>
      <c r="R1130" t="s">
        <v>8335</v>
      </c>
      <c r="S1130" s="12">
        <f>(((J1130/60)/60)/24)+DATE(1970,1,1)</f>
        <v>41828.649502314816</v>
      </c>
      <c r="T1130" s="13">
        <f>(((I1130/60)/60)/24)+DATE(1970,1,1)</f>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6">
        <f>(E1131-D1131)/D1131 + 1</f>
        <v>1.0499999999999954E-3</v>
      </c>
      <c r="P1131" s="5">
        <f>E1131/L1131</f>
        <v>10.5</v>
      </c>
      <c r="Q1131" t="s">
        <v>8333</v>
      </c>
      <c r="R1131" t="s">
        <v>8335</v>
      </c>
      <c r="S1131" s="12">
        <f>(((J1131/60)/60)/24)+DATE(1970,1,1)</f>
        <v>42496.264965277776</v>
      </c>
      <c r="T1131" s="13">
        <f>(((I1131/60)/60)/24)+DATE(1970,1,1)</f>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6">
        <f>(E1132-D1132)/D1132 + 1</f>
        <v>2.1999999999999797E-3</v>
      </c>
      <c r="P1132" s="5">
        <f>E1132/L1132</f>
        <v>3.6666666666666665</v>
      </c>
      <c r="Q1132" t="s">
        <v>8333</v>
      </c>
      <c r="R1132" t="s">
        <v>8335</v>
      </c>
      <c r="S1132" s="12">
        <f>(((J1132/60)/60)/24)+DATE(1970,1,1)</f>
        <v>41908.996527777781</v>
      </c>
      <c r="T1132" s="13">
        <f>(((I1132/60)/60)/24)+DATE(1970,1,1)</f>
        <v>41969.038194444445</v>
      </c>
    </row>
    <row r="1133" spans="1:20" ht="64"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6">
        <f>(E1133-D1133)/D1133 + 1</f>
        <v>0</v>
      </c>
      <c r="P1133" s="5" t="e">
        <f>E1133/L1133</f>
        <v>#DIV/0!</v>
      </c>
      <c r="Q1133" t="s">
        <v>8333</v>
      </c>
      <c r="R1133" t="s">
        <v>8335</v>
      </c>
      <c r="S1133" s="12">
        <f>(((J1133/60)/60)/24)+DATE(1970,1,1)</f>
        <v>42332.908194444448</v>
      </c>
      <c r="T1133" s="13">
        <f>(((I1133/60)/60)/24)+DATE(1970,1,1)</f>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6">
        <f>(E1134-D1134)/D1134 + 1</f>
        <v>0.14380000000000004</v>
      </c>
      <c r="P1134" s="5">
        <f>E1134/L1134</f>
        <v>110.61538461538461</v>
      </c>
      <c r="Q1134" t="s">
        <v>8333</v>
      </c>
      <c r="R1134" t="s">
        <v>8335</v>
      </c>
      <c r="S1134" s="12">
        <f>(((J1134/60)/60)/24)+DATE(1970,1,1)</f>
        <v>42706.115405092598</v>
      </c>
      <c r="T1134" s="13">
        <f>(((I1134/60)/60)/24)+DATE(1970,1,1)</f>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6">
        <f>(E1135-D1135)/D1135 + 1</f>
        <v>6.6666666666667096E-3</v>
      </c>
      <c r="P1135" s="5">
        <f>E1135/L1135</f>
        <v>20</v>
      </c>
      <c r="Q1135" t="s">
        <v>8333</v>
      </c>
      <c r="R1135" t="s">
        <v>8335</v>
      </c>
      <c r="S1135" s="12">
        <f>(((J1135/60)/60)/24)+DATE(1970,1,1)</f>
        <v>41821.407187500001</v>
      </c>
      <c r="T1135" s="13">
        <f>(((I1135/60)/60)/24)+DATE(1970,1,1)</f>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6">
        <f>(E1136-D1136)/D1136 + 1</f>
        <v>4.0000000000040004E-5</v>
      </c>
      <c r="P1136" s="5">
        <f>E1136/L1136</f>
        <v>1</v>
      </c>
      <c r="Q1136" t="s">
        <v>8333</v>
      </c>
      <c r="R1136" t="s">
        <v>8335</v>
      </c>
      <c r="S1136" s="12">
        <f>(((J1136/60)/60)/24)+DATE(1970,1,1)</f>
        <v>41958.285046296296</v>
      </c>
      <c r="T1136" s="13">
        <f>(((I1136/60)/60)/24)+DATE(1970,1,1)</f>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6">
        <f>(E1137-D1137)/D1137 + 1</f>
        <v>5.0000000000000044E-2</v>
      </c>
      <c r="P1137" s="5">
        <f>E1137/L1137</f>
        <v>50</v>
      </c>
      <c r="Q1137" t="s">
        <v>8333</v>
      </c>
      <c r="R1137" t="s">
        <v>8335</v>
      </c>
      <c r="S1137" s="12">
        <f>(((J1137/60)/60)/24)+DATE(1970,1,1)</f>
        <v>42558.989513888882</v>
      </c>
      <c r="T1137" s="13">
        <f>(((I1137/60)/60)/24)+DATE(1970,1,1)</f>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6">
        <f>(E1138-D1138)/D1138 + 1</f>
        <v>6.4439140811455853E-2</v>
      </c>
      <c r="P1138" s="5">
        <f>E1138/L1138</f>
        <v>45</v>
      </c>
      <c r="Q1138" t="s">
        <v>8333</v>
      </c>
      <c r="R1138" t="s">
        <v>8335</v>
      </c>
      <c r="S1138" s="12">
        <f>(((J1138/60)/60)/24)+DATE(1970,1,1)</f>
        <v>42327.671631944439</v>
      </c>
      <c r="T1138" s="13">
        <f>(((I1138/60)/60)/24)+DATE(1970,1,1)</f>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6">
        <f>(E1139-D1139)/D1139 + 1</f>
        <v>0.39500000000000002</v>
      </c>
      <c r="P1139" s="5">
        <f>E1139/L1139</f>
        <v>253.2051282051282</v>
      </c>
      <c r="Q1139" t="s">
        <v>8333</v>
      </c>
      <c r="R1139" t="s">
        <v>8335</v>
      </c>
      <c r="S1139" s="12">
        <f>(((J1139/60)/60)/24)+DATE(1970,1,1)</f>
        <v>42453.819687499999</v>
      </c>
      <c r="T1139" s="13">
        <f>(((I1139/60)/60)/24)+DATE(1970,1,1)</f>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6">
        <f>(E1140-D1140)/D1140 + 1</f>
        <v>3.5714285714285587E-3</v>
      </c>
      <c r="P1140" s="5">
        <f>E1140/L1140</f>
        <v>31.25</v>
      </c>
      <c r="Q1140" t="s">
        <v>8333</v>
      </c>
      <c r="R1140" t="s">
        <v>8335</v>
      </c>
      <c r="S1140" s="12">
        <f>(((J1140/60)/60)/24)+DATE(1970,1,1)</f>
        <v>42736.9066087963</v>
      </c>
      <c r="T1140" s="13">
        <f>(((I1140/60)/60)/24)+DATE(1970,1,1)</f>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6">
        <f>(E1141-D1141)/D1141 + 1</f>
        <v>6.2499999999998668E-4</v>
      </c>
      <c r="P1141" s="5">
        <f>E1141/L1141</f>
        <v>5</v>
      </c>
      <c r="Q1141" t="s">
        <v>8333</v>
      </c>
      <c r="R1141" t="s">
        <v>8335</v>
      </c>
      <c r="S1141" s="12">
        <f>(((J1141/60)/60)/24)+DATE(1970,1,1)</f>
        <v>41975.347523148142</v>
      </c>
      <c r="T1141" s="13">
        <f>(((I1141/60)/60)/24)+DATE(1970,1,1)</f>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6">
        <f>(E1142-D1142)/D1142 + 1</f>
        <v>0</v>
      </c>
      <c r="P1142" s="5" t="e">
        <f>E1142/L1142</f>
        <v>#DIV/0!</v>
      </c>
      <c r="Q1142" t="s">
        <v>8333</v>
      </c>
      <c r="R1142" t="s">
        <v>8335</v>
      </c>
      <c r="S1142" s="12">
        <f>(((J1142/60)/60)/24)+DATE(1970,1,1)</f>
        <v>42192.462048611109</v>
      </c>
      <c r="T1142" s="13">
        <f>(((I1142/60)/60)/24)+DATE(1970,1,1)</f>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6">
        <f>(E1143-D1143)/D1143 + 1</f>
        <v>0</v>
      </c>
      <c r="P1143" s="5" t="e">
        <f>E1143/L1143</f>
        <v>#DIV/0!</v>
      </c>
      <c r="Q1143" t="s">
        <v>8333</v>
      </c>
      <c r="R1143" t="s">
        <v>8335</v>
      </c>
      <c r="S1143" s="12">
        <f>(((J1143/60)/60)/24)+DATE(1970,1,1)</f>
        <v>42164.699652777781</v>
      </c>
      <c r="T1143" s="13">
        <f>(((I1143/60)/60)/24)+DATE(1970,1,1)</f>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6">
        <f>(E1144-D1144)/D1144 + 1</f>
        <v>0</v>
      </c>
      <c r="P1144" s="5" t="e">
        <f>E1144/L1144</f>
        <v>#DIV/0!</v>
      </c>
      <c r="Q1144" t="s">
        <v>8333</v>
      </c>
      <c r="R1144" t="s">
        <v>8335</v>
      </c>
      <c r="S1144" s="12">
        <f>(((J1144/60)/60)/24)+DATE(1970,1,1)</f>
        <v>42022.006099537044</v>
      </c>
      <c r="T1144" s="13">
        <f>(((I1144/60)/60)/24)+DATE(1970,1,1)</f>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6">
        <f>(E1145-D1145)/D1145 + 1</f>
        <v>4.1333333333333222E-3</v>
      </c>
      <c r="P1145" s="5">
        <f>E1145/L1145</f>
        <v>23.25</v>
      </c>
      <c r="Q1145" t="s">
        <v>8333</v>
      </c>
      <c r="R1145" t="s">
        <v>8335</v>
      </c>
      <c r="S1145" s="12">
        <f>(((J1145/60)/60)/24)+DATE(1970,1,1)</f>
        <v>42325.19358796296</v>
      </c>
      <c r="T1145" s="13">
        <f>(((I1145/60)/60)/24)+DATE(1970,1,1)</f>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6">
        <f>(E1146-D1146)/D1146 + 1</f>
        <v>0</v>
      </c>
      <c r="P1146" s="5" t="e">
        <f>E1146/L1146</f>
        <v>#DIV/0!</v>
      </c>
      <c r="Q1146" t="s">
        <v>8336</v>
      </c>
      <c r="R1146" t="s">
        <v>8337</v>
      </c>
      <c r="S1146" s="12">
        <f>(((J1146/60)/60)/24)+DATE(1970,1,1)</f>
        <v>42093.181944444441</v>
      </c>
      <c r="T1146" s="13">
        <f>(((I1146/60)/60)/24)+DATE(1970,1,1)</f>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6">
        <f>(E1147-D1147)/D1147 + 1</f>
        <v>1.2499999999999734E-3</v>
      </c>
      <c r="P1147" s="5">
        <f>E1147/L1147</f>
        <v>100</v>
      </c>
      <c r="Q1147" t="s">
        <v>8336</v>
      </c>
      <c r="R1147" t="s">
        <v>8337</v>
      </c>
      <c r="S1147" s="12">
        <f>(((J1147/60)/60)/24)+DATE(1970,1,1)</f>
        <v>41854.747592592597</v>
      </c>
      <c r="T1147" s="13">
        <f>(((I1147/60)/60)/24)+DATE(1970,1,1)</f>
        <v>41914.747592592597</v>
      </c>
    </row>
    <row r="1148" spans="1:20" ht="48"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6">
        <f>(E1148-D1148)/D1148 + 1</f>
        <v>8.8333333333333375E-2</v>
      </c>
      <c r="P1148" s="5">
        <f>E1148/L1148</f>
        <v>44.166666666666664</v>
      </c>
      <c r="Q1148" t="s">
        <v>8336</v>
      </c>
      <c r="R1148" t="s">
        <v>8337</v>
      </c>
      <c r="S1148" s="12">
        <f>(((J1148/60)/60)/24)+DATE(1970,1,1)</f>
        <v>41723.9533912037</v>
      </c>
      <c r="T1148" s="13">
        <f>(((I1148/60)/60)/24)+DATE(1970,1,1)</f>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6">
        <f>(E1149-D1149)/D1149 + 1</f>
        <v>0</v>
      </c>
      <c r="P1149" s="5" t="e">
        <f>E1149/L1149</f>
        <v>#DIV/0!</v>
      </c>
      <c r="Q1149" t="s">
        <v>8336</v>
      </c>
      <c r="R1149" t="s">
        <v>8337</v>
      </c>
      <c r="S1149" s="12">
        <f>(((J1149/60)/60)/24)+DATE(1970,1,1)</f>
        <v>41871.972025462965</v>
      </c>
      <c r="T1149" s="13">
        <f>(((I1149/60)/60)/24)+DATE(1970,1,1)</f>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6">
        <f>(E1150-D1150)/D1150 + 1</f>
        <v>4.8666666666666858E-3</v>
      </c>
      <c r="P1150" s="5">
        <f>E1150/L1150</f>
        <v>24.333333333333332</v>
      </c>
      <c r="Q1150" t="s">
        <v>8336</v>
      </c>
      <c r="R1150" t="s">
        <v>8337</v>
      </c>
      <c r="S1150" s="12">
        <f>(((J1150/60)/60)/24)+DATE(1970,1,1)</f>
        <v>42675.171076388884</v>
      </c>
      <c r="T1150" s="13">
        <f>(((I1150/60)/60)/24)+DATE(1970,1,1)</f>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6">
        <f>(E1151-D1151)/D1151 + 1</f>
        <v>1.4999999999999458E-3</v>
      </c>
      <c r="P1151" s="5">
        <f>E1151/L1151</f>
        <v>37.5</v>
      </c>
      <c r="Q1151" t="s">
        <v>8336</v>
      </c>
      <c r="R1151" t="s">
        <v>8337</v>
      </c>
      <c r="S1151" s="12">
        <f>(((J1151/60)/60)/24)+DATE(1970,1,1)</f>
        <v>42507.71025462963</v>
      </c>
      <c r="T1151" s="13">
        <f>(((I1151/60)/60)/24)+DATE(1970,1,1)</f>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6">
        <f>(E1152-D1152)/D1152 + 1</f>
        <v>0.1008</v>
      </c>
      <c r="P1152" s="5">
        <f>E1152/L1152</f>
        <v>42</v>
      </c>
      <c r="Q1152" t="s">
        <v>8336</v>
      </c>
      <c r="R1152" t="s">
        <v>8337</v>
      </c>
      <c r="S1152" s="12">
        <f>(((J1152/60)/60)/24)+DATE(1970,1,1)</f>
        <v>42317.954571759255</v>
      </c>
      <c r="T1152" s="13">
        <f>(((I1152/60)/60)/24)+DATE(1970,1,1)</f>
        <v>42377.954571759255</v>
      </c>
    </row>
    <row r="1153" spans="1:20" ht="64"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6">
        <f>(E1153-D1153)/D1153 + 1</f>
        <v>0</v>
      </c>
      <c r="P1153" s="5" t="e">
        <f>E1153/L1153</f>
        <v>#DIV/0!</v>
      </c>
      <c r="Q1153" t="s">
        <v>8336</v>
      </c>
      <c r="R1153" t="s">
        <v>8337</v>
      </c>
      <c r="S1153" s="12">
        <f>(((J1153/60)/60)/24)+DATE(1970,1,1)</f>
        <v>42224.102581018517</v>
      </c>
      <c r="T1153" s="13">
        <f>(((I1153/60)/60)/24)+DATE(1970,1,1)</f>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6">
        <f>(E1154-D1154)/D1154 + 1</f>
        <v>5.6937499999999974E-2</v>
      </c>
      <c r="P1154" s="5">
        <f>E1154/L1154</f>
        <v>60.733333333333334</v>
      </c>
      <c r="Q1154" t="s">
        <v>8336</v>
      </c>
      <c r="R1154" t="s">
        <v>8337</v>
      </c>
      <c r="S1154" s="12">
        <f>(((J1154/60)/60)/24)+DATE(1970,1,1)</f>
        <v>42109.709629629629</v>
      </c>
      <c r="T1154" s="13">
        <f>(((I1154/60)/60)/24)+DATE(1970,1,1)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6">
        <f>(E1155-D1155)/D1155 + 1</f>
        <v>6.2499999999999778E-3</v>
      </c>
      <c r="P1155" s="5">
        <f>E1155/L1155</f>
        <v>50</v>
      </c>
      <c r="Q1155" t="s">
        <v>8336</v>
      </c>
      <c r="R1155" t="s">
        <v>8337</v>
      </c>
      <c r="S1155" s="12">
        <f>(((J1155/60)/60)/24)+DATE(1970,1,1)</f>
        <v>42143.714178240742</v>
      </c>
      <c r="T1155" s="13">
        <f>(((I1155/60)/60)/24)+DATE(1970,1,1)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6">
        <f>(E1156-D1156)/D1156 + 1</f>
        <v>6.4999999999999947E-2</v>
      </c>
      <c r="P1156" s="5">
        <f>E1156/L1156</f>
        <v>108.33333333333333</v>
      </c>
      <c r="Q1156" t="s">
        <v>8336</v>
      </c>
      <c r="R1156" t="s">
        <v>8337</v>
      </c>
      <c r="S1156" s="12">
        <f>(((J1156/60)/60)/24)+DATE(1970,1,1)</f>
        <v>42223.108865740738</v>
      </c>
      <c r="T1156" s="13">
        <f>(((I1156/60)/60)/24)+DATE(1970,1,1)</f>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6">
        <f>(E1157-D1157)/D1157 + 1</f>
        <v>7.5199999999999712E-3</v>
      </c>
      <c r="P1157" s="5">
        <f>E1157/L1157</f>
        <v>23.5</v>
      </c>
      <c r="Q1157" t="s">
        <v>8336</v>
      </c>
      <c r="R1157" t="s">
        <v>8337</v>
      </c>
      <c r="S1157" s="12">
        <f>(((J1157/60)/60)/24)+DATE(1970,1,1)</f>
        <v>41835.763981481483</v>
      </c>
      <c r="T1157" s="13">
        <f>(((I1157/60)/60)/24)+DATE(1970,1,1)</f>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6">
        <f>(E1158-D1158)/D1158 + 1</f>
        <v>0</v>
      </c>
      <c r="P1158" s="5" t="e">
        <f>E1158/L1158</f>
        <v>#DIV/0!</v>
      </c>
      <c r="Q1158" t="s">
        <v>8336</v>
      </c>
      <c r="R1158" t="s">
        <v>8337</v>
      </c>
      <c r="S1158" s="12">
        <f>(((J1158/60)/60)/24)+DATE(1970,1,1)</f>
        <v>42029.07131944444</v>
      </c>
      <c r="T1158" s="13">
        <f>(((I1158/60)/60)/24)+DATE(1970,1,1)</f>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6">
        <f>(E1159-D1159)/D1159 + 1</f>
        <v>1.5100000000000002E-2</v>
      </c>
      <c r="P1159" s="5">
        <f>E1159/L1159</f>
        <v>50.333333333333336</v>
      </c>
      <c r="Q1159" t="s">
        <v>8336</v>
      </c>
      <c r="R1159" t="s">
        <v>8337</v>
      </c>
      <c r="S1159" s="12">
        <f>(((J1159/60)/60)/24)+DATE(1970,1,1)</f>
        <v>41918.628240740742</v>
      </c>
      <c r="T1159" s="13">
        <f>(((I1159/60)/60)/24)+DATE(1970,1,1)</f>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6">
        <f>(E1160-D1160)/D1160 + 1</f>
        <v>4.6666666666667078E-3</v>
      </c>
      <c r="P1160" s="5">
        <f>E1160/L1160</f>
        <v>11.666666666666666</v>
      </c>
      <c r="Q1160" t="s">
        <v>8336</v>
      </c>
      <c r="R1160" t="s">
        <v>8337</v>
      </c>
      <c r="S1160" s="12">
        <f>(((J1160/60)/60)/24)+DATE(1970,1,1)</f>
        <v>41952.09175925926</v>
      </c>
      <c r="T1160" s="13">
        <f>(((I1160/60)/60)/24)+DATE(1970,1,1)</f>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6">
        <f>(E1161-D1161)/D1161 + 1</f>
        <v>0</v>
      </c>
      <c r="P1161" s="5" t="e">
        <f>E1161/L1161</f>
        <v>#DIV/0!</v>
      </c>
      <c r="Q1161" t="s">
        <v>8336</v>
      </c>
      <c r="R1161" t="s">
        <v>8337</v>
      </c>
      <c r="S1161" s="12">
        <f>(((J1161/60)/60)/24)+DATE(1970,1,1)</f>
        <v>42154.726446759261</v>
      </c>
      <c r="T1161" s="13">
        <f>(((I1161/60)/60)/24)+DATE(1970,1,1)</f>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6">
        <f>(E1162-D1162)/D1162 + 1</f>
        <v>3.8499999999999979E-2</v>
      </c>
      <c r="P1162" s="5">
        <f>E1162/L1162</f>
        <v>60.789473684210527</v>
      </c>
      <c r="Q1162" t="s">
        <v>8336</v>
      </c>
      <c r="R1162" t="s">
        <v>8337</v>
      </c>
      <c r="S1162" s="12">
        <f>(((J1162/60)/60)/24)+DATE(1970,1,1)</f>
        <v>42061.154930555553</v>
      </c>
      <c r="T1162" s="13">
        <f>(((I1162/60)/60)/24)+DATE(1970,1,1)</f>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6">
        <f>(E1163-D1163)/D1163 + 1</f>
        <v>0</v>
      </c>
      <c r="P1163" s="5" t="e">
        <f>E1163/L1163</f>
        <v>#DIV/0!</v>
      </c>
      <c r="Q1163" t="s">
        <v>8336</v>
      </c>
      <c r="R1163" t="s">
        <v>8337</v>
      </c>
      <c r="S1163" s="12">
        <f>(((J1163/60)/60)/24)+DATE(1970,1,1)</f>
        <v>42122.629502314812</v>
      </c>
      <c r="T1163" s="13">
        <f>(((I1163/60)/60)/24)+DATE(1970,1,1)</f>
        <v>42143.629502314812</v>
      </c>
    </row>
    <row r="1164" spans="1:20" ht="64"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6">
        <f>(E1164-D1164)/D1164 + 1</f>
        <v>5.8333333333338011E-4</v>
      </c>
      <c r="P1164" s="5">
        <f>E1164/L1164</f>
        <v>17.5</v>
      </c>
      <c r="Q1164" t="s">
        <v>8336</v>
      </c>
      <c r="R1164" t="s">
        <v>8337</v>
      </c>
      <c r="S1164" s="12">
        <f>(((J1164/60)/60)/24)+DATE(1970,1,1)</f>
        <v>41876.683611111112</v>
      </c>
      <c r="T1164" s="13">
        <f>(((I1164/60)/60)/24)+DATE(1970,1,1)</f>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6">
        <f>(E1165-D1165)/D1165 + 1</f>
        <v>0</v>
      </c>
      <c r="P1165" s="5" t="e">
        <f>E1165/L1165</f>
        <v>#DIV/0!</v>
      </c>
      <c r="Q1165" t="s">
        <v>8336</v>
      </c>
      <c r="R1165" t="s">
        <v>8337</v>
      </c>
      <c r="S1165" s="12">
        <f>(((J1165/60)/60)/24)+DATE(1970,1,1)</f>
        <v>41830.723611111112</v>
      </c>
      <c r="T1165" s="13">
        <f>(((I1165/60)/60)/24)+DATE(1970,1,1)</f>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6">
        <f>(E1166-D1166)/D1166 + 1</f>
        <v>0</v>
      </c>
      <c r="P1166" s="5" t="e">
        <f>E1166/L1166</f>
        <v>#DIV/0!</v>
      </c>
      <c r="Q1166" t="s">
        <v>8336</v>
      </c>
      <c r="R1166" t="s">
        <v>8337</v>
      </c>
      <c r="S1166" s="12">
        <f>(((J1166/60)/60)/24)+DATE(1970,1,1)</f>
        <v>42509.724328703705</v>
      </c>
      <c r="T1166" s="13">
        <f>(((I1166/60)/60)/24)+DATE(1970,1,1)</f>
        <v>42539.724328703705</v>
      </c>
    </row>
    <row r="1167" spans="1:20" ht="64"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6">
        <f>(E1167-D1167)/D1167 + 1</f>
        <v>0.20704999999999996</v>
      </c>
      <c r="P1167" s="5">
        <f>E1167/L1167</f>
        <v>82.82</v>
      </c>
      <c r="Q1167" t="s">
        <v>8336</v>
      </c>
      <c r="R1167" t="s">
        <v>8337</v>
      </c>
      <c r="S1167" s="12">
        <f>(((J1167/60)/60)/24)+DATE(1970,1,1)</f>
        <v>41792.214467592588</v>
      </c>
      <c r="T1167" s="13">
        <f>(((I1167/60)/60)/24)+DATE(1970,1,1)</f>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6">
        <f>(E1168-D1168)/D1168 + 1</f>
        <v>0.19140000000000001</v>
      </c>
      <c r="P1168" s="5">
        <f>E1168/L1168</f>
        <v>358.875</v>
      </c>
      <c r="Q1168" t="s">
        <v>8336</v>
      </c>
      <c r="R1168" t="s">
        <v>8337</v>
      </c>
      <c r="S1168" s="12">
        <f>(((J1168/60)/60)/24)+DATE(1970,1,1)</f>
        <v>42150.485439814816</v>
      </c>
      <c r="T1168" s="13">
        <f>(((I1168/60)/60)/24)+DATE(1970,1,1)</f>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6">
        <f>(E1169-D1169)/D1169 + 1</f>
        <v>1.6316666666666646E-2</v>
      </c>
      <c r="P1169" s="5">
        <f>E1169/L1169</f>
        <v>61.1875</v>
      </c>
      <c r="Q1169" t="s">
        <v>8336</v>
      </c>
      <c r="R1169" t="s">
        <v>8337</v>
      </c>
      <c r="S1169" s="12">
        <f>(((J1169/60)/60)/24)+DATE(1970,1,1)</f>
        <v>41863.734895833331</v>
      </c>
      <c r="T1169" s="13">
        <f>(((I1169/60)/60)/24)+DATE(1970,1,1)</f>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6">
        <f>(E1170-D1170)/D1170 + 1</f>
        <v>5.6666666666666643E-2</v>
      </c>
      <c r="P1170" s="5">
        <f>E1170/L1170</f>
        <v>340</v>
      </c>
      <c r="Q1170" t="s">
        <v>8336</v>
      </c>
      <c r="R1170" t="s">
        <v>8337</v>
      </c>
      <c r="S1170" s="12">
        <f>(((J1170/60)/60)/24)+DATE(1970,1,1)</f>
        <v>42605.053993055553</v>
      </c>
      <c r="T1170" s="13">
        <f>(((I1170/60)/60)/24)+DATE(1970,1,1)</f>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6">
        <f>(E1171-D1171)/D1171 + 1</f>
        <v>1.7000000000000348E-3</v>
      </c>
      <c r="P1171" s="5">
        <f>E1171/L1171</f>
        <v>5.666666666666667</v>
      </c>
      <c r="Q1171" t="s">
        <v>8336</v>
      </c>
      <c r="R1171" t="s">
        <v>8337</v>
      </c>
      <c r="S1171" s="12">
        <f>(((J1171/60)/60)/24)+DATE(1970,1,1)</f>
        <v>42027.353738425925</v>
      </c>
      <c r="T1171" s="13">
        <f>(((I1171/60)/60)/24)+DATE(1970,1,1)</f>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6">
        <f>(E1172-D1172)/D1172 + 1</f>
        <v>4.0000000000000036E-3</v>
      </c>
      <c r="P1172" s="5">
        <f>E1172/L1172</f>
        <v>50</v>
      </c>
      <c r="Q1172" t="s">
        <v>8336</v>
      </c>
      <c r="R1172" t="s">
        <v>8337</v>
      </c>
      <c r="S1172" s="12">
        <f>(((J1172/60)/60)/24)+DATE(1970,1,1)</f>
        <v>42124.893182870372</v>
      </c>
      <c r="T1172" s="13">
        <f>(((I1172/60)/60)/24)+DATE(1970,1,1)</f>
        <v>42154.893182870372</v>
      </c>
    </row>
    <row r="1173" spans="1:20" ht="48"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6">
        <f>(E1173-D1173)/D1173 + 1</f>
        <v>1.0000000000000009E-3</v>
      </c>
      <c r="P1173" s="5">
        <f>E1173/L1173</f>
        <v>25</v>
      </c>
      <c r="Q1173" t="s">
        <v>8336</v>
      </c>
      <c r="R1173" t="s">
        <v>8337</v>
      </c>
      <c r="S1173" s="12">
        <f>(((J1173/60)/60)/24)+DATE(1970,1,1)</f>
        <v>41938.804710648146</v>
      </c>
      <c r="T1173" s="13">
        <f>(((I1173/60)/60)/24)+DATE(1970,1,1)</f>
        <v>41956.846377314811</v>
      </c>
    </row>
    <row r="1174" spans="1:20" ht="32"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6">
        <f>(E1174-D1174)/D1174 + 1</f>
        <v>0</v>
      </c>
      <c r="P1174" s="5" t="e">
        <f>E1174/L1174</f>
        <v>#DIV/0!</v>
      </c>
      <c r="Q1174" t="s">
        <v>8336</v>
      </c>
      <c r="R1174" t="s">
        <v>8337</v>
      </c>
      <c r="S1174" s="12">
        <f>(((J1174/60)/60)/24)+DATE(1970,1,1)</f>
        <v>41841.682314814818</v>
      </c>
      <c r="T1174" s="13">
        <f>(((I1174/60)/60)/24)+DATE(1970,1,1)</f>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6">
        <f>(E1175-D1175)/D1175 + 1</f>
        <v>2.4000000000001798E-4</v>
      </c>
      <c r="P1175" s="5">
        <f>E1175/L1175</f>
        <v>30</v>
      </c>
      <c r="Q1175" t="s">
        <v>8336</v>
      </c>
      <c r="R1175" t="s">
        <v>8337</v>
      </c>
      <c r="S1175" s="12">
        <f>(((J1175/60)/60)/24)+DATE(1970,1,1)</f>
        <v>42184.185844907406</v>
      </c>
      <c r="T1175" s="13">
        <f>(((I1175/60)/60)/24)+DATE(1970,1,1)</f>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6">
        <f>(E1176-D1176)/D1176 + 1</f>
        <v>5.9066666666666712E-2</v>
      </c>
      <c r="P1176" s="5">
        <f>E1176/L1176</f>
        <v>46.631578947368418</v>
      </c>
      <c r="Q1176" t="s">
        <v>8336</v>
      </c>
      <c r="R1176" t="s">
        <v>8337</v>
      </c>
      <c r="S1176" s="12">
        <f>(((J1176/60)/60)/24)+DATE(1970,1,1)</f>
        <v>42468.84174768519</v>
      </c>
      <c r="T1176" s="13">
        <f>(((I1176/60)/60)/24)+DATE(1970,1,1)</f>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6">
        <f>(E1177-D1177)/D1177 + 1</f>
        <v>2.9249999999999998E-2</v>
      </c>
      <c r="P1177" s="5">
        <f>E1177/L1177</f>
        <v>65</v>
      </c>
      <c r="Q1177" t="s">
        <v>8336</v>
      </c>
      <c r="R1177" t="s">
        <v>8337</v>
      </c>
      <c r="S1177" s="12">
        <f>(((J1177/60)/60)/24)+DATE(1970,1,1)</f>
        <v>42170.728460648148</v>
      </c>
      <c r="T1177" s="13">
        <f>(((I1177/60)/60)/24)+DATE(1970,1,1)</f>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6">
        <f>(E1178-D1178)/D1178 + 1</f>
        <v>5.714285714286671E-5</v>
      </c>
      <c r="P1178" s="5">
        <f>E1178/L1178</f>
        <v>10</v>
      </c>
      <c r="Q1178" t="s">
        <v>8336</v>
      </c>
      <c r="R1178" t="s">
        <v>8337</v>
      </c>
      <c r="S1178" s="12">
        <f>(((J1178/60)/60)/24)+DATE(1970,1,1)</f>
        <v>42746.019652777773</v>
      </c>
      <c r="T1178" s="13">
        <f>(((I1178/60)/60)/24)+DATE(1970,1,1)</f>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6">
        <f>(E1179-D1179)/D1179 + 1</f>
        <v>0</v>
      </c>
      <c r="P1179" s="5" t="e">
        <f>E1179/L1179</f>
        <v>#DIV/0!</v>
      </c>
      <c r="Q1179" t="s">
        <v>8336</v>
      </c>
      <c r="R1179" t="s">
        <v>8337</v>
      </c>
      <c r="S1179" s="12">
        <f>(((J1179/60)/60)/24)+DATE(1970,1,1)</f>
        <v>41897.660833333335</v>
      </c>
      <c r="T1179" s="13">
        <f>(((I1179/60)/60)/24)+DATE(1970,1,1)</f>
        <v>41927.660833333335</v>
      </c>
    </row>
    <row r="1180" spans="1:20" ht="64"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6">
        <f>(E1180-D1180)/D1180 + 1</f>
        <v>6.6666666666659324E-5</v>
      </c>
      <c r="P1180" s="5">
        <f>E1180/L1180</f>
        <v>5</v>
      </c>
      <c r="Q1180" t="s">
        <v>8336</v>
      </c>
      <c r="R1180" t="s">
        <v>8337</v>
      </c>
      <c r="S1180" s="12">
        <f>(((J1180/60)/60)/24)+DATE(1970,1,1)</f>
        <v>41837.905694444446</v>
      </c>
      <c r="T1180" s="13">
        <f>(((I1180/60)/60)/24)+DATE(1970,1,1)</f>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6">
        <f>(E1181-D1181)/D1181 + 1</f>
        <v>5.3333333333333344E-2</v>
      </c>
      <c r="P1181" s="5">
        <f>E1181/L1181</f>
        <v>640</v>
      </c>
      <c r="Q1181" t="s">
        <v>8336</v>
      </c>
      <c r="R1181" t="s">
        <v>8337</v>
      </c>
      <c r="S1181" s="12">
        <f>(((J1181/60)/60)/24)+DATE(1970,1,1)</f>
        <v>42275.720219907409</v>
      </c>
      <c r="T1181" s="13">
        <f>(((I1181/60)/60)/24)+DATE(1970,1,1)</f>
        <v>42305.720219907409</v>
      </c>
    </row>
    <row r="1182" spans="1:20" ht="48"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6">
        <f>(E1182-D1182)/D1182 + 1</f>
        <v>0.11750000000000005</v>
      </c>
      <c r="P1182" s="5">
        <f>E1182/L1182</f>
        <v>69.117647058823536</v>
      </c>
      <c r="Q1182" t="s">
        <v>8336</v>
      </c>
      <c r="R1182" t="s">
        <v>8337</v>
      </c>
      <c r="S1182" s="12">
        <f>(((J1182/60)/60)/24)+DATE(1970,1,1)</f>
        <v>41781.806875000002</v>
      </c>
      <c r="T1182" s="13">
        <f>(((I1182/60)/60)/24)+DATE(1970,1,1)</f>
        <v>41818.806875000002</v>
      </c>
    </row>
    <row r="1183" spans="1:20" ht="32"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6">
        <f>(E1183-D1183)/D1183 + 1</f>
        <v>7.9999999999968985E-5</v>
      </c>
      <c r="P1183" s="5">
        <f>E1183/L1183</f>
        <v>1.3333333333333333</v>
      </c>
      <c r="Q1183" t="s">
        <v>8336</v>
      </c>
      <c r="R1183" t="s">
        <v>8337</v>
      </c>
      <c r="S1183" s="12">
        <f>(((J1183/60)/60)/24)+DATE(1970,1,1)</f>
        <v>42034.339363425926</v>
      </c>
      <c r="T1183" s="13">
        <f>(((I1183/60)/60)/24)+DATE(1970,1,1)</f>
        <v>42064.339363425926</v>
      </c>
    </row>
    <row r="1184" spans="1:20" ht="64"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6">
        <f>(E1184-D1184)/D1184 + 1</f>
        <v>4.2000000000000037E-2</v>
      </c>
      <c r="P1184" s="5">
        <f>E1184/L1184</f>
        <v>10.5</v>
      </c>
      <c r="Q1184" t="s">
        <v>8336</v>
      </c>
      <c r="R1184" t="s">
        <v>8337</v>
      </c>
      <c r="S1184" s="12">
        <f>(((J1184/60)/60)/24)+DATE(1970,1,1)</f>
        <v>42728.827407407407</v>
      </c>
      <c r="T1184" s="13">
        <f>(((I1184/60)/60)/24)+DATE(1970,1,1)</f>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6">
        <f>(E1185-D1185)/D1185 + 1</f>
        <v>4.0000000000000036E-2</v>
      </c>
      <c r="P1185" s="5">
        <f>E1185/L1185</f>
        <v>33.333333333333336</v>
      </c>
      <c r="Q1185" t="s">
        <v>8336</v>
      </c>
      <c r="R1185" t="s">
        <v>8337</v>
      </c>
      <c r="S1185" s="12">
        <f>(((J1185/60)/60)/24)+DATE(1970,1,1)</f>
        <v>42656.86137731481</v>
      </c>
      <c r="T1185" s="13">
        <f>(((I1185/60)/60)/24)+DATE(1970,1,1)</f>
        <v>42676.165972222225</v>
      </c>
    </row>
    <row r="1186" spans="1:20"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6">
        <f>(E1186-D1186)/D1186 + 1</f>
        <v>1.0493636363636363</v>
      </c>
      <c r="P1186" s="5">
        <f>E1186/L1186</f>
        <v>61.562666666666665</v>
      </c>
      <c r="Q1186" t="s">
        <v>8338</v>
      </c>
      <c r="R1186" t="s">
        <v>8339</v>
      </c>
      <c r="S1186" s="12">
        <f>(((J1186/60)/60)/24)+DATE(1970,1,1)</f>
        <v>42741.599664351852</v>
      </c>
      <c r="T1186" s="13">
        <f>(((I1186/60)/60)/24)+DATE(1970,1,1)</f>
        <v>42772.599664351852</v>
      </c>
    </row>
    <row r="1187" spans="1:20" ht="64"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6">
        <f>(E1187-D1187)/D1187 + 1</f>
        <v>1.0544</v>
      </c>
      <c r="P1187" s="5">
        <f>E1187/L1187</f>
        <v>118.73873873873873</v>
      </c>
      <c r="Q1187" t="s">
        <v>8338</v>
      </c>
      <c r="R1187" t="s">
        <v>8339</v>
      </c>
      <c r="S1187" s="12">
        <f>(((J1187/60)/60)/24)+DATE(1970,1,1)</f>
        <v>42130.865150462967</v>
      </c>
      <c r="T1187" s="13">
        <f>(((I1187/60)/60)/24)+DATE(1970,1,1)</f>
        <v>42163.166666666672</v>
      </c>
    </row>
    <row r="1188" spans="1:20"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6">
        <f>(E1188-D1188)/D1188 + 1</f>
        <v>1.0673333333333332</v>
      </c>
      <c r="P1188" s="5">
        <f>E1188/L1188</f>
        <v>65.081300813008127</v>
      </c>
      <c r="Q1188" t="s">
        <v>8338</v>
      </c>
      <c r="R1188" t="s">
        <v>8339</v>
      </c>
      <c r="S1188" s="12">
        <f>(((J1188/60)/60)/24)+DATE(1970,1,1)</f>
        <v>42123.86336805555</v>
      </c>
      <c r="T1188" s="13">
        <f>(((I1188/60)/60)/24)+DATE(1970,1,1)</f>
        <v>42156.945833333331</v>
      </c>
    </row>
    <row r="1189" spans="1:20" ht="64"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6">
        <f>(E1189-D1189)/D1189 + 1</f>
        <v>1.0412571428571429</v>
      </c>
      <c r="P1189" s="5">
        <f>E1189/L1189</f>
        <v>130.15714285714284</v>
      </c>
      <c r="Q1189" t="s">
        <v>8338</v>
      </c>
      <c r="R1189" t="s">
        <v>8339</v>
      </c>
      <c r="S1189" s="12">
        <f>(((J1189/60)/60)/24)+DATE(1970,1,1)</f>
        <v>42109.894942129627</v>
      </c>
      <c r="T1189" s="13">
        <f>(((I1189/60)/60)/24)+DATE(1970,1,1)</f>
        <v>42141.75</v>
      </c>
    </row>
    <row r="1190" spans="1:20"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6">
        <f>(E1190-D1190)/D1190 + 1</f>
        <v>1.6055000000000001</v>
      </c>
      <c r="P1190" s="5">
        <f>E1190/L1190</f>
        <v>37.776470588235291</v>
      </c>
      <c r="Q1190" t="s">
        <v>8338</v>
      </c>
      <c r="R1190" t="s">
        <v>8339</v>
      </c>
      <c r="S1190" s="12">
        <f>(((J1190/60)/60)/24)+DATE(1970,1,1)</f>
        <v>42711.700694444444</v>
      </c>
      <c r="T1190" s="13">
        <f>(((I1190/60)/60)/24)+DATE(1970,1,1)</f>
        <v>42732.700694444444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6">
        <f>(E1191-D1191)/D1191 + 1</f>
        <v>1.0777777777777777</v>
      </c>
      <c r="P1191" s="5">
        <f>E1191/L1191</f>
        <v>112.79069767441861</v>
      </c>
      <c r="Q1191" t="s">
        <v>8338</v>
      </c>
      <c r="R1191" t="s">
        <v>8339</v>
      </c>
      <c r="S1191" s="12">
        <f>(((J1191/60)/60)/24)+DATE(1970,1,1)</f>
        <v>42529.979108796295</v>
      </c>
      <c r="T1191" s="13">
        <f>(((I1191/60)/60)/24)+DATE(1970,1,1)</f>
        <v>42550.979108796295</v>
      </c>
    </row>
    <row r="1192" spans="1:20" ht="48"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6">
        <f>(E1192-D1192)/D1192 + 1</f>
        <v>1.35</v>
      </c>
      <c r="P1192" s="5">
        <f>E1192/L1192</f>
        <v>51.92307692307692</v>
      </c>
      <c r="Q1192" t="s">
        <v>8338</v>
      </c>
      <c r="R1192" t="s">
        <v>8339</v>
      </c>
      <c r="S1192" s="12">
        <f>(((J1192/60)/60)/24)+DATE(1970,1,1)</f>
        <v>41852.665798611109</v>
      </c>
      <c r="T1192" s="13">
        <f>(((I1192/60)/60)/24)+DATE(1970,1,1)</f>
        <v>41882.665798611109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6">
        <f>(E1193-D1193)/D1193 + 1</f>
        <v>1.0907407407407408</v>
      </c>
      <c r="P1193" s="5">
        <f>E1193/L1193</f>
        <v>89.242424242424249</v>
      </c>
      <c r="Q1193" t="s">
        <v>8338</v>
      </c>
      <c r="R1193" t="s">
        <v>8339</v>
      </c>
      <c r="S1193" s="12">
        <f>(((J1193/60)/60)/24)+DATE(1970,1,1)</f>
        <v>42419.603703703702</v>
      </c>
      <c r="T1193" s="13">
        <f>(((I1193/60)/60)/24)+DATE(1970,1,1)</f>
        <v>42449.562037037031</v>
      </c>
    </row>
    <row r="1194" spans="1:20"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6">
        <f>(E1194-D1194)/D1194 + 1</f>
        <v>2.9</v>
      </c>
      <c r="P1194" s="5">
        <f>E1194/L1194</f>
        <v>19.333333333333332</v>
      </c>
      <c r="Q1194" t="s">
        <v>8338</v>
      </c>
      <c r="R1194" t="s">
        <v>8339</v>
      </c>
      <c r="S1194" s="12">
        <f>(((J1194/60)/60)/24)+DATE(1970,1,1)</f>
        <v>42747.506689814814</v>
      </c>
      <c r="T1194" s="13">
        <f>(((I1194/60)/60)/24)+DATE(1970,1,1)</f>
        <v>42777.506689814814</v>
      </c>
    </row>
    <row r="1195" spans="1:20" ht="64"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6">
        <f>(E1195-D1195)/D1195 + 1</f>
        <v>1.0395714285714286</v>
      </c>
      <c r="P1195" s="5">
        <f>E1195/L1195</f>
        <v>79.967032967032964</v>
      </c>
      <c r="Q1195" t="s">
        <v>8338</v>
      </c>
      <c r="R1195" t="s">
        <v>8339</v>
      </c>
      <c r="S1195" s="12">
        <f>(((J1195/60)/60)/24)+DATE(1970,1,1)</f>
        <v>42409.776076388895</v>
      </c>
      <c r="T1195" s="13">
        <f>(((I1195/60)/60)/24)+DATE(1970,1,1)</f>
        <v>42469.734409722223</v>
      </c>
    </row>
    <row r="1196" spans="1:20"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6">
        <f>(E1196-D1196)/D1196 + 1</f>
        <v>3.2223999999999999</v>
      </c>
      <c r="P1196" s="5">
        <f>E1196/L1196</f>
        <v>56.414565826330531</v>
      </c>
      <c r="Q1196" t="s">
        <v>8338</v>
      </c>
      <c r="R1196" t="s">
        <v>8339</v>
      </c>
      <c r="S1196" s="12">
        <f>(((J1196/60)/60)/24)+DATE(1970,1,1)</f>
        <v>42072.488182870366</v>
      </c>
      <c r="T1196" s="13">
        <f>(((I1196/60)/60)/24)+DATE(1970,1,1)</f>
        <v>42102.488182870366</v>
      </c>
    </row>
    <row r="1197" spans="1:20"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6">
        <f>(E1197-D1197)/D1197 + 1</f>
        <v>1.35</v>
      </c>
      <c r="P1197" s="5">
        <f>E1197/L1197</f>
        <v>79.411764705882348</v>
      </c>
      <c r="Q1197" t="s">
        <v>8338</v>
      </c>
      <c r="R1197" t="s">
        <v>8339</v>
      </c>
      <c r="S1197" s="12">
        <f>(((J1197/60)/60)/24)+DATE(1970,1,1)</f>
        <v>42298.34783564815</v>
      </c>
      <c r="T1197" s="13">
        <f>(((I1197/60)/60)/24)+DATE(1970,1,1)</f>
        <v>42358.375</v>
      </c>
    </row>
    <row r="1198" spans="1:20"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6">
        <f>(E1198-D1198)/D1198 + 1</f>
        <v>2.6991034482758618</v>
      </c>
      <c r="P1198" s="5">
        <f>E1198/L1198</f>
        <v>76.439453125</v>
      </c>
      <c r="Q1198" t="s">
        <v>8338</v>
      </c>
      <c r="R1198" t="s">
        <v>8339</v>
      </c>
      <c r="S1198" s="12">
        <f>(((J1198/60)/60)/24)+DATE(1970,1,1)</f>
        <v>42326.818738425922</v>
      </c>
      <c r="T1198" s="13">
        <f>(((I1198/60)/60)/24)+DATE(1970,1,1)</f>
        <v>42356.818738425922</v>
      </c>
    </row>
    <row r="1199" spans="1:20" ht="64"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6">
        <f>(E1199-D1199)/D1199 + 1</f>
        <v>2.5329333333333333</v>
      </c>
      <c r="P1199" s="5">
        <f>E1199/L1199</f>
        <v>121</v>
      </c>
      <c r="Q1199" t="s">
        <v>8338</v>
      </c>
      <c r="R1199" t="s">
        <v>8339</v>
      </c>
      <c r="S1199" s="12">
        <f>(((J1199/60)/60)/24)+DATE(1970,1,1)</f>
        <v>42503.66474537037</v>
      </c>
      <c r="T1199" s="13">
        <f>(((I1199/60)/60)/24)+DATE(1970,1,1)</f>
        <v>42534.249305555553</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6">
        <f>(E1200-D1200)/D1200 + 1</f>
        <v>2.6059999999999999</v>
      </c>
      <c r="P1200" s="5">
        <f>E1200/L1200</f>
        <v>54.616766467065865</v>
      </c>
      <c r="Q1200" t="s">
        <v>8338</v>
      </c>
      <c r="R1200" t="s">
        <v>8339</v>
      </c>
      <c r="S1200" s="12">
        <f>(((J1200/60)/60)/24)+DATE(1970,1,1)</f>
        <v>42333.619050925925</v>
      </c>
      <c r="T1200" s="13">
        <f>(((I1200/60)/60)/24)+DATE(1970,1,1)</f>
        <v>42369.125</v>
      </c>
    </row>
    <row r="1201" spans="1:20"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6">
        <f>(E1201-D1201)/D1201 + 1</f>
        <v>1.0131677953348381</v>
      </c>
      <c r="P1201" s="5">
        <f>E1201/L1201</f>
        <v>299.22222222222223</v>
      </c>
      <c r="Q1201" t="s">
        <v>8338</v>
      </c>
      <c r="R1201" t="s">
        <v>8339</v>
      </c>
      <c r="S1201" s="12">
        <f>(((J1201/60)/60)/24)+DATE(1970,1,1)</f>
        <v>42161.770833333328</v>
      </c>
      <c r="T1201" s="13">
        <f>(((I1201/60)/60)/24)+DATE(1970,1,1)</f>
        <v>42193.770833333328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6">
        <f>(E1202-D1202)/D1202 + 1</f>
        <v>1.2560416666666667</v>
      </c>
      <c r="P1202" s="5">
        <f>E1202/L1202</f>
        <v>58.533980582524272</v>
      </c>
      <c r="Q1202" t="s">
        <v>8338</v>
      </c>
      <c r="R1202" t="s">
        <v>8339</v>
      </c>
      <c r="S1202" s="12">
        <f>(((J1202/60)/60)/24)+DATE(1970,1,1)</f>
        <v>42089.477500000001</v>
      </c>
      <c r="T1202" s="13">
        <f>(((I1202/60)/60)/24)+DATE(1970,1,1)</f>
        <v>42110.477500000001</v>
      </c>
    </row>
    <row r="1203" spans="1:20"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6">
        <f>(E1203-D1203)/D1203 + 1</f>
        <v>1.0243783333333334</v>
      </c>
      <c r="P1203" s="5">
        <f>E1203/L1203</f>
        <v>55.371801801801809</v>
      </c>
      <c r="Q1203" t="s">
        <v>8338</v>
      </c>
      <c r="R1203" t="s">
        <v>8339</v>
      </c>
      <c r="S1203" s="12">
        <f>(((J1203/60)/60)/24)+DATE(1970,1,1)</f>
        <v>42536.60701388889</v>
      </c>
      <c r="T1203" s="13">
        <f>(((I1203/60)/60)/24)+DATE(1970,1,1)</f>
        <v>42566.60701388889</v>
      </c>
    </row>
    <row r="1204" spans="1:20"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6">
        <f>(E1204-D1204)/D1204 + 1</f>
        <v>1.99244</v>
      </c>
      <c r="P1204" s="5">
        <f>E1204/L1204</f>
        <v>183.80442804428046</v>
      </c>
      <c r="Q1204" t="s">
        <v>8338</v>
      </c>
      <c r="R1204" t="s">
        <v>8339</v>
      </c>
      <c r="S1204" s="12">
        <f>(((J1204/60)/60)/24)+DATE(1970,1,1)</f>
        <v>42152.288819444439</v>
      </c>
      <c r="T1204" s="13">
        <f>(((I1204/60)/60)/24)+DATE(1970,1,1)</f>
        <v>42182.288819444439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6">
        <f>(E1205-D1205)/D1205 + 1</f>
        <v>1.0245398773006136</v>
      </c>
      <c r="P1205" s="5">
        <f>E1205/L1205</f>
        <v>165.34653465346534</v>
      </c>
      <c r="Q1205" t="s">
        <v>8338</v>
      </c>
      <c r="R1205" t="s">
        <v>8339</v>
      </c>
      <c r="S1205" s="12">
        <f>(((J1205/60)/60)/24)+DATE(1970,1,1)</f>
        <v>42125.614895833336</v>
      </c>
      <c r="T1205" s="13">
        <f>(((I1205/60)/60)/24)+DATE(1970,1,1)</f>
        <v>42155.614895833336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6">
        <f>(E1206-D1206)/D1206 + 1</f>
        <v>1.0294615384615384</v>
      </c>
      <c r="P1206" s="5">
        <f>E1206/L1206</f>
        <v>234.78947368421052</v>
      </c>
      <c r="Q1206" t="s">
        <v>8338</v>
      </c>
      <c r="R1206" t="s">
        <v>8339</v>
      </c>
      <c r="S1206" s="12">
        <f>(((J1206/60)/60)/24)+DATE(1970,1,1)</f>
        <v>42297.748067129629</v>
      </c>
      <c r="T1206" s="13">
        <f>(((I1206/60)/60)/24)+DATE(1970,1,1)</f>
        <v>42342.208333333328</v>
      </c>
    </row>
    <row r="1207" spans="1:20"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6">
        <f>(E1207-D1207)/D1207 + 1</f>
        <v>1.0086153846153847</v>
      </c>
      <c r="P1207" s="5">
        <f>E1207/L1207</f>
        <v>211.48387096774192</v>
      </c>
      <c r="Q1207" t="s">
        <v>8338</v>
      </c>
      <c r="R1207" t="s">
        <v>8339</v>
      </c>
      <c r="S1207" s="12">
        <f>(((J1207/60)/60)/24)+DATE(1970,1,1)</f>
        <v>42138.506377314814</v>
      </c>
      <c r="T1207" s="13">
        <f>(((I1207/60)/60)/24)+DATE(1970,1,1)</f>
        <v>42168.506377314814</v>
      </c>
    </row>
    <row r="1208" spans="1:20" ht="64"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6">
        <f>(E1208-D1208)/D1208 + 1</f>
        <v>1.1499999999999999</v>
      </c>
      <c r="P1208" s="5">
        <f>E1208/L1208</f>
        <v>32.34375</v>
      </c>
      <c r="Q1208" t="s">
        <v>8338</v>
      </c>
      <c r="R1208" t="s">
        <v>8339</v>
      </c>
      <c r="S1208" s="12">
        <f>(((J1208/60)/60)/24)+DATE(1970,1,1)</f>
        <v>42772.776076388895</v>
      </c>
      <c r="T1208" s="13">
        <f>(((I1208/60)/60)/24)+DATE(1970,1,1)</f>
        <v>42805.561805555553</v>
      </c>
    </row>
    <row r="1209" spans="1:20"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6">
        <f>(E1209-D1209)/D1209 + 1</f>
        <v>1.0416766467065868</v>
      </c>
      <c r="P1209" s="5">
        <f>E1209/L1209</f>
        <v>123.37588652482269</v>
      </c>
      <c r="Q1209" t="s">
        <v>8338</v>
      </c>
      <c r="R1209" t="s">
        <v>8339</v>
      </c>
      <c r="S1209" s="12">
        <f>(((J1209/60)/60)/24)+DATE(1970,1,1)</f>
        <v>42430.430243055554</v>
      </c>
      <c r="T1209" s="13">
        <f>(((I1209/60)/60)/24)+DATE(1970,1,1)</f>
        <v>42460.416666666672</v>
      </c>
    </row>
    <row r="1210" spans="1:20" ht="64"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6">
        <f>(E1210-D1210)/D1210 + 1</f>
        <v>1.5529999999999999</v>
      </c>
      <c r="P1210" s="5">
        <f>E1210/L1210</f>
        <v>207.06666666666666</v>
      </c>
      <c r="Q1210" t="s">
        <v>8338</v>
      </c>
      <c r="R1210" t="s">
        <v>8339</v>
      </c>
      <c r="S1210" s="12">
        <f>(((J1210/60)/60)/24)+DATE(1970,1,1)</f>
        <v>42423.709074074075</v>
      </c>
      <c r="T1210" s="13">
        <f>(((I1210/60)/60)/24)+DATE(1970,1,1)</f>
        <v>42453.667407407411</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6">
        <f>(E1211-D1211)/D1211 + 1</f>
        <v>1.06</v>
      </c>
      <c r="P1211" s="5">
        <f>E1211/L1211</f>
        <v>138.2608695652174</v>
      </c>
      <c r="Q1211" t="s">
        <v>8338</v>
      </c>
      <c r="R1211" t="s">
        <v>8339</v>
      </c>
      <c r="S1211" s="12">
        <f>(((J1211/60)/60)/24)+DATE(1970,1,1)</f>
        <v>42761.846122685187</v>
      </c>
      <c r="T1211" s="13">
        <f>(((I1211/60)/60)/24)+DATE(1970,1,1)</f>
        <v>42791.846122685187</v>
      </c>
    </row>
    <row r="1212" spans="1:20"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6">
        <f>(E1212-D1212)/D1212 + 1</f>
        <v>2.5431499999999998</v>
      </c>
      <c r="P1212" s="5">
        <f>E1212/L1212</f>
        <v>493.81553398058253</v>
      </c>
      <c r="Q1212" t="s">
        <v>8338</v>
      </c>
      <c r="R1212" t="s">
        <v>8339</v>
      </c>
      <c r="S1212" s="12">
        <f>(((J1212/60)/60)/24)+DATE(1970,1,1)</f>
        <v>42132.941805555558</v>
      </c>
      <c r="T1212" s="13">
        <f>(((I1212/60)/60)/24)+DATE(1970,1,1)</f>
        <v>42155.875</v>
      </c>
    </row>
    <row r="1213" spans="1:20"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6">
        <f>(E1213-D1213)/D1213 + 1</f>
        <v>1.0109999999999999</v>
      </c>
      <c r="P1213" s="5">
        <f>E1213/L1213</f>
        <v>168.5</v>
      </c>
      <c r="Q1213" t="s">
        <v>8338</v>
      </c>
      <c r="R1213" t="s">
        <v>8339</v>
      </c>
      <c r="S1213" s="12">
        <f>(((J1213/60)/60)/24)+DATE(1970,1,1)</f>
        <v>42515.866446759261</v>
      </c>
      <c r="T1213" s="13">
        <f>(((I1213/60)/60)/24)+DATE(1970,1,1)</f>
        <v>42530.866446759261</v>
      </c>
    </row>
    <row r="1214" spans="1:20" ht="64"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6">
        <f>(E1214-D1214)/D1214 + 1</f>
        <v>1.2904</v>
      </c>
      <c r="P1214" s="5">
        <f>E1214/L1214</f>
        <v>38.867469879518069</v>
      </c>
      <c r="Q1214" t="s">
        <v>8338</v>
      </c>
      <c r="R1214" t="s">
        <v>8339</v>
      </c>
      <c r="S1214" s="12">
        <f>(((J1214/60)/60)/24)+DATE(1970,1,1)</f>
        <v>42318.950173611112</v>
      </c>
      <c r="T1214" s="13">
        <f>(((I1214/60)/60)/24)+DATE(1970,1,1)</f>
        <v>42335.041666666672</v>
      </c>
    </row>
    <row r="1215" spans="1:20" ht="64"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6">
        <f>(E1215-D1215)/D1215 + 1</f>
        <v>1.0223076923076924</v>
      </c>
      <c r="P1215" s="5">
        <f>E1215/L1215</f>
        <v>61.527777777777779</v>
      </c>
      <c r="Q1215" t="s">
        <v>8338</v>
      </c>
      <c r="R1215" t="s">
        <v>8339</v>
      </c>
      <c r="S1215" s="12">
        <f>(((J1215/60)/60)/24)+DATE(1970,1,1)</f>
        <v>42731.755787037036</v>
      </c>
      <c r="T1215" s="13">
        <f>(((I1215/60)/60)/24)+DATE(1970,1,1)</f>
        <v>42766.755787037036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6">
        <f>(E1216-D1216)/D1216 + 1</f>
        <v>1.3180000000000001</v>
      </c>
      <c r="P1216" s="5">
        <f>E1216/L1216</f>
        <v>105.44</v>
      </c>
      <c r="Q1216" t="s">
        <v>8338</v>
      </c>
      <c r="R1216" t="s">
        <v>8339</v>
      </c>
      <c r="S1216" s="12">
        <f>(((J1216/60)/60)/24)+DATE(1970,1,1)</f>
        <v>42104.840335648143</v>
      </c>
      <c r="T1216" s="13">
        <f>(((I1216/60)/60)/24)+DATE(1970,1,1)</f>
        <v>42164.840335648143</v>
      </c>
    </row>
    <row r="1217" spans="1:20" ht="64"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6">
        <f>(E1217-D1217)/D1217 + 1</f>
        <v>7.8608020000000005</v>
      </c>
      <c r="P1217" s="5">
        <f>E1217/L1217</f>
        <v>71.592003642987251</v>
      </c>
      <c r="Q1217" t="s">
        <v>8338</v>
      </c>
      <c r="R1217" t="s">
        <v>8339</v>
      </c>
      <c r="S1217" s="12">
        <f>(((J1217/60)/60)/24)+DATE(1970,1,1)</f>
        <v>41759.923101851848</v>
      </c>
      <c r="T1217" s="13">
        <f>(((I1217/60)/60)/24)+DATE(1970,1,1)</f>
        <v>41789.923101851848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6">
        <f>(E1218-D1218)/D1218 + 1</f>
        <v>1.4570000000000001</v>
      </c>
      <c r="P1218" s="5">
        <f>E1218/L1218</f>
        <v>91.882882882882882</v>
      </c>
      <c r="Q1218" t="s">
        <v>8338</v>
      </c>
      <c r="R1218" t="s">
        <v>8339</v>
      </c>
      <c r="S1218" s="12">
        <f>(((J1218/60)/60)/24)+DATE(1970,1,1)</f>
        <v>42247.616400462968</v>
      </c>
      <c r="T1218" s="13">
        <f>(((I1218/60)/60)/24)+DATE(1970,1,1)</f>
        <v>42279.960416666669</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6">
        <f>(E1219-D1219)/D1219 + 1</f>
        <v>1.026</v>
      </c>
      <c r="P1219" s="5">
        <f>E1219/L1219</f>
        <v>148.57377049180329</v>
      </c>
      <c r="Q1219" t="s">
        <v>8338</v>
      </c>
      <c r="R1219" t="s">
        <v>8339</v>
      </c>
      <c r="S1219" s="12">
        <f>(((J1219/60)/60)/24)+DATE(1970,1,1)</f>
        <v>42535.809490740736</v>
      </c>
      <c r="T1219" s="13">
        <f>(((I1219/60)/60)/24)+DATE(1970,1,1)</f>
        <v>42565.809490740736</v>
      </c>
    </row>
    <row r="1220" spans="1:20" ht="64"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6">
        <f>(E1220-D1220)/D1220 + 1</f>
        <v>1.7227777777777777</v>
      </c>
      <c r="P1220" s="5">
        <f>E1220/L1220</f>
        <v>174.2134831460674</v>
      </c>
      <c r="Q1220" t="s">
        <v>8338</v>
      </c>
      <c r="R1220" t="s">
        <v>8339</v>
      </c>
      <c r="S1220" s="12">
        <f>(((J1220/60)/60)/24)+DATE(1970,1,1)</f>
        <v>42278.662037037036</v>
      </c>
      <c r="T1220" s="13">
        <f>(((I1220/60)/60)/24)+DATE(1970,1,1)</f>
        <v>42309.125</v>
      </c>
    </row>
    <row r="1221" spans="1:20" ht="48"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6">
        <f>(E1221-D1221)/D1221 + 1</f>
        <v>1.5916819571865444</v>
      </c>
      <c r="P1221" s="5">
        <f>E1221/L1221</f>
        <v>102.86166007905139</v>
      </c>
      <c r="Q1221" t="s">
        <v>8338</v>
      </c>
      <c r="R1221" t="s">
        <v>8339</v>
      </c>
      <c r="S1221" s="12">
        <f>(((J1221/60)/60)/24)+DATE(1970,1,1)</f>
        <v>42633.461956018517</v>
      </c>
      <c r="T1221" s="13">
        <f>(((I1221/60)/60)/24)+DATE(1970,1,1)</f>
        <v>42663.461956018517</v>
      </c>
    </row>
    <row r="1222" spans="1:20"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6">
        <f>(E1222-D1222)/D1222 + 1</f>
        <v>1.0376666666666667</v>
      </c>
      <c r="P1222" s="5">
        <f>E1222/L1222</f>
        <v>111.17857142857143</v>
      </c>
      <c r="Q1222" t="s">
        <v>8338</v>
      </c>
      <c r="R1222" t="s">
        <v>8339</v>
      </c>
      <c r="S1222" s="12">
        <f>(((J1222/60)/60)/24)+DATE(1970,1,1)</f>
        <v>42211.628611111111</v>
      </c>
      <c r="T1222" s="13">
        <f>(((I1222/60)/60)/24)+DATE(1970,1,1)</f>
        <v>42241.628611111111</v>
      </c>
    </row>
    <row r="1223" spans="1:20" ht="64"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6">
        <f>(E1223-D1223)/D1223 + 1</f>
        <v>1.1140954545454547</v>
      </c>
      <c r="P1223" s="5">
        <f>E1223/L1223</f>
        <v>23.796213592233013</v>
      </c>
      <c r="Q1223" t="s">
        <v>8338</v>
      </c>
      <c r="R1223" t="s">
        <v>8339</v>
      </c>
      <c r="S1223" s="12">
        <f>(((J1223/60)/60)/24)+DATE(1970,1,1)</f>
        <v>42680.47555555556</v>
      </c>
      <c r="T1223" s="13">
        <f>(((I1223/60)/60)/24)+DATE(1970,1,1)</f>
        <v>42708</v>
      </c>
    </row>
    <row r="1224" spans="1:20"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6">
        <f>(E1224-D1224)/D1224 + 1</f>
        <v>2.80375</v>
      </c>
      <c r="P1224" s="5">
        <f>E1224/L1224</f>
        <v>81.268115942028984</v>
      </c>
      <c r="Q1224" t="s">
        <v>8338</v>
      </c>
      <c r="R1224" t="s">
        <v>8339</v>
      </c>
      <c r="S1224" s="12">
        <f>(((J1224/60)/60)/24)+DATE(1970,1,1)</f>
        <v>42430.720451388886</v>
      </c>
      <c r="T1224" s="13">
        <f>(((I1224/60)/60)/24)+DATE(1970,1,1)</f>
        <v>42461.166666666672</v>
      </c>
    </row>
    <row r="1225" spans="1:20" ht="48"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6">
        <f>(E1225-D1225)/D1225 + 1</f>
        <v>1.1210606060606061</v>
      </c>
      <c r="P1225" s="5">
        <f>E1225/L1225</f>
        <v>116.21465968586388</v>
      </c>
      <c r="Q1225" t="s">
        <v>8338</v>
      </c>
      <c r="R1225" t="s">
        <v>8339</v>
      </c>
      <c r="S1225" s="12">
        <f>(((J1225/60)/60)/24)+DATE(1970,1,1)</f>
        <v>42654.177187499998</v>
      </c>
      <c r="T1225" s="13">
        <f>(((I1225/60)/60)/24)+DATE(1970,1,1)</f>
        <v>42684.218854166669</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6">
        <f>(E1226-D1226)/D1226 + 1</f>
        <v>7.0666666666666655E-2</v>
      </c>
      <c r="P1226" s="5">
        <f>E1226/L1226</f>
        <v>58.888888888888886</v>
      </c>
      <c r="Q1226" t="s">
        <v>8325</v>
      </c>
      <c r="R1226" t="s">
        <v>8340</v>
      </c>
      <c r="S1226" s="12">
        <f>(((J1226/60)/60)/24)+DATE(1970,1,1)</f>
        <v>41736.549791666665</v>
      </c>
      <c r="T1226" s="13">
        <f>(((I1226/60)/60)/24)+DATE(1970,1,1)</f>
        <v>41796.549791666665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6">
        <f>(E1227-D1227)/D1227 + 1</f>
        <v>4.4000000000000039E-2</v>
      </c>
      <c r="P1227" s="5">
        <f>E1227/L1227</f>
        <v>44</v>
      </c>
      <c r="Q1227" t="s">
        <v>8325</v>
      </c>
      <c r="R1227" t="s">
        <v>8340</v>
      </c>
      <c r="S1227" s="12">
        <f>(((J1227/60)/60)/24)+DATE(1970,1,1)</f>
        <v>41509.905995370369</v>
      </c>
      <c r="T1227" s="13">
        <f>(((I1227/60)/60)/24)+DATE(1970,1,1)</f>
        <v>41569.905995370369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6">
        <f>(E1228-D1228)/D1228 + 1</f>
        <v>3.8739999999999997E-2</v>
      </c>
      <c r="P1228" s="5">
        <f>E1228/L1228</f>
        <v>48.424999999999997</v>
      </c>
      <c r="Q1228" t="s">
        <v>8325</v>
      </c>
      <c r="R1228" t="s">
        <v>8340</v>
      </c>
      <c r="S1228" s="12">
        <f>(((J1228/60)/60)/24)+DATE(1970,1,1)</f>
        <v>41715.874780092592</v>
      </c>
      <c r="T1228" s="13">
        <f>(((I1228/60)/60)/24)+DATE(1970,1,1)</f>
        <v>41750.041666666664</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6">
        <f>(E1229-D1229)/D1229 + 1</f>
        <v>0</v>
      </c>
      <c r="P1229" s="5" t="e">
        <f>E1229/L1229</f>
        <v>#DIV/0!</v>
      </c>
      <c r="Q1229" t="s">
        <v>8325</v>
      </c>
      <c r="R1229" t="s">
        <v>8340</v>
      </c>
      <c r="S1229" s="12">
        <f>(((J1229/60)/60)/24)+DATE(1970,1,1)</f>
        <v>41827.919166666667</v>
      </c>
      <c r="T1229" s="13">
        <f>(((I1229/60)/60)/24)+DATE(1970,1,1)</f>
        <v>41858.291666666664</v>
      </c>
    </row>
    <row r="1230" spans="1:20" ht="48"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6">
        <f>(E1230-D1230)/D1230 + 1</f>
        <v>0.29300000000000004</v>
      </c>
      <c r="P1230" s="5">
        <f>E1230/L1230</f>
        <v>61.041666666666664</v>
      </c>
      <c r="Q1230" t="s">
        <v>8325</v>
      </c>
      <c r="R1230" t="s">
        <v>8340</v>
      </c>
      <c r="S1230" s="12">
        <f>(((J1230/60)/60)/24)+DATE(1970,1,1)</f>
        <v>40754.729259259257</v>
      </c>
      <c r="T1230" s="13">
        <f>(((I1230/60)/60)/24)+DATE(1970,1,1)</f>
        <v>40814.729259259257</v>
      </c>
    </row>
    <row r="1231" spans="1:20" ht="64"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6">
        <f>(E1231-D1231)/D1231 + 1</f>
        <v>9.0909090909090384E-3</v>
      </c>
      <c r="P1231" s="5">
        <f>E1231/L1231</f>
        <v>25</v>
      </c>
      <c r="Q1231" t="s">
        <v>8325</v>
      </c>
      <c r="R1231" t="s">
        <v>8340</v>
      </c>
      <c r="S1231" s="12">
        <f>(((J1231/60)/60)/24)+DATE(1970,1,1)</f>
        <v>40985.459803240738</v>
      </c>
      <c r="T1231" s="13">
        <f>(((I1231/60)/60)/24)+DATE(1970,1,1)</f>
        <v>41015.666666666664</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6">
        <f>(E1232-D1232)/D1232 + 1</f>
        <v>0</v>
      </c>
      <c r="P1232" s="5" t="e">
        <f>E1232/L1232</f>
        <v>#DIV/0!</v>
      </c>
      <c r="Q1232" t="s">
        <v>8325</v>
      </c>
      <c r="R1232" t="s">
        <v>8340</v>
      </c>
      <c r="S1232" s="12">
        <f>(((J1232/60)/60)/24)+DATE(1970,1,1)</f>
        <v>40568.972569444442</v>
      </c>
      <c r="T1232" s="13">
        <f>(((I1232/60)/60)/24)+DATE(1970,1,1)</f>
        <v>40598.972569444442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6">
        <f>(E1233-D1233)/D1233 + 1</f>
        <v>0</v>
      </c>
      <c r="P1233" s="5" t="e">
        <f>E1233/L1233</f>
        <v>#DIV/0!</v>
      </c>
      <c r="Q1233" t="s">
        <v>8325</v>
      </c>
      <c r="R1233" t="s">
        <v>8340</v>
      </c>
      <c r="S1233" s="12">
        <f>(((J1233/60)/60)/24)+DATE(1970,1,1)</f>
        <v>42193.941759259258</v>
      </c>
      <c r="T1233" s="13">
        <f>(((I1233/60)/60)/24)+DATE(1970,1,1)</f>
        <v>42244.041666666672</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6">
        <f>(E1234-D1234)/D1234 + 1</f>
        <v>8.0000000000000071E-3</v>
      </c>
      <c r="P1234" s="5">
        <f>E1234/L1234</f>
        <v>40</v>
      </c>
      <c r="Q1234" t="s">
        <v>8325</v>
      </c>
      <c r="R1234" t="s">
        <v>8340</v>
      </c>
      <c r="S1234" s="12">
        <f>(((J1234/60)/60)/24)+DATE(1970,1,1)</f>
        <v>41506.848032407412</v>
      </c>
      <c r="T1234" s="13">
        <f>(((I1234/60)/60)/24)+DATE(1970,1,1)</f>
        <v>41553.848032407412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6">
        <f>(E1235-D1235)/D1235 + 1</f>
        <v>0.11599999999999999</v>
      </c>
      <c r="P1235" s="5">
        <f>E1235/L1235</f>
        <v>19.333333333333332</v>
      </c>
      <c r="Q1235" t="s">
        <v>8325</v>
      </c>
      <c r="R1235" t="s">
        <v>8340</v>
      </c>
      <c r="S1235" s="12">
        <f>(((J1235/60)/60)/24)+DATE(1970,1,1)</f>
        <v>40939.948773148149</v>
      </c>
      <c r="T1235" s="13">
        <f>(((I1235/60)/60)/24)+DATE(1970,1,1)</f>
        <v>40960.948773148149</v>
      </c>
    </row>
    <row r="1236" spans="1:20"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6">
        <f>(E1236-D1236)/D1236 + 1</f>
        <v>0</v>
      </c>
      <c r="P1236" s="5" t="e">
        <f>E1236/L1236</f>
        <v>#DIV/0!</v>
      </c>
      <c r="Q1236" t="s">
        <v>8325</v>
      </c>
      <c r="R1236" t="s">
        <v>8340</v>
      </c>
      <c r="S1236" s="12">
        <f>(((J1236/60)/60)/24)+DATE(1970,1,1)</f>
        <v>42007.788680555561</v>
      </c>
      <c r="T1236" s="13">
        <f>(((I1236/60)/60)/24)+DATE(1970,1,1)</f>
        <v>42037.788680555561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6">
        <f>(E1237-D1237)/D1237 + 1</f>
        <v>2.7873639500929137E-2</v>
      </c>
      <c r="P1237" s="5">
        <f>E1237/L1237</f>
        <v>35</v>
      </c>
      <c r="Q1237" t="s">
        <v>8325</v>
      </c>
      <c r="R1237" t="s">
        <v>8340</v>
      </c>
      <c r="S1237" s="12">
        <f>(((J1237/60)/60)/24)+DATE(1970,1,1)</f>
        <v>41583.135405092595</v>
      </c>
      <c r="T1237" s="13">
        <f>(((I1237/60)/60)/24)+DATE(1970,1,1)</f>
        <v>41623.135405092595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6">
        <f>(E1238-D1238)/D1238 + 1</f>
        <v>0</v>
      </c>
      <c r="P1238" s="5" t="e">
        <f>E1238/L1238</f>
        <v>#DIV/0!</v>
      </c>
      <c r="Q1238" t="s">
        <v>8325</v>
      </c>
      <c r="R1238" t="s">
        <v>8340</v>
      </c>
      <c r="S1238" s="12">
        <f>(((J1238/60)/60)/24)+DATE(1970,1,1)</f>
        <v>41110.680138888885</v>
      </c>
      <c r="T1238" s="13">
        <f>(((I1238/60)/60)/24)+DATE(1970,1,1)</f>
        <v>41118.666666666664</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6">
        <f>(E1239-D1239)/D1239 + 1</f>
        <v>0</v>
      </c>
      <c r="P1239" s="5" t="e">
        <f>E1239/L1239</f>
        <v>#DIV/0!</v>
      </c>
      <c r="Q1239" t="s">
        <v>8325</v>
      </c>
      <c r="R1239" t="s">
        <v>8340</v>
      </c>
      <c r="S1239" s="12">
        <f>(((J1239/60)/60)/24)+DATE(1970,1,1)</f>
        <v>41125.283159722225</v>
      </c>
      <c r="T1239" s="13">
        <f>(((I1239/60)/60)/24)+DATE(1970,1,1)</f>
        <v>41145.283159722225</v>
      </c>
    </row>
    <row r="1240" spans="1:20" ht="64"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6">
        <f>(E1240-D1240)/D1240 + 1</f>
        <v>0.17800000000000005</v>
      </c>
      <c r="P1240" s="5">
        <f>E1240/L1240</f>
        <v>59.333333333333336</v>
      </c>
      <c r="Q1240" t="s">
        <v>8325</v>
      </c>
      <c r="R1240" t="s">
        <v>8340</v>
      </c>
      <c r="S1240" s="12">
        <f>(((J1240/60)/60)/24)+DATE(1970,1,1)</f>
        <v>40731.61037037037</v>
      </c>
      <c r="T1240" s="13">
        <f>(((I1240/60)/60)/24)+DATE(1970,1,1)</f>
        <v>40761.61037037037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6">
        <f>(E1241-D1241)/D1241 + 1</f>
        <v>0</v>
      </c>
      <c r="P1241" s="5" t="e">
        <f>E1241/L1241</f>
        <v>#DIV/0!</v>
      </c>
      <c r="Q1241" t="s">
        <v>8325</v>
      </c>
      <c r="R1241" t="s">
        <v>8340</v>
      </c>
      <c r="S1241" s="12">
        <f>(((J1241/60)/60)/24)+DATE(1970,1,1)</f>
        <v>40883.962581018517</v>
      </c>
      <c r="T1241" s="13">
        <f>(((I1241/60)/60)/24)+DATE(1970,1,1)</f>
        <v>40913.962581018517</v>
      </c>
    </row>
    <row r="1242" spans="1:20" ht="48"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6">
        <f>(E1242-D1242)/D1242 + 1</f>
        <v>3.0124999999999957E-2</v>
      </c>
      <c r="P1242" s="5">
        <f>E1242/L1242</f>
        <v>30.125</v>
      </c>
      <c r="Q1242" t="s">
        <v>8325</v>
      </c>
      <c r="R1242" t="s">
        <v>8340</v>
      </c>
      <c r="S1242" s="12">
        <f>(((J1242/60)/60)/24)+DATE(1970,1,1)</f>
        <v>41409.040011574078</v>
      </c>
      <c r="T1242" s="13">
        <f>(((I1242/60)/60)/24)+DATE(1970,1,1)</f>
        <v>41467.910416666666</v>
      </c>
    </row>
    <row r="1243" spans="1:20" ht="64"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6">
        <f>(E1243-D1243)/D1243 + 1</f>
        <v>0.50740000000000007</v>
      </c>
      <c r="P1243" s="5">
        <f>E1243/L1243</f>
        <v>74.617647058823536</v>
      </c>
      <c r="Q1243" t="s">
        <v>8325</v>
      </c>
      <c r="R1243" t="s">
        <v>8340</v>
      </c>
      <c r="S1243" s="12">
        <f>(((J1243/60)/60)/24)+DATE(1970,1,1)</f>
        <v>41923.837731481479</v>
      </c>
      <c r="T1243" s="13">
        <f>(((I1243/60)/60)/24)+DATE(1970,1,1)</f>
        <v>41946.249305555553</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6">
        <f>(E1244-D1244)/D1244 + 1</f>
        <v>5.4884742041712009E-3</v>
      </c>
      <c r="P1244" s="5">
        <f>E1244/L1244</f>
        <v>5</v>
      </c>
      <c r="Q1244" t="s">
        <v>8325</v>
      </c>
      <c r="R1244" t="s">
        <v>8340</v>
      </c>
      <c r="S1244" s="12">
        <f>(((J1244/60)/60)/24)+DATE(1970,1,1)</f>
        <v>40782.165532407409</v>
      </c>
      <c r="T1244" s="13">
        <f>(((I1244/60)/60)/24)+DATE(1970,1,1)</f>
        <v>40797.554166666669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6">
        <f>(E1245-D1245)/D1245 + 1</f>
        <v>0.14091666666666669</v>
      </c>
      <c r="P1245" s="5">
        <f>E1245/L1245</f>
        <v>44.5</v>
      </c>
      <c r="Q1245" t="s">
        <v>8325</v>
      </c>
      <c r="R1245" t="s">
        <v>8340</v>
      </c>
      <c r="S1245" s="12">
        <f>(((J1245/60)/60)/24)+DATE(1970,1,1)</f>
        <v>40671.879293981481</v>
      </c>
      <c r="T1245" s="13">
        <f>(((I1245/60)/60)/24)+DATE(1970,1,1)</f>
        <v>40732.875</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6">
        <f>(E1246-D1246)/D1246 + 1</f>
        <v>1.038</v>
      </c>
      <c r="P1246" s="5">
        <f>E1246/L1246</f>
        <v>46.133333333333333</v>
      </c>
      <c r="Q1246" t="s">
        <v>8325</v>
      </c>
      <c r="R1246" t="s">
        <v>8326</v>
      </c>
      <c r="S1246" s="12">
        <f>(((J1246/60)/60)/24)+DATE(1970,1,1)</f>
        <v>41355.825497685182</v>
      </c>
      <c r="T1246" s="13">
        <f>(((I1246/60)/60)/24)+DATE(1970,1,1)</f>
        <v>41386.875</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6">
        <f>(E1247-D1247)/D1247 + 1</f>
        <v>1.2025000000000001</v>
      </c>
      <c r="P1247" s="5">
        <f>E1247/L1247</f>
        <v>141.47058823529412</v>
      </c>
      <c r="Q1247" t="s">
        <v>8325</v>
      </c>
      <c r="R1247" t="s">
        <v>8326</v>
      </c>
      <c r="S1247" s="12">
        <f>(((J1247/60)/60)/24)+DATE(1970,1,1)</f>
        <v>41774.599930555552</v>
      </c>
      <c r="T1247" s="13">
        <f>(((I1247/60)/60)/24)+DATE(1970,1,1)</f>
        <v>41804.599930555552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6">
        <f>(E1248-D1248)/D1248 + 1</f>
        <v>1.17</v>
      </c>
      <c r="P1248" s="5">
        <f>E1248/L1248</f>
        <v>75.483870967741936</v>
      </c>
      <c r="Q1248" t="s">
        <v>8325</v>
      </c>
      <c r="R1248" t="s">
        <v>8326</v>
      </c>
      <c r="S1248" s="12">
        <f>(((J1248/60)/60)/24)+DATE(1970,1,1)</f>
        <v>40838.043391203704</v>
      </c>
      <c r="T1248" s="13">
        <f>(((I1248/60)/60)/24)+DATE(1970,1,1)</f>
        <v>40883.085057870368</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6">
        <f>(E1249-D1249)/D1249 + 1</f>
        <v>1.2214285714285715</v>
      </c>
      <c r="P1249" s="5">
        <f>E1249/L1249</f>
        <v>85.5</v>
      </c>
      <c r="Q1249" t="s">
        <v>8325</v>
      </c>
      <c r="R1249" t="s">
        <v>8326</v>
      </c>
      <c r="S1249" s="12">
        <f>(((J1249/60)/60)/24)+DATE(1970,1,1)</f>
        <v>41370.292303240742</v>
      </c>
      <c r="T1249" s="13">
        <f>(((I1249/60)/60)/24)+DATE(1970,1,1)</f>
        <v>41400.292303240742</v>
      </c>
    </row>
    <row r="1250" spans="1:20" ht="48"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6">
        <f>(E1250-D1250)/D1250 + 1</f>
        <v>1.5164</v>
      </c>
      <c r="P1250" s="5">
        <f>E1250/L1250</f>
        <v>64.254237288135599</v>
      </c>
      <c r="Q1250" t="s">
        <v>8325</v>
      </c>
      <c r="R1250" t="s">
        <v>8326</v>
      </c>
      <c r="S1250" s="12">
        <f>(((J1250/60)/60)/24)+DATE(1970,1,1)</f>
        <v>41767.656863425924</v>
      </c>
      <c r="T1250" s="13">
        <f>(((I1250/60)/60)/24)+DATE(1970,1,1)</f>
        <v>41803.290972222225</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6">
        <f>(E1251-D1251)/D1251 + 1</f>
        <v>1.0444</v>
      </c>
      <c r="P1251" s="5">
        <f>E1251/L1251</f>
        <v>64.46913580246914</v>
      </c>
      <c r="Q1251" t="s">
        <v>8325</v>
      </c>
      <c r="R1251" t="s">
        <v>8326</v>
      </c>
      <c r="S1251" s="12">
        <f>(((J1251/60)/60)/24)+DATE(1970,1,1)</f>
        <v>41067.74086805556</v>
      </c>
      <c r="T1251" s="13">
        <f>(((I1251/60)/60)/24)+DATE(1970,1,1)</f>
        <v>41097.74086805556</v>
      </c>
    </row>
    <row r="1252" spans="1:20" ht="64"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6">
        <f>(E1252-D1252)/D1252 + 1</f>
        <v>2.0015333333333336</v>
      </c>
      <c r="P1252" s="5">
        <f>E1252/L1252</f>
        <v>118.2007874015748</v>
      </c>
      <c r="Q1252" t="s">
        <v>8325</v>
      </c>
      <c r="R1252" t="s">
        <v>8326</v>
      </c>
      <c r="S1252" s="12">
        <f>(((J1252/60)/60)/24)+DATE(1970,1,1)</f>
        <v>41843.64271990741</v>
      </c>
      <c r="T1252" s="13">
        <f>(((I1252/60)/60)/24)+DATE(1970,1,1)</f>
        <v>41888.64271990741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6">
        <f>(E1253-D1253)/D1253 + 1</f>
        <v>1.018</v>
      </c>
      <c r="P1253" s="5">
        <f>E1253/L1253</f>
        <v>82.540540540540547</v>
      </c>
      <c r="Q1253" t="s">
        <v>8325</v>
      </c>
      <c r="R1253" t="s">
        <v>8326</v>
      </c>
      <c r="S1253" s="12">
        <f>(((J1253/60)/60)/24)+DATE(1970,1,1)</f>
        <v>40751.814432870371</v>
      </c>
      <c r="T1253" s="13">
        <f>(((I1253/60)/60)/24)+DATE(1970,1,1)</f>
        <v>40811.814432870371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6">
        <f>(E1254-D1254)/D1254 + 1</f>
        <v>1.3765714285714286</v>
      </c>
      <c r="P1254" s="5">
        <f>E1254/L1254</f>
        <v>34.170212765957444</v>
      </c>
      <c r="Q1254" t="s">
        <v>8325</v>
      </c>
      <c r="R1254" t="s">
        <v>8326</v>
      </c>
      <c r="S1254" s="12">
        <f>(((J1254/60)/60)/24)+DATE(1970,1,1)</f>
        <v>41543.988067129627</v>
      </c>
      <c r="T1254" s="13">
        <f>(((I1254/60)/60)/24)+DATE(1970,1,1)</f>
        <v>41571.988067129627</v>
      </c>
    </row>
    <row r="1255" spans="1:20" ht="64"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6">
        <f>(E1255-D1255)/D1255 + 1</f>
        <v>3038.3319999999999</v>
      </c>
      <c r="P1255" s="5">
        <f>E1255/L1255</f>
        <v>42.73322081575246</v>
      </c>
      <c r="Q1255" t="s">
        <v>8325</v>
      </c>
      <c r="R1255" t="s">
        <v>8326</v>
      </c>
      <c r="S1255" s="12">
        <f>(((J1255/60)/60)/24)+DATE(1970,1,1)</f>
        <v>41855.783645833333</v>
      </c>
      <c r="T1255" s="13">
        <f>(((I1255/60)/60)/24)+DATE(1970,1,1)</f>
        <v>41885.783645833333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6">
        <f>(E1256-D1256)/D1256 + 1</f>
        <v>1.9885074626865671</v>
      </c>
      <c r="P1256" s="5">
        <f>E1256/L1256</f>
        <v>94.489361702127653</v>
      </c>
      <c r="Q1256" t="s">
        <v>8325</v>
      </c>
      <c r="R1256" t="s">
        <v>8326</v>
      </c>
      <c r="S1256" s="12">
        <f>(((J1256/60)/60)/24)+DATE(1970,1,1)</f>
        <v>40487.621365740742</v>
      </c>
      <c r="T1256" s="13">
        <f>(((I1256/60)/60)/24)+DATE(1970,1,1)</f>
        <v>40544.207638888889</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6">
        <f>(E1257-D1257)/D1257 + 1</f>
        <v>2.0236666666666667</v>
      </c>
      <c r="P1257" s="5">
        <f>E1257/L1257</f>
        <v>55.697247706422019</v>
      </c>
      <c r="Q1257" t="s">
        <v>8325</v>
      </c>
      <c r="R1257" t="s">
        <v>8326</v>
      </c>
      <c r="S1257" s="12">
        <f>(((J1257/60)/60)/24)+DATE(1970,1,1)</f>
        <v>41579.845509259263</v>
      </c>
      <c r="T1257" s="13">
        <f>(((I1257/60)/60)/24)+DATE(1970,1,1)</f>
        <v>41609.887175925927</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6">
        <f>(E1258-D1258)/D1258 + 1</f>
        <v>1.1796376666666666</v>
      </c>
      <c r="P1258" s="5">
        <f>E1258/L1258</f>
        <v>98.030831024930734</v>
      </c>
      <c r="Q1258" t="s">
        <v>8325</v>
      </c>
      <c r="R1258" t="s">
        <v>8326</v>
      </c>
      <c r="S1258" s="12">
        <f>(((J1258/60)/60)/24)+DATE(1970,1,1)</f>
        <v>40921.919340277782</v>
      </c>
      <c r="T1258" s="13">
        <f>(((I1258/60)/60)/24)+DATE(1970,1,1)</f>
        <v>40951.919340277782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6">
        <f>(E1259-D1259)/D1259 + 1</f>
        <v>2.9472727272727273</v>
      </c>
      <c r="P1259" s="5">
        <f>E1259/L1259</f>
        <v>92.102272727272734</v>
      </c>
      <c r="Q1259" t="s">
        <v>8325</v>
      </c>
      <c r="R1259" t="s">
        <v>8326</v>
      </c>
      <c r="S1259" s="12">
        <f>(((J1259/60)/60)/24)+DATE(1970,1,1)</f>
        <v>40587.085532407407</v>
      </c>
      <c r="T1259" s="13">
        <f>(((I1259/60)/60)/24)+DATE(1970,1,1)</f>
        <v>40636.043865740743</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6">
        <f>(E1260-D1260)/D1260 + 1</f>
        <v>2.1314633333333335</v>
      </c>
      <c r="P1260" s="5">
        <f>E1260/L1260</f>
        <v>38.175462686567165</v>
      </c>
      <c r="Q1260" t="s">
        <v>8325</v>
      </c>
      <c r="R1260" t="s">
        <v>8326</v>
      </c>
      <c r="S1260" s="12">
        <f>(((J1260/60)/60)/24)+DATE(1970,1,1)</f>
        <v>41487.611250000002</v>
      </c>
      <c r="T1260" s="13">
        <f>(((I1260/60)/60)/24)+DATE(1970,1,1)</f>
        <v>41517.611250000002</v>
      </c>
    </row>
    <row r="1261" spans="1:20" ht="48"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6">
        <f>(E1261-D1261)/D1261 + 1</f>
        <v>1.0424</v>
      </c>
      <c r="P1261" s="5">
        <f>E1261/L1261</f>
        <v>27.145833333333332</v>
      </c>
      <c r="Q1261" t="s">
        <v>8325</v>
      </c>
      <c r="R1261" t="s">
        <v>8326</v>
      </c>
      <c r="S1261" s="12">
        <f>(((J1261/60)/60)/24)+DATE(1970,1,1)</f>
        <v>41766.970648148148</v>
      </c>
      <c r="T1261" s="13">
        <f>(((I1261/60)/60)/24)+DATE(1970,1,1)</f>
        <v>41799.165972222225</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6">
        <f>(E1262-D1262)/D1262 + 1</f>
        <v>1.1366666666666667</v>
      </c>
      <c r="P1262" s="5">
        <f>E1262/L1262</f>
        <v>50.689189189189186</v>
      </c>
      <c r="Q1262" t="s">
        <v>8325</v>
      </c>
      <c r="R1262" t="s">
        <v>8326</v>
      </c>
      <c r="S1262" s="12">
        <f>(((J1262/60)/60)/24)+DATE(1970,1,1)</f>
        <v>41666.842824074076</v>
      </c>
      <c r="T1262" s="13">
        <f>(((I1262/60)/60)/24)+DATE(1970,1,1)</f>
        <v>41696.842824074076</v>
      </c>
    </row>
    <row r="1263" spans="1:20" ht="48"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6">
        <f>(E1263-D1263)/D1263 + 1</f>
        <v>1.0125</v>
      </c>
      <c r="P1263" s="5">
        <f>E1263/L1263</f>
        <v>38.942307692307693</v>
      </c>
      <c r="Q1263" t="s">
        <v>8325</v>
      </c>
      <c r="R1263" t="s">
        <v>8326</v>
      </c>
      <c r="S1263" s="12">
        <f>(((J1263/60)/60)/24)+DATE(1970,1,1)</f>
        <v>41638.342905092592</v>
      </c>
      <c r="T1263" s="13">
        <f>(((I1263/60)/60)/24)+DATE(1970,1,1)</f>
        <v>41668.342905092592</v>
      </c>
    </row>
    <row r="1264" spans="1:20"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6">
        <f>(E1264-D1264)/D1264 + 1</f>
        <v>1.2541538461538462</v>
      </c>
      <c r="P1264" s="5">
        <f>E1264/L1264</f>
        <v>77.638095238095232</v>
      </c>
      <c r="Q1264" t="s">
        <v>8325</v>
      </c>
      <c r="R1264" t="s">
        <v>8326</v>
      </c>
      <c r="S1264" s="12">
        <f>(((J1264/60)/60)/24)+DATE(1970,1,1)</f>
        <v>41656.762638888889</v>
      </c>
      <c r="T1264" s="13">
        <f>(((I1264/60)/60)/24)+DATE(1970,1,1)</f>
        <v>41686.762638888889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6">
        <f>(E1265-D1265)/D1265 + 1</f>
        <v>1.19</v>
      </c>
      <c r="P1265" s="5">
        <f>E1265/L1265</f>
        <v>43.536585365853661</v>
      </c>
      <c r="Q1265" t="s">
        <v>8325</v>
      </c>
      <c r="R1265" t="s">
        <v>8326</v>
      </c>
      <c r="S1265" s="12">
        <f>(((J1265/60)/60)/24)+DATE(1970,1,1)</f>
        <v>41692.084143518521</v>
      </c>
      <c r="T1265" s="13">
        <f>(((I1265/60)/60)/24)+DATE(1970,1,1)</f>
        <v>41727.041666666664</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6">
        <f>(E1266-D1266)/D1266 + 1</f>
        <v>1.6646153846153846</v>
      </c>
      <c r="P1266" s="5">
        <f>E1266/L1266</f>
        <v>31.823529411764707</v>
      </c>
      <c r="Q1266" t="s">
        <v>8325</v>
      </c>
      <c r="R1266" t="s">
        <v>8326</v>
      </c>
      <c r="S1266" s="12">
        <f>(((J1266/60)/60)/24)+DATE(1970,1,1)</f>
        <v>41547.662997685184</v>
      </c>
      <c r="T1266" s="13">
        <f>(((I1266/60)/60)/24)+DATE(1970,1,1)</f>
        <v>41576.662997685184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6">
        <f>(E1267-D1267)/D1267 + 1</f>
        <v>1.1914771428571429</v>
      </c>
      <c r="P1267" s="5">
        <f>E1267/L1267</f>
        <v>63.184393939393942</v>
      </c>
      <c r="Q1267" t="s">
        <v>8325</v>
      </c>
      <c r="R1267" t="s">
        <v>8326</v>
      </c>
      <c r="S1267" s="12">
        <f>(((J1267/60)/60)/24)+DATE(1970,1,1)</f>
        <v>40465.655266203699</v>
      </c>
      <c r="T1267" s="13">
        <f>(((I1267/60)/60)/24)+DATE(1970,1,1)</f>
        <v>40512.655266203699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6">
        <f>(E1268-D1268)/D1268 + 1</f>
        <v>1.0047368421052632</v>
      </c>
      <c r="P1268" s="5">
        <f>E1268/L1268</f>
        <v>190.9</v>
      </c>
      <c r="Q1268" t="s">
        <v>8325</v>
      </c>
      <c r="R1268" t="s">
        <v>8326</v>
      </c>
      <c r="S1268" s="12">
        <f>(((J1268/60)/60)/24)+DATE(1970,1,1)</f>
        <v>41620.87667824074</v>
      </c>
      <c r="T1268" s="13">
        <f>(((I1268/60)/60)/24)+DATE(1970,1,1)</f>
        <v>41650.87667824074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6">
        <f>(E1269-D1269)/D1269 + 1</f>
        <v>1.018</v>
      </c>
      <c r="P1269" s="5">
        <f>E1269/L1269</f>
        <v>140.85534591194968</v>
      </c>
      <c r="Q1269" t="s">
        <v>8325</v>
      </c>
      <c r="R1269" t="s">
        <v>8326</v>
      </c>
      <c r="S1269" s="12">
        <f>(((J1269/60)/60)/24)+DATE(1970,1,1)</f>
        <v>41449.585162037038</v>
      </c>
      <c r="T1269" s="13">
        <f>(((I1269/60)/60)/24)+DATE(1970,1,1)</f>
        <v>41479.585162037038</v>
      </c>
    </row>
    <row r="1270" spans="1:20" ht="48"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6">
        <f>(E1270-D1270)/D1270 + 1</f>
        <v>1.1666666666666667</v>
      </c>
      <c r="P1270" s="5">
        <f>E1270/L1270</f>
        <v>76.92307692307692</v>
      </c>
      <c r="Q1270" t="s">
        <v>8325</v>
      </c>
      <c r="R1270" t="s">
        <v>8326</v>
      </c>
      <c r="S1270" s="12">
        <f>(((J1270/60)/60)/24)+DATE(1970,1,1)</f>
        <v>41507.845451388886</v>
      </c>
      <c r="T1270" s="13">
        <f>(((I1270/60)/60)/24)+DATE(1970,1,1)</f>
        <v>41537.845451388886</v>
      </c>
    </row>
    <row r="1271" spans="1:20" ht="64"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6">
        <f>(E1271-D1271)/D1271 + 1</f>
        <v>1.0864893617021276</v>
      </c>
      <c r="P1271" s="5">
        <f>E1271/L1271</f>
        <v>99.15533980582525</v>
      </c>
      <c r="Q1271" t="s">
        <v>8325</v>
      </c>
      <c r="R1271" t="s">
        <v>8326</v>
      </c>
      <c r="S1271" s="12">
        <f>(((J1271/60)/60)/24)+DATE(1970,1,1)</f>
        <v>42445.823055555549</v>
      </c>
      <c r="T1271" s="13">
        <f>(((I1271/60)/60)/24)+DATE(1970,1,1)</f>
        <v>42476</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6">
        <f>(E1272-D1272)/D1272 + 1</f>
        <v>1.1472</v>
      </c>
      <c r="P1272" s="5">
        <f>E1272/L1272</f>
        <v>67.881656804733723</v>
      </c>
      <c r="Q1272" t="s">
        <v>8325</v>
      </c>
      <c r="R1272" t="s">
        <v>8326</v>
      </c>
      <c r="S1272" s="12">
        <f>(((J1272/60)/60)/24)+DATE(1970,1,1)</f>
        <v>40933.856967592597</v>
      </c>
      <c r="T1272" s="13">
        <f>(((I1272/60)/60)/24)+DATE(1970,1,1)</f>
        <v>40993.815300925926</v>
      </c>
    </row>
    <row r="1273" spans="1:20" ht="64"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6">
        <f>(E1273-D1273)/D1273 + 1</f>
        <v>1.018</v>
      </c>
      <c r="P1273" s="5">
        <f>E1273/L1273</f>
        <v>246.29032258064515</v>
      </c>
      <c r="Q1273" t="s">
        <v>8325</v>
      </c>
      <c r="R1273" t="s">
        <v>8326</v>
      </c>
      <c r="S1273" s="12">
        <f>(((J1273/60)/60)/24)+DATE(1970,1,1)</f>
        <v>41561.683553240742</v>
      </c>
      <c r="T1273" s="13">
        <f>(((I1273/60)/60)/24)+DATE(1970,1,1)</f>
        <v>41591.725219907406</v>
      </c>
    </row>
    <row r="1274" spans="1:20" ht="64"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6">
        <f>(E1274-D1274)/D1274 + 1</f>
        <v>1.06</v>
      </c>
      <c r="P1274" s="5">
        <f>E1274/L1274</f>
        <v>189.28571428571428</v>
      </c>
      <c r="Q1274" t="s">
        <v>8325</v>
      </c>
      <c r="R1274" t="s">
        <v>8326</v>
      </c>
      <c r="S1274" s="12">
        <f>(((J1274/60)/60)/24)+DATE(1970,1,1)</f>
        <v>40274.745127314818</v>
      </c>
      <c r="T1274" s="13">
        <f>(((I1274/60)/60)/24)+DATE(1970,1,1)</f>
        <v>40344.166666666664</v>
      </c>
    </row>
    <row r="1275" spans="1:20" ht="48"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6">
        <f>(E1275-D1275)/D1275 + 1</f>
        <v>1.0349999999999999</v>
      </c>
      <c r="P1275" s="5">
        <f>E1275/L1275</f>
        <v>76.666666666666671</v>
      </c>
      <c r="Q1275" t="s">
        <v>8325</v>
      </c>
      <c r="R1275" t="s">
        <v>8326</v>
      </c>
      <c r="S1275" s="12">
        <f>(((J1275/60)/60)/24)+DATE(1970,1,1)</f>
        <v>41852.730219907404</v>
      </c>
      <c r="T1275" s="13">
        <f>(((I1275/60)/60)/24)+DATE(1970,1,1)</f>
        <v>41882.730219907404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6">
        <f>(E1276-D1276)/D1276 + 1</f>
        <v>1.5497535999999998</v>
      </c>
      <c r="P1276" s="5">
        <f>E1276/L1276</f>
        <v>82.963254817987149</v>
      </c>
      <c r="Q1276" t="s">
        <v>8325</v>
      </c>
      <c r="R1276" t="s">
        <v>8326</v>
      </c>
      <c r="S1276" s="12">
        <f>(((J1276/60)/60)/24)+DATE(1970,1,1)</f>
        <v>41116.690104166664</v>
      </c>
      <c r="T1276" s="13">
        <f>(((I1276/60)/60)/24)+DATE(1970,1,1)</f>
        <v>41151.690104166664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6">
        <f>(E1277-D1277)/D1277 + 1</f>
        <v>1.6214066666666667</v>
      </c>
      <c r="P1277" s="5">
        <f>E1277/L1277</f>
        <v>62.522107969151669</v>
      </c>
      <c r="Q1277" t="s">
        <v>8325</v>
      </c>
      <c r="R1277" t="s">
        <v>8326</v>
      </c>
      <c r="S1277" s="12">
        <f>(((J1277/60)/60)/24)+DATE(1970,1,1)</f>
        <v>41458.867905092593</v>
      </c>
      <c r="T1277" s="13">
        <f>(((I1277/60)/60)/24)+DATE(1970,1,1)</f>
        <v>41493.867905092593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6">
        <f>(E1278-D1278)/D1278 + 1</f>
        <v>1.0442100000000001</v>
      </c>
      <c r="P1278" s="5">
        <f>E1278/L1278</f>
        <v>46.06808823529412</v>
      </c>
      <c r="Q1278" t="s">
        <v>8325</v>
      </c>
      <c r="R1278" t="s">
        <v>8326</v>
      </c>
      <c r="S1278" s="12">
        <f>(((J1278/60)/60)/24)+DATE(1970,1,1)</f>
        <v>40007.704247685186</v>
      </c>
      <c r="T1278" s="13">
        <f>(((I1278/60)/60)/24)+DATE(1970,1,1)</f>
        <v>40057.166666666664</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6">
        <f>(E1279-D1279)/D1279 + 1</f>
        <v>1.0612433333333333</v>
      </c>
      <c r="P1279" s="5">
        <f>E1279/L1279</f>
        <v>38.543946731234868</v>
      </c>
      <c r="Q1279" t="s">
        <v>8325</v>
      </c>
      <c r="R1279" t="s">
        <v>8326</v>
      </c>
      <c r="S1279" s="12">
        <f>(((J1279/60)/60)/24)+DATE(1970,1,1)</f>
        <v>41121.561886574076</v>
      </c>
      <c r="T1279" s="13">
        <f>(((I1279/60)/60)/24)+DATE(1970,1,1)</f>
        <v>41156.561886574076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6">
        <f>(E1280-D1280)/D1280 + 1</f>
        <v>1.5493846153846154</v>
      </c>
      <c r="P1280" s="5">
        <f>E1280/L1280</f>
        <v>53.005263157894738</v>
      </c>
      <c r="Q1280" t="s">
        <v>8325</v>
      </c>
      <c r="R1280" t="s">
        <v>8326</v>
      </c>
      <c r="S1280" s="12">
        <f>(((J1280/60)/60)/24)+DATE(1970,1,1)</f>
        <v>41786.555162037039</v>
      </c>
      <c r="T1280" s="13">
        <f>(((I1280/60)/60)/24)+DATE(1970,1,1)</f>
        <v>41815.083333333336</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6">
        <f>(E1281-D1281)/D1281 + 1</f>
        <v>1.1077157238734421</v>
      </c>
      <c r="P1281" s="5">
        <f>E1281/L1281</f>
        <v>73.355396825396824</v>
      </c>
      <c r="Q1281" t="s">
        <v>8325</v>
      </c>
      <c r="R1281" t="s">
        <v>8326</v>
      </c>
      <c r="S1281" s="12">
        <f>(((J1281/60)/60)/24)+DATE(1970,1,1)</f>
        <v>41682.099189814813</v>
      </c>
      <c r="T1281" s="13">
        <f>(((I1281/60)/60)/24)+DATE(1970,1,1)</f>
        <v>41722.057523148149</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6">
        <f>(E1282-D1282)/D1282 + 1</f>
        <v>1.1091186666666666</v>
      </c>
      <c r="P1282" s="5">
        <f>E1282/L1282</f>
        <v>127.97523076923076</v>
      </c>
      <c r="Q1282" t="s">
        <v>8325</v>
      </c>
      <c r="R1282" t="s">
        <v>8326</v>
      </c>
      <c r="S1282" s="12">
        <f>(((J1282/60)/60)/24)+DATE(1970,1,1)</f>
        <v>40513.757569444446</v>
      </c>
      <c r="T1282" s="13">
        <f>(((I1282/60)/60)/24)+DATE(1970,1,1)</f>
        <v>40603.757569444446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6">
        <f>(E1283-D1283)/D1283 + 1</f>
        <v>1.1071428571428572</v>
      </c>
      <c r="P1283" s="5">
        <f>E1283/L1283</f>
        <v>104.72972972972973</v>
      </c>
      <c r="Q1283" t="s">
        <v>8325</v>
      </c>
      <c r="R1283" t="s">
        <v>8326</v>
      </c>
      <c r="S1283" s="12">
        <f>(((J1283/60)/60)/24)+DATE(1970,1,1)</f>
        <v>41463.743472222224</v>
      </c>
      <c r="T1283" s="13">
        <f>(((I1283/60)/60)/24)+DATE(1970,1,1)</f>
        <v>41483.743472222224</v>
      </c>
    </row>
    <row r="1284" spans="1:20" ht="64"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6">
        <f>(E1284-D1284)/D1284 + 1</f>
        <v>1.2361333333333333</v>
      </c>
      <c r="P1284" s="5">
        <f>E1284/L1284</f>
        <v>67.671532846715323</v>
      </c>
      <c r="Q1284" t="s">
        <v>8325</v>
      </c>
      <c r="R1284" t="s">
        <v>8326</v>
      </c>
      <c r="S1284" s="12">
        <f>(((J1284/60)/60)/24)+DATE(1970,1,1)</f>
        <v>41586.475173611114</v>
      </c>
      <c r="T1284" s="13">
        <f>(((I1284/60)/60)/24)+DATE(1970,1,1)</f>
        <v>41617.207638888889</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6">
        <f>(E1285-D1285)/D1285 + 1</f>
        <v>2.1105</v>
      </c>
      <c r="P1285" s="5">
        <f>E1285/L1285</f>
        <v>95.931818181818187</v>
      </c>
      <c r="Q1285" t="s">
        <v>8325</v>
      </c>
      <c r="R1285" t="s">
        <v>8326</v>
      </c>
      <c r="S1285" s="12">
        <f>(((J1285/60)/60)/24)+DATE(1970,1,1)</f>
        <v>41320.717465277776</v>
      </c>
      <c r="T1285" s="13">
        <f>(((I1285/60)/60)/24)+DATE(1970,1,1)</f>
        <v>41344.166666666664</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6">
        <f>(E1286-D1286)/D1286 + 1</f>
        <v>1.01</v>
      </c>
      <c r="P1286" s="5">
        <f>E1286/L1286</f>
        <v>65.161290322580641</v>
      </c>
      <c r="Q1286" t="s">
        <v>8317</v>
      </c>
      <c r="R1286" t="s">
        <v>8318</v>
      </c>
      <c r="S1286" s="12">
        <f>(((J1286/60)/60)/24)+DATE(1970,1,1)</f>
        <v>42712.23474537037</v>
      </c>
      <c r="T1286" s="13">
        <f>(((I1286/60)/60)/24)+DATE(1970,1,1)</f>
        <v>42735.707638888889</v>
      </c>
    </row>
    <row r="1287" spans="1:20"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6">
        <f>(E1287-D1287)/D1287 + 1</f>
        <v>1.0165</v>
      </c>
      <c r="P1287" s="5">
        <f>E1287/L1287</f>
        <v>32.269841269841272</v>
      </c>
      <c r="Q1287" t="s">
        <v>8317</v>
      </c>
      <c r="R1287" t="s">
        <v>8318</v>
      </c>
      <c r="S1287" s="12">
        <f>(((J1287/60)/60)/24)+DATE(1970,1,1)</f>
        <v>42160.583043981482</v>
      </c>
      <c r="T1287" s="13">
        <f>(((I1287/60)/60)/24)+DATE(1970,1,1)</f>
        <v>42175.583043981482</v>
      </c>
    </row>
    <row r="1288" spans="1:20"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6">
        <f>(E1288-D1288)/D1288 + 1</f>
        <v>1.0833333333333333</v>
      </c>
      <c r="P1288" s="5">
        <f>E1288/L1288</f>
        <v>81.25</v>
      </c>
      <c r="Q1288" t="s">
        <v>8317</v>
      </c>
      <c r="R1288" t="s">
        <v>8318</v>
      </c>
      <c r="S1288" s="12">
        <f>(((J1288/60)/60)/24)+DATE(1970,1,1)</f>
        <v>42039.384571759263</v>
      </c>
      <c r="T1288" s="13">
        <f>(((I1288/60)/60)/24)+DATE(1970,1,1)</f>
        <v>42052.583333333328</v>
      </c>
    </row>
    <row r="1289" spans="1:20" ht="80"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6">
        <f>(E1289-D1289)/D1289 + 1</f>
        <v>2.42</v>
      </c>
      <c r="P1289" s="5">
        <f>E1289/L1289</f>
        <v>24.2</v>
      </c>
      <c r="Q1289" t="s">
        <v>8317</v>
      </c>
      <c r="R1289" t="s">
        <v>8318</v>
      </c>
      <c r="S1289" s="12">
        <f>(((J1289/60)/60)/24)+DATE(1970,1,1)</f>
        <v>42107.621018518519</v>
      </c>
      <c r="T1289" s="13">
        <f>(((I1289/60)/60)/24)+DATE(1970,1,1)</f>
        <v>42167.621018518519</v>
      </c>
    </row>
    <row r="1290" spans="1:20" ht="64"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6">
        <f>(E1290-D1290)/D1290 + 1</f>
        <v>1.0044999999999999</v>
      </c>
      <c r="P1290" s="5">
        <f>E1290/L1290</f>
        <v>65.868852459016395</v>
      </c>
      <c r="Q1290" t="s">
        <v>8317</v>
      </c>
      <c r="R1290" t="s">
        <v>8318</v>
      </c>
      <c r="S1290" s="12">
        <f>(((J1290/60)/60)/24)+DATE(1970,1,1)</f>
        <v>42561.154664351852</v>
      </c>
      <c r="T1290" s="13">
        <f>(((I1290/60)/60)/24)+DATE(1970,1,1)</f>
        <v>42592.166666666672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6">
        <f>(E1291-D1291)/D1291 + 1</f>
        <v>1.2506666666666666</v>
      </c>
      <c r="P1291" s="5">
        <f>E1291/L1291</f>
        <v>36.07692307692308</v>
      </c>
      <c r="Q1291" t="s">
        <v>8317</v>
      </c>
      <c r="R1291" t="s">
        <v>8318</v>
      </c>
      <c r="S1291" s="12">
        <f>(((J1291/60)/60)/24)+DATE(1970,1,1)</f>
        <v>42709.134780092587</v>
      </c>
      <c r="T1291" s="13">
        <f>(((I1291/60)/60)/24)+DATE(1970,1,1)</f>
        <v>42739.134780092587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6">
        <f>(E1292-D1292)/D1292 + 1</f>
        <v>1.0857142857142856</v>
      </c>
      <c r="P1292" s="5">
        <f>E1292/L1292</f>
        <v>44.186046511627907</v>
      </c>
      <c r="Q1292" t="s">
        <v>8317</v>
      </c>
      <c r="R1292" t="s">
        <v>8318</v>
      </c>
      <c r="S1292" s="12">
        <f>(((J1292/60)/60)/24)+DATE(1970,1,1)</f>
        <v>42086.614942129629</v>
      </c>
      <c r="T1292" s="13">
        <f>(((I1292/60)/60)/24)+DATE(1970,1,1)</f>
        <v>42117.290972222225</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6">
        <f>(E1293-D1293)/D1293 + 1</f>
        <v>1.4570000000000001</v>
      </c>
      <c r="P1293" s="5">
        <f>E1293/L1293</f>
        <v>104.07142857142857</v>
      </c>
      <c r="Q1293" t="s">
        <v>8317</v>
      </c>
      <c r="R1293" t="s">
        <v>8318</v>
      </c>
      <c r="S1293" s="12">
        <f>(((J1293/60)/60)/24)+DATE(1970,1,1)</f>
        <v>42064.652673611112</v>
      </c>
      <c r="T1293" s="13">
        <f>(((I1293/60)/60)/24)+DATE(1970,1,1)</f>
        <v>42101.291666666672</v>
      </c>
    </row>
    <row r="1294" spans="1:20" ht="64"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6">
        <f>(E1294-D1294)/D1294 + 1</f>
        <v>1.1000000000000001</v>
      </c>
      <c r="P1294" s="5">
        <f>E1294/L1294</f>
        <v>35.96153846153846</v>
      </c>
      <c r="Q1294" t="s">
        <v>8317</v>
      </c>
      <c r="R1294" t="s">
        <v>8318</v>
      </c>
      <c r="S1294" s="12">
        <f>(((J1294/60)/60)/24)+DATE(1970,1,1)</f>
        <v>42256.764212962968</v>
      </c>
      <c r="T1294" s="13">
        <f>(((I1294/60)/60)/24)+DATE(1970,1,1)</f>
        <v>42283.957638888889</v>
      </c>
    </row>
    <row r="1295" spans="1:20" ht="64"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6">
        <f>(E1295-D1295)/D1295 + 1</f>
        <v>1.0223333333333333</v>
      </c>
      <c r="P1295" s="5">
        <f>E1295/L1295</f>
        <v>127.79166666666667</v>
      </c>
      <c r="Q1295" t="s">
        <v>8317</v>
      </c>
      <c r="R1295" t="s">
        <v>8318</v>
      </c>
      <c r="S1295" s="12">
        <f>(((J1295/60)/60)/24)+DATE(1970,1,1)</f>
        <v>42292.701053240744</v>
      </c>
      <c r="T1295" s="13">
        <f>(((I1295/60)/60)/24)+DATE(1970,1,1)</f>
        <v>42322.742719907401</v>
      </c>
    </row>
    <row r="1296" spans="1:20"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6">
        <f>(E1296-D1296)/D1296 + 1</f>
        <v>1.22</v>
      </c>
      <c r="P1296" s="5">
        <f>E1296/L1296</f>
        <v>27.727272727272727</v>
      </c>
      <c r="Q1296" t="s">
        <v>8317</v>
      </c>
      <c r="R1296" t="s">
        <v>8318</v>
      </c>
      <c r="S1296" s="12">
        <f>(((J1296/60)/60)/24)+DATE(1970,1,1)</f>
        <v>42278.453668981485</v>
      </c>
      <c r="T1296" s="13">
        <f>(((I1296/60)/60)/24)+DATE(1970,1,1)</f>
        <v>42296.458333333328</v>
      </c>
    </row>
    <row r="1297" spans="1:20"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6">
        <f>(E1297-D1297)/D1297 + 1</f>
        <v>1.0196000000000001</v>
      </c>
      <c r="P1297" s="5">
        <f>E1297/L1297</f>
        <v>39.828125</v>
      </c>
      <c r="Q1297" t="s">
        <v>8317</v>
      </c>
      <c r="R1297" t="s">
        <v>8318</v>
      </c>
      <c r="S1297" s="12">
        <f>(((J1297/60)/60)/24)+DATE(1970,1,1)</f>
        <v>42184.572881944448</v>
      </c>
      <c r="T1297" s="13">
        <f>(((I1297/60)/60)/24)+DATE(1970,1,1)</f>
        <v>42214.708333333328</v>
      </c>
    </row>
    <row r="1298" spans="1:20" ht="64"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6">
        <f>(E1298-D1298)/D1298 + 1</f>
        <v>1.4117647058823528</v>
      </c>
      <c r="P1298" s="5">
        <f>E1298/L1298</f>
        <v>52.173913043478258</v>
      </c>
      <c r="Q1298" t="s">
        <v>8317</v>
      </c>
      <c r="R1298" t="s">
        <v>8318</v>
      </c>
      <c r="S1298" s="12">
        <f>(((J1298/60)/60)/24)+DATE(1970,1,1)</f>
        <v>42423.050613425927</v>
      </c>
      <c r="T1298" s="13">
        <f>(((I1298/60)/60)/24)+DATE(1970,1,1)</f>
        <v>42443.008946759262</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6">
        <f>(E1299-D1299)/D1299 + 1</f>
        <v>1.0952500000000001</v>
      </c>
      <c r="P1299" s="5">
        <f>E1299/L1299</f>
        <v>92.037815126050418</v>
      </c>
      <c r="Q1299" t="s">
        <v>8317</v>
      </c>
      <c r="R1299" t="s">
        <v>8318</v>
      </c>
      <c r="S1299" s="12">
        <f>(((J1299/60)/60)/24)+DATE(1970,1,1)</f>
        <v>42461.747199074074</v>
      </c>
      <c r="T1299" s="13">
        <f>(((I1299/60)/60)/24)+DATE(1970,1,1)</f>
        <v>42491.747199074074</v>
      </c>
    </row>
    <row r="1300" spans="1:20"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6">
        <f>(E1300-D1300)/D1300 + 1</f>
        <v>1.0465</v>
      </c>
      <c r="P1300" s="5">
        <f>E1300/L1300</f>
        <v>63.424242424242422</v>
      </c>
      <c r="Q1300" t="s">
        <v>8317</v>
      </c>
      <c r="R1300" t="s">
        <v>8318</v>
      </c>
      <c r="S1300" s="12">
        <f>(((J1300/60)/60)/24)+DATE(1970,1,1)</f>
        <v>42458.680925925932</v>
      </c>
      <c r="T1300" s="13">
        <f>(((I1300/60)/60)/24)+DATE(1970,1,1)</f>
        <v>42488.680925925932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6">
        <f>(E1301-D1301)/D1301 + 1</f>
        <v>1.24</v>
      </c>
      <c r="P1301" s="5">
        <f>E1301/L1301</f>
        <v>135.625</v>
      </c>
      <c r="Q1301" t="s">
        <v>8317</v>
      </c>
      <c r="R1301" t="s">
        <v>8318</v>
      </c>
      <c r="S1301" s="12">
        <f>(((J1301/60)/60)/24)+DATE(1970,1,1)</f>
        <v>42169.814340277779</v>
      </c>
      <c r="T1301" s="13">
        <f>(((I1301/60)/60)/24)+DATE(1970,1,1)</f>
        <v>42199.814340277779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6">
        <f>(E1302-D1302)/D1302 + 1</f>
        <v>1.35</v>
      </c>
      <c r="P1302" s="5">
        <f>E1302/L1302</f>
        <v>168.75</v>
      </c>
      <c r="Q1302" t="s">
        <v>8317</v>
      </c>
      <c r="R1302" t="s">
        <v>8318</v>
      </c>
      <c r="S1302" s="12">
        <f>(((J1302/60)/60)/24)+DATE(1970,1,1)</f>
        <v>42483.675208333334</v>
      </c>
      <c r="T1302" s="13">
        <f>(((I1302/60)/60)/24)+DATE(1970,1,1)</f>
        <v>42522.789583333331</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6">
        <f>(E1303-D1303)/D1303 + 1</f>
        <v>1.0275000000000001</v>
      </c>
      <c r="P1303" s="5">
        <f>E1303/L1303</f>
        <v>70.862068965517238</v>
      </c>
      <c r="Q1303" t="s">
        <v>8317</v>
      </c>
      <c r="R1303" t="s">
        <v>8318</v>
      </c>
      <c r="S1303" s="12">
        <f>(((J1303/60)/60)/24)+DATE(1970,1,1)</f>
        <v>42195.749745370369</v>
      </c>
      <c r="T1303" s="13">
        <f>(((I1303/60)/60)/24)+DATE(1970,1,1)</f>
        <v>42206.125</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6">
        <f>(E1304-D1304)/D1304 + 1</f>
        <v>1</v>
      </c>
      <c r="P1304" s="5">
        <f>E1304/L1304</f>
        <v>50</v>
      </c>
      <c r="Q1304" t="s">
        <v>8317</v>
      </c>
      <c r="R1304" t="s">
        <v>8318</v>
      </c>
      <c r="S1304" s="12">
        <f>(((J1304/60)/60)/24)+DATE(1970,1,1)</f>
        <v>42675.057997685188</v>
      </c>
      <c r="T1304" s="13">
        <f>(((I1304/60)/60)/24)+DATE(1970,1,1)</f>
        <v>42705.099664351852</v>
      </c>
    </row>
    <row r="1305" spans="1:20"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6">
        <f>(E1305-D1305)/D1305 + 1</f>
        <v>1.3026085714285713</v>
      </c>
      <c r="P1305" s="5">
        <f>E1305/L1305</f>
        <v>42.214166666666671</v>
      </c>
      <c r="Q1305" t="s">
        <v>8317</v>
      </c>
      <c r="R1305" t="s">
        <v>8318</v>
      </c>
      <c r="S1305" s="12">
        <f>(((J1305/60)/60)/24)+DATE(1970,1,1)</f>
        <v>42566.441203703704</v>
      </c>
      <c r="T1305" s="13">
        <f>(((I1305/60)/60)/24)+DATE(1970,1,1)</f>
        <v>42582.458333333328</v>
      </c>
    </row>
    <row r="1306" spans="1:20"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6">
        <f>(E1306-D1306)/D1306 + 1</f>
        <v>0.39627500000000004</v>
      </c>
      <c r="P1306" s="5">
        <f>E1306/L1306</f>
        <v>152.41346153846155</v>
      </c>
      <c r="Q1306" t="s">
        <v>8319</v>
      </c>
      <c r="R1306" t="s">
        <v>8321</v>
      </c>
      <c r="S1306" s="12">
        <f>(((J1306/60)/60)/24)+DATE(1970,1,1)</f>
        <v>42747.194502314815</v>
      </c>
      <c r="T1306" s="13">
        <f>(((I1306/60)/60)/24)+DATE(1970,1,1)</f>
        <v>42807.152835648143</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6">
        <f>(E1307-D1307)/D1307 + 1</f>
        <v>0.2597666666666667</v>
      </c>
      <c r="P1307" s="5">
        <f>E1307/L1307</f>
        <v>90.616279069767444</v>
      </c>
      <c r="Q1307" t="s">
        <v>8319</v>
      </c>
      <c r="R1307" t="s">
        <v>8321</v>
      </c>
      <c r="S1307" s="12">
        <f>(((J1307/60)/60)/24)+DATE(1970,1,1)</f>
        <v>42543.665601851855</v>
      </c>
      <c r="T1307" s="13">
        <f>(((I1307/60)/60)/24)+DATE(1970,1,1)</f>
        <v>42572.729166666672</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6">
        <f>(E1308-D1308)/D1308 + 1</f>
        <v>0.65246363636363636</v>
      </c>
      <c r="P1308" s="5">
        <f>E1308/L1308</f>
        <v>201.60393258426967</v>
      </c>
      <c r="Q1308" t="s">
        <v>8319</v>
      </c>
      <c r="R1308" t="s">
        <v>8321</v>
      </c>
      <c r="S1308" s="12">
        <f>(((J1308/60)/60)/24)+DATE(1970,1,1)</f>
        <v>41947.457569444443</v>
      </c>
      <c r="T1308" s="13">
        <f>(((I1308/60)/60)/24)+DATE(1970,1,1)</f>
        <v>41977.457569444443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6">
        <f>(E1309-D1309)/D1309 + 1</f>
        <v>0.11514000000000002</v>
      </c>
      <c r="P1309" s="5">
        <f>E1309/L1309</f>
        <v>127.93333333333334</v>
      </c>
      <c r="Q1309" t="s">
        <v>8319</v>
      </c>
      <c r="R1309" t="s">
        <v>8321</v>
      </c>
      <c r="S1309" s="12">
        <f>(((J1309/60)/60)/24)+DATE(1970,1,1)</f>
        <v>42387.503229166665</v>
      </c>
      <c r="T1309" s="13">
        <f>(((I1309/60)/60)/24)+DATE(1970,1,1)</f>
        <v>42417.503229166665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6">
        <f>(E1310-D1310)/D1310 + 1</f>
        <v>0.11360000000000003</v>
      </c>
      <c r="P1310" s="5">
        <f>E1310/L1310</f>
        <v>29.894736842105264</v>
      </c>
      <c r="Q1310" t="s">
        <v>8319</v>
      </c>
      <c r="R1310" t="s">
        <v>8321</v>
      </c>
      <c r="S1310" s="12">
        <f>(((J1310/60)/60)/24)+DATE(1970,1,1)</f>
        <v>42611.613564814819</v>
      </c>
      <c r="T1310" s="13">
        <f>(((I1310/60)/60)/24)+DATE(1970,1,1)</f>
        <v>42651.613564814819</v>
      </c>
    </row>
    <row r="1311" spans="1:20" ht="48"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6">
        <f>(E1311-D1311)/D1311 + 1</f>
        <v>1.1199130434782609</v>
      </c>
      <c r="P1311" s="5">
        <f>E1311/L1311</f>
        <v>367.97142857142859</v>
      </c>
      <c r="Q1311" t="s">
        <v>8319</v>
      </c>
      <c r="R1311" t="s">
        <v>8321</v>
      </c>
      <c r="S1311" s="12">
        <f>(((J1311/60)/60)/24)+DATE(1970,1,1)</f>
        <v>42257.882731481484</v>
      </c>
      <c r="T1311" s="13">
        <f>(((I1311/60)/60)/24)+DATE(1970,1,1)</f>
        <v>42292.882731481484</v>
      </c>
    </row>
    <row r="1312" spans="1:20" ht="48"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6">
        <f>(E1312-D1312)/D1312 + 1</f>
        <v>0.15500000000000003</v>
      </c>
      <c r="P1312" s="5">
        <f>E1312/L1312</f>
        <v>129.16666666666666</v>
      </c>
      <c r="Q1312" t="s">
        <v>8319</v>
      </c>
      <c r="R1312" t="s">
        <v>8321</v>
      </c>
      <c r="S1312" s="12">
        <f>(((J1312/60)/60)/24)+DATE(1970,1,1)</f>
        <v>42556.667245370365</v>
      </c>
      <c r="T1312" s="13">
        <f>(((I1312/60)/60)/24)+DATE(1970,1,1)</f>
        <v>42601.667245370365</v>
      </c>
    </row>
    <row r="1313" spans="1:20" ht="64"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6">
        <f>(E1313-D1313)/D1313 + 1</f>
        <v>0.32028000000000001</v>
      </c>
      <c r="P1313" s="5">
        <f>E1313/L1313</f>
        <v>800.7</v>
      </c>
      <c r="Q1313" t="s">
        <v>8319</v>
      </c>
      <c r="R1313" t="s">
        <v>8321</v>
      </c>
      <c r="S1313" s="12">
        <f>(((J1313/60)/60)/24)+DATE(1970,1,1)</f>
        <v>42669.802303240736</v>
      </c>
      <c r="T1313" s="13">
        <f>(((I1313/60)/60)/24)+DATE(1970,1,1)</f>
        <v>42704.843969907408</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6">
        <f>(E1314-D1314)/D1314 + 1</f>
        <v>6.0869565217391841E-3</v>
      </c>
      <c r="P1314" s="5">
        <f>E1314/L1314</f>
        <v>28</v>
      </c>
      <c r="Q1314" t="s">
        <v>8319</v>
      </c>
      <c r="R1314" t="s">
        <v>8321</v>
      </c>
      <c r="S1314" s="12">
        <f>(((J1314/60)/60)/24)+DATE(1970,1,1)</f>
        <v>42082.702800925923</v>
      </c>
      <c r="T1314" s="13">
        <f>(((I1314/60)/60)/24)+DATE(1970,1,1)</f>
        <v>42112.702800925923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6">
        <f>(E1315-D1315)/D1315 + 1</f>
        <v>0.31115000000000004</v>
      </c>
      <c r="P1315" s="5">
        <f>E1315/L1315</f>
        <v>102.01639344262296</v>
      </c>
      <c r="Q1315" t="s">
        <v>8319</v>
      </c>
      <c r="R1315" t="s">
        <v>8321</v>
      </c>
      <c r="S1315" s="12">
        <f>(((J1315/60)/60)/24)+DATE(1970,1,1)</f>
        <v>42402.709652777776</v>
      </c>
      <c r="T1315" s="13">
        <f>(((I1315/60)/60)/24)+DATE(1970,1,1)</f>
        <v>42432.709652777776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6">
        <f>(E1316-D1316)/D1316 + 1</f>
        <v>1.1266666666666647E-2</v>
      </c>
      <c r="P1316" s="5">
        <f>E1316/L1316</f>
        <v>184.36363636363637</v>
      </c>
      <c r="Q1316" t="s">
        <v>8319</v>
      </c>
      <c r="R1316" t="s">
        <v>8321</v>
      </c>
      <c r="S1316" s="12">
        <f>(((J1316/60)/60)/24)+DATE(1970,1,1)</f>
        <v>42604.669675925921</v>
      </c>
      <c r="T1316" s="13">
        <f>(((I1316/60)/60)/24)+DATE(1970,1,1)</f>
        <v>42664.669675925921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6">
        <f>(E1317-D1317)/D1317 + 1</f>
        <v>0.40403999999999995</v>
      </c>
      <c r="P1317" s="5">
        <f>E1317/L1317</f>
        <v>162.91935483870967</v>
      </c>
      <c r="Q1317" t="s">
        <v>8319</v>
      </c>
      <c r="R1317" t="s">
        <v>8321</v>
      </c>
      <c r="S1317" s="12">
        <f>(((J1317/60)/60)/24)+DATE(1970,1,1)</f>
        <v>42278.498240740737</v>
      </c>
      <c r="T1317" s="13">
        <f>(((I1317/60)/60)/24)+DATE(1970,1,1)</f>
        <v>42314.041666666672</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6">
        <f>(E1318-D1318)/D1318 + 1</f>
        <v>1.333333333330966E-5</v>
      </c>
      <c r="P1318" s="5">
        <f>E1318/L1318</f>
        <v>1</v>
      </c>
      <c r="Q1318" t="s">
        <v>8319</v>
      </c>
      <c r="R1318" t="s">
        <v>8321</v>
      </c>
      <c r="S1318" s="12">
        <f>(((J1318/60)/60)/24)+DATE(1970,1,1)</f>
        <v>42393.961909722217</v>
      </c>
      <c r="T1318" s="13">
        <f>(((I1318/60)/60)/24)+DATE(1970,1,1)</f>
        <v>42428.961909722217</v>
      </c>
    </row>
    <row r="1319" spans="1:20" ht="64"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6">
        <f>(E1319-D1319)/D1319 + 1</f>
        <v>5.7335000000000025E-2</v>
      </c>
      <c r="P1319" s="5">
        <f>E1319/L1319</f>
        <v>603.52631578947364</v>
      </c>
      <c r="Q1319" t="s">
        <v>8319</v>
      </c>
      <c r="R1319" t="s">
        <v>8321</v>
      </c>
      <c r="S1319" s="12">
        <f>(((J1319/60)/60)/24)+DATE(1970,1,1)</f>
        <v>42520.235486111109</v>
      </c>
      <c r="T1319" s="13">
        <f>(((I1319/60)/60)/24)+DATE(1970,1,1)</f>
        <v>42572.583333333328</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6">
        <f>(E1320-D1320)/D1320 + 1</f>
        <v>0.15325</v>
      </c>
      <c r="P1320" s="5">
        <f>E1320/L1320</f>
        <v>45.407407407407405</v>
      </c>
      <c r="Q1320" t="s">
        <v>8319</v>
      </c>
      <c r="R1320" t="s">
        <v>8321</v>
      </c>
      <c r="S1320" s="12">
        <f>(((J1320/60)/60)/24)+DATE(1970,1,1)</f>
        <v>41985.043657407412</v>
      </c>
      <c r="T1320" s="13">
        <f>(((I1320/60)/60)/24)+DATE(1970,1,1)</f>
        <v>42015.043657407412</v>
      </c>
    </row>
    <row r="1321" spans="1:20"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6">
        <f>(E1321-D1321)/D1321 + 1</f>
        <v>0.15103448275862064</v>
      </c>
      <c r="P1321" s="5">
        <f>E1321/L1321</f>
        <v>97.333333333333329</v>
      </c>
      <c r="Q1321" t="s">
        <v>8319</v>
      </c>
      <c r="R1321" t="s">
        <v>8321</v>
      </c>
      <c r="S1321" s="12">
        <f>(((J1321/60)/60)/24)+DATE(1970,1,1)</f>
        <v>41816.812094907407</v>
      </c>
      <c r="T1321" s="13">
        <f>(((I1321/60)/60)/24)+DATE(1970,1,1)</f>
        <v>41831.666666666664</v>
      </c>
    </row>
    <row r="1322" spans="1:20"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6">
        <f>(E1322-D1322)/D1322 + 1</f>
        <v>5.0299999999999789E-3</v>
      </c>
      <c r="P1322" s="5">
        <f>E1322/L1322</f>
        <v>167.66666666666666</v>
      </c>
      <c r="Q1322" t="s">
        <v>8319</v>
      </c>
      <c r="R1322" t="s">
        <v>8321</v>
      </c>
      <c r="S1322" s="12">
        <f>(((J1322/60)/60)/24)+DATE(1970,1,1)</f>
        <v>42705.690347222218</v>
      </c>
      <c r="T1322" s="13">
        <f>(((I1322/60)/60)/24)+DATE(1970,1,1)</f>
        <v>42734.958333333328</v>
      </c>
    </row>
    <row r="1323" spans="1:20" ht="64"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6">
        <f>(E1323-D1323)/D1323 + 1</f>
        <v>1.3028138528138555E-2</v>
      </c>
      <c r="P1323" s="5">
        <f>E1323/L1323</f>
        <v>859.85714285714289</v>
      </c>
      <c r="Q1323" t="s">
        <v>8319</v>
      </c>
      <c r="R1323" t="s">
        <v>8321</v>
      </c>
      <c r="S1323" s="12">
        <f>(((J1323/60)/60)/24)+DATE(1970,1,1)</f>
        <v>42697.74927083333</v>
      </c>
      <c r="T1323" s="13">
        <f>(((I1323/60)/60)/24)+DATE(1970,1,1)</f>
        <v>42727.74927083333</v>
      </c>
    </row>
    <row r="1324" spans="1:20"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6">
        <f>(E1324-D1324)/D1324 + 1</f>
        <v>3.0285714285713805E-3</v>
      </c>
      <c r="P1324" s="5">
        <f>E1324/L1324</f>
        <v>26.5</v>
      </c>
      <c r="Q1324" t="s">
        <v>8319</v>
      </c>
      <c r="R1324" t="s">
        <v>8321</v>
      </c>
      <c r="S1324" s="12">
        <f>(((J1324/60)/60)/24)+DATE(1970,1,1)</f>
        <v>42115.656539351854</v>
      </c>
      <c r="T1324" s="13">
        <f>(((I1324/60)/60)/24)+DATE(1970,1,1)</f>
        <v>42145.656539351854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6">
        <f>(E1325-D1325)/D1325 + 1</f>
        <v>8.879999999999999E-2</v>
      </c>
      <c r="P1325" s="5">
        <f>E1325/L1325</f>
        <v>30.272727272727273</v>
      </c>
      <c r="Q1325" t="s">
        <v>8319</v>
      </c>
      <c r="R1325" t="s">
        <v>8321</v>
      </c>
      <c r="S1325" s="12">
        <f>(((J1325/60)/60)/24)+DATE(1970,1,1)</f>
        <v>42451.698449074072</v>
      </c>
      <c r="T1325" s="13">
        <f>(((I1325/60)/60)/24)+DATE(1970,1,1)</f>
        <v>42486.288194444445</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6">
        <f>(E1326-D1326)/D1326 + 1</f>
        <v>9.8400000000000043E-2</v>
      </c>
      <c r="P1326" s="5">
        <f>E1326/L1326</f>
        <v>54.666666666666664</v>
      </c>
      <c r="Q1326" t="s">
        <v>8319</v>
      </c>
      <c r="R1326" t="s">
        <v>8321</v>
      </c>
      <c r="S1326" s="12">
        <f>(((J1326/60)/60)/24)+DATE(1970,1,1)</f>
        <v>42626.633703703701</v>
      </c>
      <c r="T1326" s="13">
        <f>(((I1326/60)/60)/24)+DATE(1970,1,1)</f>
        <v>42656.633703703701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6">
        <f>(E1327-D1327)/D1327 + 1</f>
        <v>2.4299999999999988E-2</v>
      </c>
      <c r="P1327" s="5">
        <f>E1327/L1327</f>
        <v>60.75</v>
      </c>
      <c r="Q1327" t="s">
        <v>8319</v>
      </c>
      <c r="R1327" t="s">
        <v>8321</v>
      </c>
      <c r="S1327" s="12">
        <f>(((J1327/60)/60)/24)+DATE(1970,1,1)</f>
        <v>42704.086053240739</v>
      </c>
      <c r="T1327" s="13">
        <f>(((I1327/60)/60)/24)+DATE(1970,1,1)</f>
        <v>42734.086053240739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6">
        <f>(E1328-D1328)/D1328 + 1</f>
        <v>1.1299999999999977E-2</v>
      </c>
      <c r="P1328" s="5">
        <f>E1328/L1328</f>
        <v>102.72727272727273</v>
      </c>
      <c r="Q1328" t="s">
        <v>8319</v>
      </c>
      <c r="R1328" t="s">
        <v>8321</v>
      </c>
      <c r="S1328" s="12">
        <f>(((J1328/60)/60)/24)+DATE(1970,1,1)</f>
        <v>41974.791990740734</v>
      </c>
      <c r="T1328" s="13">
        <f>(((I1328/60)/60)/24)+DATE(1970,1,1)</f>
        <v>42019.791990740734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6">
        <f>(E1329-D1329)/D1329 + 1</f>
        <v>3.5520833333333335E-2</v>
      </c>
      <c r="P1329" s="5">
        <f>E1329/L1329</f>
        <v>41.585365853658537</v>
      </c>
      <c r="Q1329" t="s">
        <v>8319</v>
      </c>
      <c r="R1329" t="s">
        <v>8321</v>
      </c>
      <c r="S1329" s="12">
        <f>(((J1329/60)/60)/24)+DATE(1970,1,1)</f>
        <v>42123.678645833337</v>
      </c>
      <c r="T1329" s="13">
        <f>(((I1329/60)/60)/24)+DATE(1970,1,1)</f>
        <v>42153.678645833337</v>
      </c>
    </row>
    <row r="1330" spans="1:20" ht="64"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6">
        <f>(E1330-D1330)/D1330 + 1</f>
        <v>2.3306666666666698E-2</v>
      </c>
      <c r="P1330" s="5">
        <f>E1330/L1330</f>
        <v>116.53333333333333</v>
      </c>
      <c r="Q1330" t="s">
        <v>8319</v>
      </c>
      <c r="R1330" t="s">
        <v>8321</v>
      </c>
      <c r="S1330" s="12">
        <f>(((J1330/60)/60)/24)+DATE(1970,1,1)</f>
        <v>42612.642754629633</v>
      </c>
      <c r="T1330" s="13">
        <f>(((I1330/60)/60)/24)+DATE(1970,1,1)</f>
        <v>42657.642754629633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6">
        <f>(E1331-D1331)/D1331 + 1</f>
        <v>8.1599999999999451E-3</v>
      </c>
      <c r="P1331" s="5">
        <f>E1331/L1331</f>
        <v>45.333333333333336</v>
      </c>
      <c r="Q1331" t="s">
        <v>8319</v>
      </c>
      <c r="R1331" t="s">
        <v>8321</v>
      </c>
      <c r="S1331" s="12">
        <f>(((J1331/60)/60)/24)+DATE(1970,1,1)</f>
        <v>41935.221585648149</v>
      </c>
      <c r="T1331" s="13">
        <f>(((I1331/60)/60)/24)+DATE(1970,1,1)</f>
        <v>41975.263252314813</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6">
        <f>(E1332-D1332)/D1332 + 1</f>
        <v>0.22494285714285711</v>
      </c>
      <c r="P1332" s="5">
        <f>E1332/L1332</f>
        <v>157.46</v>
      </c>
      <c r="Q1332" t="s">
        <v>8319</v>
      </c>
      <c r="R1332" t="s">
        <v>8321</v>
      </c>
      <c r="S1332" s="12">
        <f>(((J1332/60)/60)/24)+DATE(1970,1,1)</f>
        <v>42522.276724537034</v>
      </c>
      <c r="T1332" s="13">
        <f>(((I1332/60)/60)/24)+DATE(1970,1,1)</f>
        <v>42553.166666666672</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6">
        <f>(E1333-D1333)/D1333 + 1</f>
        <v>1.3668000000000013E-2</v>
      </c>
      <c r="P1333" s="5">
        <f>E1333/L1333</f>
        <v>100.5</v>
      </c>
      <c r="Q1333" t="s">
        <v>8319</v>
      </c>
      <c r="R1333" t="s">
        <v>8321</v>
      </c>
      <c r="S1333" s="12">
        <f>(((J1333/60)/60)/24)+DATE(1970,1,1)</f>
        <v>42569.50409722222</v>
      </c>
      <c r="T1333" s="13">
        <f>(((I1333/60)/60)/24)+DATE(1970,1,1)</f>
        <v>42599.50409722222</v>
      </c>
    </row>
    <row r="1334" spans="1:20" ht="64"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6">
        <f>(E1334-D1334)/D1334 + 1</f>
        <v>0</v>
      </c>
      <c r="P1334" s="5" t="e">
        <f>E1334/L1334</f>
        <v>#DIV/0!</v>
      </c>
      <c r="Q1334" t="s">
        <v>8319</v>
      </c>
      <c r="R1334" t="s">
        <v>8321</v>
      </c>
      <c r="S1334" s="12">
        <f>(((J1334/60)/60)/24)+DATE(1970,1,1)</f>
        <v>42732.060277777782</v>
      </c>
      <c r="T1334" s="13">
        <f>(((I1334/60)/60)/24)+DATE(1970,1,1)</f>
        <v>42762.060277777782</v>
      </c>
    </row>
    <row r="1335" spans="1:20"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6">
        <f>(E1335-D1335)/D1335 + 1</f>
        <v>0</v>
      </c>
      <c r="P1335" s="5" t="e">
        <f>E1335/L1335</f>
        <v>#DIV/0!</v>
      </c>
      <c r="Q1335" t="s">
        <v>8319</v>
      </c>
      <c r="R1335" t="s">
        <v>8321</v>
      </c>
      <c r="S1335" s="12">
        <f>(((J1335/60)/60)/24)+DATE(1970,1,1)</f>
        <v>41806.106770833336</v>
      </c>
      <c r="T1335" s="13">
        <f>(((I1335/60)/60)/24)+DATE(1970,1,1)</f>
        <v>41836.106770833336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6">
        <f>(E1336-D1336)/D1336 + 1</f>
        <v>0.1075413533834586</v>
      </c>
      <c r="P1336" s="5">
        <f>E1336/L1336</f>
        <v>51.822463768115945</v>
      </c>
      <c r="Q1336" t="s">
        <v>8319</v>
      </c>
      <c r="R1336" t="s">
        <v>8321</v>
      </c>
      <c r="S1336" s="12">
        <f>(((J1336/60)/60)/24)+DATE(1970,1,1)</f>
        <v>42410.774155092593</v>
      </c>
      <c r="T1336" s="13">
        <f>(((I1336/60)/60)/24)+DATE(1970,1,1)</f>
        <v>42440.774155092593</v>
      </c>
    </row>
    <row r="1337" spans="1:20" ht="64"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6">
        <f>(E1337-D1337)/D1337 + 1</f>
        <v>0.1976</v>
      </c>
      <c r="P1337" s="5">
        <f>E1337/L1337</f>
        <v>308.75</v>
      </c>
      <c r="Q1337" t="s">
        <v>8319</v>
      </c>
      <c r="R1337" t="s">
        <v>8321</v>
      </c>
      <c r="S1337" s="12">
        <f>(((J1337/60)/60)/24)+DATE(1970,1,1)</f>
        <v>42313.936365740738</v>
      </c>
      <c r="T1337" s="13">
        <f>(((I1337/60)/60)/24)+DATE(1970,1,1)</f>
        <v>42343.936365740738</v>
      </c>
    </row>
    <row r="1338" spans="1:20" ht="64"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6">
        <f>(E1338-D1338)/D1338 + 1</f>
        <v>0.84946999999999995</v>
      </c>
      <c r="P1338" s="5">
        <f>E1338/L1338</f>
        <v>379.22767857142856</v>
      </c>
      <c r="Q1338" t="s">
        <v>8319</v>
      </c>
      <c r="R1338" t="s">
        <v>8321</v>
      </c>
      <c r="S1338" s="12">
        <f>(((J1338/60)/60)/24)+DATE(1970,1,1)</f>
        <v>41955.863750000004</v>
      </c>
      <c r="T1338" s="13">
        <f>(((I1338/60)/60)/24)+DATE(1970,1,1)</f>
        <v>41990.863750000004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6">
        <f>(E1339-D1339)/D1339 + 1</f>
        <v>0.49382000000000004</v>
      </c>
      <c r="P1339" s="5">
        <f>E1339/L1339</f>
        <v>176.36428571428573</v>
      </c>
      <c r="Q1339" t="s">
        <v>8319</v>
      </c>
      <c r="R1339" t="s">
        <v>8321</v>
      </c>
      <c r="S1339" s="12">
        <f>(((J1339/60)/60)/24)+DATE(1970,1,1)</f>
        <v>42767.577303240745</v>
      </c>
      <c r="T1339" s="13">
        <f>(((I1339/60)/60)/24)+DATE(1970,1,1)</f>
        <v>42797.577303240745</v>
      </c>
    </row>
    <row r="1340" spans="1:20" ht="64"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6">
        <f>(E1340-D1340)/D1340 + 1</f>
        <v>3.3033333333333359E-2</v>
      </c>
      <c r="P1340" s="5">
        <f>E1340/L1340</f>
        <v>66.066666666666663</v>
      </c>
      <c r="Q1340" t="s">
        <v>8319</v>
      </c>
      <c r="R1340" t="s">
        <v>8321</v>
      </c>
      <c r="S1340" s="12">
        <f>(((J1340/60)/60)/24)+DATE(1970,1,1)</f>
        <v>42188.803622685184</v>
      </c>
      <c r="T1340" s="13">
        <f>(((I1340/60)/60)/24)+DATE(1970,1,1)</f>
        <v>42218.803622685184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6">
        <f>(E1341-D1341)/D1341 + 1</f>
        <v>6.6339999999999955E-2</v>
      </c>
      <c r="P1341" s="5">
        <f>E1341/L1341</f>
        <v>89.648648648648646</v>
      </c>
      <c r="Q1341" t="s">
        <v>8319</v>
      </c>
      <c r="R1341" t="s">
        <v>8321</v>
      </c>
      <c r="S1341" s="12">
        <f>(((J1341/60)/60)/24)+DATE(1970,1,1)</f>
        <v>41936.647164351853</v>
      </c>
      <c r="T1341" s="13">
        <f>(((I1341/60)/60)/24)+DATE(1970,1,1)</f>
        <v>41981.688831018517</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6">
        <f>(E1342-D1342)/D1342 + 1</f>
        <v>0</v>
      </c>
      <c r="P1342" s="5" t="e">
        <f>E1342/L1342</f>
        <v>#DIV/0!</v>
      </c>
      <c r="Q1342" t="s">
        <v>8319</v>
      </c>
      <c r="R1342" t="s">
        <v>8321</v>
      </c>
      <c r="S1342" s="12">
        <f>(((J1342/60)/60)/24)+DATE(1970,1,1)</f>
        <v>41836.595520833333</v>
      </c>
      <c r="T1342" s="13">
        <f>(((I1342/60)/60)/24)+DATE(1970,1,1)</f>
        <v>41866.595520833333</v>
      </c>
    </row>
    <row r="1343" spans="1:20" ht="64"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6">
        <f>(E1343-D1343)/D1343 + 1</f>
        <v>0.7036</v>
      </c>
      <c r="P1343" s="5">
        <f>E1343/L1343</f>
        <v>382.39130434782606</v>
      </c>
      <c r="Q1343" t="s">
        <v>8319</v>
      </c>
      <c r="R1343" t="s">
        <v>8321</v>
      </c>
      <c r="S1343" s="12">
        <f>(((J1343/60)/60)/24)+DATE(1970,1,1)</f>
        <v>42612.624039351853</v>
      </c>
      <c r="T1343" s="13">
        <f>(((I1343/60)/60)/24)+DATE(1970,1,1)</f>
        <v>42644.624039351853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6">
        <f>(E1344-D1344)/D1344 + 1</f>
        <v>2.0000000000000018E-3</v>
      </c>
      <c r="P1344" s="5">
        <f>E1344/L1344</f>
        <v>100</v>
      </c>
      <c r="Q1344" t="s">
        <v>8319</v>
      </c>
      <c r="R1344" t="s">
        <v>8321</v>
      </c>
      <c r="S1344" s="12">
        <f>(((J1344/60)/60)/24)+DATE(1970,1,1)</f>
        <v>42172.816423611104</v>
      </c>
      <c r="T1344" s="13">
        <f>(((I1344/60)/60)/24)+DATE(1970,1,1)</f>
        <v>42202.816423611104</v>
      </c>
    </row>
    <row r="1345" spans="1:20" ht="64"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6">
        <f>(E1345-D1345)/D1345 + 1</f>
        <v>1.02298</v>
      </c>
      <c r="P1345" s="5">
        <f>E1345/L1345</f>
        <v>158.35603715170279</v>
      </c>
      <c r="Q1345" t="s">
        <v>8319</v>
      </c>
      <c r="R1345" t="s">
        <v>8321</v>
      </c>
      <c r="S1345" s="12">
        <f>(((J1345/60)/60)/24)+DATE(1970,1,1)</f>
        <v>42542.526423611111</v>
      </c>
      <c r="T1345" s="13">
        <f>(((I1345/60)/60)/24)+DATE(1970,1,1)</f>
        <v>42601.165972222225</v>
      </c>
    </row>
    <row r="1346" spans="1:20"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6">
        <f>(E1346-D1346)/D1346 + 1</f>
        <v>3.7773333333333334</v>
      </c>
      <c r="P1346" s="5">
        <f>E1346/L1346</f>
        <v>40.762589928057551</v>
      </c>
      <c r="Q1346" t="s">
        <v>8322</v>
      </c>
      <c r="R1346" t="s">
        <v>8323</v>
      </c>
      <c r="S1346" s="12">
        <f>(((J1346/60)/60)/24)+DATE(1970,1,1)</f>
        <v>42522.789803240739</v>
      </c>
      <c r="T1346" s="13">
        <f>(((I1346/60)/60)/24)+DATE(1970,1,1)</f>
        <v>42551.789803240739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6">
        <f>(E1347-D1347)/D1347 + 1</f>
        <v>1.25</v>
      </c>
      <c r="P1347" s="5">
        <f>E1347/L1347</f>
        <v>53.571428571428569</v>
      </c>
      <c r="Q1347" t="s">
        <v>8322</v>
      </c>
      <c r="R1347" t="s">
        <v>8323</v>
      </c>
      <c r="S1347" s="12">
        <f>(((J1347/60)/60)/24)+DATE(1970,1,1)</f>
        <v>41799.814340277779</v>
      </c>
      <c r="T1347" s="13">
        <f>(((I1347/60)/60)/24)+DATE(1970,1,1)</f>
        <v>41834.814340277779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6">
        <f>(E1348-D1348)/D1348 + 1</f>
        <v>1.473265306122449</v>
      </c>
      <c r="P1348" s="5">
        <f>E1348/L1348</f>
        <v>48.449664429530202</v>
      </c>
      <c r="Q1348" t="s">
        <v>8322</v>
      </c>
      <c r="R1348" t="s">
        <v>8323</v>
      </c>
      <c r="S1348" s="12">
        <f>(((J1348/60)/60)/24)+DATE(1970,1,1)</f>
        <v>41422.075821759259</v>
      </c>
      <c r="T1348" s="13">
        <f>(((I1348/60)/60)/24)+DATE(1970,1,1)</f>
        <v>41452.075821759259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6">
        <f>(E1349-D1349)/D1349 + 1</f>
        <v>1.022</v>
      </c>
      <c r="P1349" s="5">
        <f>E1349/L1349</f>
        <v>82.41935483870968</v>
      </c>
      <c r="Q1349" t="s">
        <v>8322</v>
      </c>
      <c r="R1349" t="s">
        <v>8323</v>
      </c>
      <c r="S1349" s="12">
        <f>(((J1349/60)/60)/24)+DATE(1970,1,1)</f>
        <v>42040.638020833328</v>
      </c>
      <c r="T1349" s="13">
        <f>(((I1349/60)/60)/24)+DATE(1970,1,1)</f>
        <v>42070.638020833328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6">
        <f>(E1350-D1350)/D1350 + 1</f>
        <v>1.018723404255319</v>
      </c>
      <c r="P1350" s="5">
        <f>E1350/L1350</f>
        <v>230.19230769230768</v>
      </c>
      <c r="Q1350" t="s">
        <v>8322</v>
      </c>
      <c r="R1350" t="s">
        <v>8323</v>
      </c>
      <c r="S1350" s="12">
        <f>(((J1350/60)/60)/24)+DATE(1970,1,1)</f>
        <v>41963.506168981476</v>
      </c>
      <c r="T1350" s="13">
        <f>(((I1350/60)/60)/24)+DATE(1970,1,1)</f>
        <v>41991.506168981476</v>
      </c>
    </row>
    <row r="1351" spans="1:20" ht="64"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6">
        <f>(E1351-D1351)/D1351 + 1</f>
        <v>2.0419999999999998</v>
      </c>
      <c r="P1351" s="5">
        <f>E1351/L1351</f>
        <v>59.360465116279073</v>
      </c>
      <c r="Q1351" t="s">
        <v>8322</v>
      </c>
      <c r="R1351" t="s">
        <v>8323</v>
      </c>
      <c r="S1351" s="12">
        <f>(((J1351/60)/60)/24)+DATE(1970,1,1)</f>
        <v>42317.33258101852</v>
      </c>
      <c r="T1351" s="13">
        <f>(((I1351/60)/60)/24)+DATE(1970,1,1)</f>
        <v>42354.290972222225</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6">
        <f>(E1352-D1352)/D1352 + 1</f>
        <v>1.0405</v>
      </c>
      <c r="P1352" s="5">
        <f>E1352/L1352</f>
        <v>66.698717948717942</v>
      </c>
      <c r="Q1352" t="s">
        <v>8322</v>
      </c>
      <c r="R1352" t="s">
        <v>8323</v>
      </c>
      <c r="S1352" s="12">
        <f>(((J1352/60)/60)/24)+DATE(1970,1,1)</f>
        <v>42334.013124999998</v>
      </c>
      <c r="T1352" s="13">
        <f>(((I1352/60)/60)/24)+DATE(1970,1,1)</f>
        <v>42364.013124999998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6">
        <f>(E1353-D1353)/D1353 + 1</f>
        <v>1.0126500000000001</v>
      </c>
      <c r="P1353" s="5">
        <f>E1353/L1353</f>
        <v>168.77500000000001</v>
      </c>
      <c r="Q1353" t="s">
        <v>8322</v>
      </c>
      <c r="R1353" t="s">
        <v>8323</v>
      </c>
      <c r="S1353" s="12">
        <f>(((J1353/60)/60)/24)+DATE(1970,1,1)</f>
        <v>42382.74009259259</v>
      </c>
      <c r="T1353" s="13">
        <f>(((I1353/60)/60)/24)+DATE(1970,1,1)</f>
        <v>42412.74009259259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6">
        <f>(E1354-D1354)/D1354 + 1</f>
        <v>1.3613999999999999</v>
      </c>
      <c r="P1354" s="5">
        <f>E1354/L1354</f>
        <v>59.973568281938327</v>
      </c>
      <c r="Q1354" t="s">
        <v>8322</v>
      </c>
      <c r="R1354" t="s">
        <v>8323</v>
      </c>
      <c r="S1354" s="12">
        <f>(((J1354/60)/60)/24)+DATE(1970,1,1)</f>
        <v>42200.578310185185</v>
      </c>
      <c r="T1354" s="13">
        <f>(((I1354/60)/60)/24)+DATE(1970,1,1)</f>
        <v>42252.165972222225</v>
      </c>
    </row>
    <row r="1355" spans="1:20" ht="48"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6">
        <f>(E1355-D1355)/D1355 + 1</f>
        <v>1.3360000000000001</v>
      </c>
      <c r="P1355" s="5">
        <f>E1355/L1355</f>
        <v>31.80952380952381</v>
      </c>
      <c r="Q1355" t="s">
        <v>8322</v>
      </c>
      <c r="R1355" t="s">
        <v>8323</v>
      </c>
      <c r="S1355" s="12">
        <f>(((J1355/60)/60)/24)+DATE(1970,1,1)</f>
        <v>41309.11791666667</v>
      </c>
      <c r="T1355" s="13">
        <f>(((I1355/60)/60)/24)+DATE(1970,1,1)</f>
        <v>41344</v>
      </c>
    </row>
    <row r="1356" spans="1:20"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6">
        <f>(E1356-D1356)/D1356 + 1</f>
        <v>1.3025</v>
      </c>
      <c r="P1356" s="5">
        <f>E1356/L1356</f>
        <v>24.421875</v>
      </c>
      <c r="Q1356" t="s">
        <v>8322</v>
      </c>
      <c r="R1356" t="s">
        <v>8323</v>
      </c>
      <c r="S1356" s="12">
        <f>(((J1356/60)/60)/24)+DATE(1970,1,1)</f>
        <v>42502.807627314818</v>
      </c>
      <c r="T1356" s="13">
        <f>(((I1356/60)/60)/24)+DATE(1970,1,1)</f>
        <v>42532.807627314818</v>
      </c>
    </row>
    <row r="1357" spans="1:20" ht="64"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6">
        <f>(E1357-D1357)/D1357 + 1</f>
        <v>1.2267999999999999</v>
      </c>
      <c r="P1357" s="5">
        <f>E1357/L1357</f>
        <v>25.347107438016529</v>
      </c>
      <c r="Q1357" t="s">
        <v>8322</v>
      </c>
      <c r="R1357" t="s">
        <v>8323</v>
      </c>
      <c r="S1357" s="12">
        <f>(((J1357/60)/60)/24)+DATE(1970,1,1)</f>
        <v>41213.254687499997</v>
      </c>
      <c r="T1357" s="13">
        <f>(((I1357/60)/60)/24)+DATE(1970,1,1)</f>
        <v>41243.416666666664</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6">
        <f>(E1358-D1358)/D1358 + 1</f>
        <v>1.8281058823529412</v>
      </c>
      <c r="P1358" s="5">
        <f>E1358/L1358</f>
        <v>71.443218390804603</v>
      </c>
      <c r="Q1358" t="s">
        <v>8322</v>
      </c>
      <c r="R1358" t="s">
        <v>8323</v>
      </c>
      <c r="S1358" s="12">
        <f>(((J1358/60)/60)/24)+DATE(1970,1,1)</f>
        <v>41430.038888888892</v>
      </c>
      <c r="T1358" s="13">
        <f>(((I1358/60)/60)/24)+DATE(1970,1,1)</f>
        <v>41460.038888888892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6">
        <f>(E1359-D1359)/D1359 + 1</f>
        <v>1.2530000000000001</v>
      </c>
      <c r="P1359" s="5">
        <f>E1359/L1359</f>
        <v>38.553846153846152</v>
      </c>
      <c r="Q1359" t="s">
        <v>8322</v>
      </c>
      <c r="R1359" t="s">
        <v>8323</v>
      </c>
      <c r="S1359" s="12">
        <f>(((J1359/60)/60)/24)+DATE(1970,1,1)</f>
        <v>41304.962233796294</v>
      </c>
      <c r="T1359" s="13">
        <f>(((I1359/60)/60)/24)+DATE(1970,1,1)</f>
        <v>41334.249305555553</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6">
        <f>(E1360-D1360)/D1360 + 1</f>
        <v>1.1166666666666667</v>
      </c>
      <c r="P1360" s="5">
        <f>E1360/L1360</f>
        <v>68.367346938775512</v>
      </c>
      <c r="Q1360" t="s">
        <v>8322</v>
      </c>
      <c r="R1360" t="s">
        <v>8323</v>
      </c>
      <c r="S1360" s="12">
        <f>(((J1360/60)/60)/24)+DATE(1970,1,1)</f>
        <v>40689.570868055554</v>
      </c>
      <c r="T1360" s="13">
        <f>(((I1360/60)/60)/24)+DATE(1970,1,1)</f>
        <v>40719.570868055554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6">
        <f>(E1361-D1361)/D1361 + 1</f>
        <v>1.1575757575757575</v>
      </c>
      <c r="P1361" s="5">
        <f>E1361/L1361</f>
        <v>40.210526315789473</v>
      </c>
      <c r="Q1361" t="s">
        <v>8322</v>
      </c>
      <c r="R1361" t="s">
        <v>8323</v>
      </c>
      <c r="S1361" s="12">
        <f>(((J1361/60)/60)/24)+DATE(1970,1,1)</f>
        <v>40668.814699074072</v>
      </c>
      <c r="T1361" s="13">
        <f>(((I1361/60)/60)/24)+DATE(1970,1,1)</f>
        <v>40730.814699074072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6">
        <f>(E1362-D1362)/D1362 + 1</f>
        <v>1.732</v>
      </c>
      <c r="P1362" s="5">
        <f>E1362/L1362</f>
        <v>32.074074074074076</v>
      </c>
      <c r="Q1362" t="s">
        <v>8322</v>
      </c>
      <c r="R1362" t="s">
        <v>8323</v>
      </c>
      <c r="S1362" s="12">
        <f>(((J1362/60)/60)/24)+DATE(1970,1,1)</f>
        <v>41095.900694444441</v>
      </c>
      <c r="T1362" s="13">
        <f>(((I1362/60)/60)/24)+DATE(1970,1,1)</f>
        <v>41123.900694444441</v>
      </c>
    </row>
    <row r="1363" spans="1:20"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6">
        <f>(E1363-D1363)/D1363 + 1</f>
        <v>1.2598333333333334</v>
      </c>
      <c r="P1363" s="5">
        <f>E1363/L1363</f>
        <v>28.632575757575758</v>
      </c>
      <c r="Q1363" t="s">
        <v>8322</v>
      </c>
      <c r="R1363" t="s">
        <v>8323</v>
      </c>
      <c r="S1363" s="12">
        <f>(((J1363/60)/60)/24)+DATE(1970,1,1)</f>
        <v>41781.717268518521</v>
      </c>
      <c r="T1363" s="13">
        <f>(((I1363/60)/60)/24)+DATE(1970,1,1)</f>
        <v>41811.717268518521</v>
      </c>
    </row>
    <row r="1364" spans="1:20" ht="48"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6">
        <f>(E1364-D1364)/D1364 + 1</f>
        <v>1.091</v>
      </c>
      <c r="P1364" s="5">
        <f>E1364/L1364</f>
        <v>43.64</v>
      </c>
      <c r="Q1364" t="s">
        <v>8322</v>
      </c>
      <c r="R1364" t="s">
        <v>8323</v>
      </c>
      <c r="S1364" s="12">
        <f>(((J1364/60)/60)/24)+DATE(1970,1,1)</f>
        <v>41464.934386574074</v>
      </c>
      <c r="T1364" s="13">
        <f>(((I1364/60)/60)/24)+DATE(1970,1,1)</f>
        <v>41524.934386574074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6">
        <f>(E1365-D1365)/D1365 + 1</f>
        <v>1</v>
      </c>
      <c r="P1365" s="5">
        <f>E1365/L1365</f>
        <v>40</v>
      </c>
      <c r="Q1365" t="s">
        <v>8322</v>
      </c>
      <c r="R1365" t="s">
        <v>8323</v>
      </c>
      <c r="S1365" s="12">
        <f>(((J1365/60)/60)/24)+DATE(1970,1,1)</f>
        <v>42396.8440625</v>
      </c>
      <c r="T1365" s="13">
        <f>(((I1365/60)/60)/24)+DATE(1970,1,1)</f>
        <v>42415.332638888889</v>
      </c>
    </row>
    <row r="1366" spans="1:20" ht="64"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6">
        <f>(E1366-D1366)/D1366 + 1</f>
        <v>1.1864285714285714</v>
      </c>
      <c r="P1366" s="5">
        <f>E1366/L1366</f>
        <v>346.04166666666669</v>
      </c>
      <c r="Q1366" t="s">
        <v>8325</v>
      </c>
      <c r="R1366" t="s">
        <v>8326</v>
      </c>
      <c r="S1366" s="12">
        <f>(((J1366/60)/60)/24)+DATE(1970,1,1)</f>
        <v>41951.695671296293</v>
      </c>
      <c r="T1366" s="13">
        <f>(((I1366/60)/60)/24)+DATE(1970,1,1)</f>
        <v>42011.6956712963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6">
        <f>(E1367-D1367)/D1367 + 1</f>
        <v>1.0026666666666666</v>
      </c>
      <c r="P1367" s="5">
        <f>E1367/L1367</f>
        <v>81.739130434782609</v>
      </c>
      <c r="Q1367" t="s">
        <v>8325</v>
      </c>
      <c r="R1367" t="s">
        <v>8326</v>
      </c>
      <c r="S1367" s="12">
        <f>(((J1367/60)/60)/24)+DATE(1970,1,1)</f>
        <v>42049.733240740738</v>
      </c>
      <c r="T1367" s="13">
        <f>(((I1367/60)/60)/24)+DATE(1970,1,1)</f>
        <v>42079.691574074073</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6">
        <f>(E1368-D1368)/D1368 + 1</f>
        <v>1.2648920000000001</v>
      </c>
      <c r="P1368" s="5">
        <f>E1368/L1368</f>
        <v>64.535306122448986</v>
      </c>
      <c r="Q1368" t="s">
        <v>8325</v>
      </c>
      <c r="R1368" t="s">
        <v>8326</v>
      </c>
      <c r="S1368" s="12">
        <f>(((J1368/60)/60)/24)+DATE(1970,1,1)</f>
        <v>41924.996099537035</v>
      </c>
      <c r="T1368" s="13">
        <f>(((I1368/60)/60)/24)+DATE(1970,1,1)</f>
        <v>41970.037766203706</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6">
        <f>(E1369-D1369)/D1369 + 1</f>
        <v>1.1426000000000001</v>
      </c>
      <c r="P1369" s="5">
        <f>E1369/L1369</f>
        <v>63.477777777777774</v>
      </c>
      <c r="Q1369" t="s">
        <v>8325</v>
      </c>
      <c r="R1369" t="s">
        <v>8326</v>
      </c>
      <c r="S1369" s="12">
        <f>(((J1369/60)/60)/24)+DATE(1970,1,1)</f>
        <v>42292.002893518518</v>
      </c>
      <c r="T1369" s="13">
        <f>(((I1369/60)/60)/24)+DATE(1970,1,1)</f>
        <v>42322.044560185182</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6">
        <f>(E1370-D1370)/D1370 + 1</f>
        <v>1.107</v>
      </c>
      <c r="P1370" s="5">
        <f>E1370/L1370</f>
        <v>63.620689655172413</v>
      </c>
      <c r="Q1370" t="s">
        <v>8325</v>
      </c>
      <c r="R1370" t="s">
        <v>8326</v>
      </c>
      <c r="S1370" s="12">
        <f>(((J1370/60)/60)/24)+DATE(1970,1,1)</f>
        <v>42146.190902777773</v>
      </c>
      <c r="T1370" s="13">
        <f>(((I1370/60)/60)/24)+DATE(1970,1,1)</f>
        <v>42170.190902777773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6">
        <f>(E1371-D1371)/D1371 + 1</f>
        <v>1.0534805315203954</v>
      </c>
      <c r="P1371" s="5">
        <f>E1371/L1371</f>
        <v>83.967068965517228</v>
      </c>
      <c r="Q1371" t="s">
        <v>8325</v>
      </c>
      <c r="R1371" t="s">
        <v>8326</v>
      </c>
      <c r="S1371" s="12">
        <f>(((J1371/60)/60)/24)+DATE(1970,1,1)</f>
        <v>41710.594282407408</v>
      </c>
      <c r="T1371" s="13">
        <f>(((I1371/60)/60)/24)+DATE(1970,1,1)</f>
        <v>41740.594282407408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6">
        <f>(E1372-D1372)/D1372 + 1</f>
        <v>1.0366666666666666</v>
      </c>
      <c r="P1372" s="5">
        <f>E1372/L1372</f>
        <v>77.75</v>
      </c>
      <c r="Q1372" t="s">
        <v>8325</v>
      </c>
      <c r="R1372" t="s">
        <v>8326</v>
      </c>
      <c r="S1372" s="12">
        <f>(((J1372/60)/60)/24)+DATE(1970,1,1)</f>
        <v>41548.00335648148</v>
      </c>
      <c r="T1372" s="13">
        <f>(((I1372/60)/60)/24)+DATE(1970,1,1)</f>
        <v>41563.00335648148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6">
        <f>(E1373-D1373)/D1373 + 1</f>
        <v>1.0708672667523933</v>
      </c>
      <c r="P1373" s="5">
        <f>E1373/L1373</f>
        <v>107.07142857142857</v>
      </c>
      <c r="Q1373" t="s">
        <v>8325</v>
      </c>
      <c r="R1373" t="s">
        <v>8326</v>
      </c>
      <c r="S1373" s="12">
        <f>(((J1373/60)/60)/24)+DATE(1970,1,1)</f>
        <v>42101.758587962962</v>
      </c>
      <c r="T1373" s="13">
        <f>(((I1373/60)/60)/24)+DATE(1970,1,1)</f>
        <v>42131.758587962962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6">
        <f>(E1374-D1374)/D1374 + 1</f>
        <v>1.24</v>
      </c>
      <c r="P1374" s="5">
        <f>E1374/L1374</f>
        <v>38.75</v>
      </c>
      <c r="Q1374" t="s">
        <v>8325</v>
      </c>
      <c r="R1374" t="s">
        <v>8326</v>
      </c>
      <c r="S1374" s="12">
        <f>(((J1374/60)/60)/24)+DATE(1970,1,1)</f>
        <v>41072.739953703705</v>
      </c>
      <c r="T1374" s="13">
        <f>(((I1374/60)/60)/24)+DATE(1970,1,1)</f>
        <v>41102.739953703705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6">
        <f>(E1375-D1375)/D1375 + 1</f>
        <v>1.0501</v>
      </c>
      <c r="P1375" s="5">
        <f>E1375/L1375</f>
        <v>201.94230769230768</v>
      </c>
      <c r="Q1375" t="s">
        <v>8325</v>
      </c>
      <c r="R1375" t="s">
        <v>8326</v>
      </c>
      <c r="S1375" s="12">
        <f>(((J1375/60)/60)/24)+DATE(1970,1,1)</f>
        <v>42704.95177083333</v>
      </c>
      <c r="T1375" s="13">
        <f>(((I1375/60)/60)/24)+DATE(1970,1,1)</f>
        <v>42734.95177083333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6">
        <f>(E1376-D1376)/D1376 + 1</f>
        <v>1.8946666666666667</v>
      </c>
      <c r="P1376" s="5">
        <f>E1376/L1376</f>
        <v>43.060606060606062</v>
      </c>
      <c r="Q1376" t="s">
        <v>8325</v>
      </c>
      <c r="R1376" t="s">
        <v>8326</v>
      </c>
      <c r="S1376" s="12">
        <f>(((J1376/60)/60)/24)+DATE(1970,1,1)</f>
        <v>42424.161898148144</v>
      </c>
      <c r="T1376" s="13">
        <f>(((I1376/60)/60)/24)+DATE(1970,1,1)</f>
        <v>42454.12023148148</v>
      </c>
    </row>
    <row r="1377" spans="1:20" ht="64"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6">
        <f>(E1377-D1377)/D1377 + 1</f>
        <v>1.7132499999999999</v>
      </c>
      <c r="P1377" s="5">
        <f>E1377/L1377</f>
        <v>62.871559633027523</v>
      </c>
      <c r="Q1377" t="s">
        <v>8325</v>
      </c>
      <c r="R1377" t="s">
        <v>8326</v>
      </c>
      <c r="S1377" s="12">
        <f>(((J1377/60)/60)/24)+DATE(1970,1,1)</f>
        <v>42720.066192129627</v>
      </c>
      <c r="T1377" s="13">
        <f>(((I1377/60)/60)/24)+DATE(1970,1,1)</f>
        <v>42750.066192129627</v>
      </c>
    </row>
    <row r="1378" spans="1:20"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6">
        <f>(E1378-D1378)/D1378 + 1</f>
        <v>2.5248648648648651</v>
      </c>
      <c r="P1378" s="5">
        <f>E1378/L1378</f>
        <v>55.607142857142854</v>
      </c>
      <c r="Q1378" t="s">
        <v>8325</v>
      </c>
      <c r="R1378" t="s">
        <v>8326</v>
      </c>
      <c r="S1378" s="12">
        <f>(((J1378/60)/60)/24)+DATE(1970,1,1)</f>
        <v>42677.669050925921</v>
      </c>
      <c r="T1378" s="13">
        <f>(((I1378/60)/60)/24)+DATE(1970,1,1)</f>
        <v>42707.710717592592</v>
      </c>
    </row>
    <row r="1379" spans="1:20" ht="64"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6">
        <f>(E1379-D1379)/D1379 + 1</f>
        <v>1.1615384615384616</v>
      </c>
      <c r="P1379" s="5">
        <f>E1379/L1379</f>
        <v>48.70967741935484</v>
      </c>
      <c r="Q1379" t="s">
        <v>8325</v>
      </c>
      <c r="R1379" t="s">
        <v>8326</v>
      </c>
      <c r="S1379" s="12">
        <f>(((J1379/60)/60)/24)+DATE(1970,1,1)</f>
        <v>42747.219560185185</v>
      </c>
      <c r="T1379" s="13">
        <f>(((I1379/60)/60)/24)+DATE(1970,1,1)</f>
        <v>42769.174305555556</v>
      </c>
    </row>
    <row r="1380" spans="1:20"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6">
        <f>(E1380-D1380)/D1380 + 1</f>
        <v>2.0335000000000001</v>
      </c>
      <c r="P1380" s="5">
        <f>E1380/L1380</f>
        <v>30.578947368421051</v>
      </c>
      <c r="Q1380" t="s">
        <v>8325</v>
      </c>
      <c r="R1380" t="s">
        <v>8326</v>
      </c>
      <c r="S1380" s="12">
        <f>(((J1380/60)/60)/24)+DATE(1970,1,1)</f>
        <v>42568.759374999994</v>
      </c>
      <c r="T1380" s="13">
        <f>(((I1380/60)/60)/24)+DATE(1970,1,1)</f>
        <v>42583.759374999994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6">
        <f>(E1381-D1381)/D1381 + 1</f>
        <v>1.1160000000000001</v>
      </c>
      <c r="P1381" s="5">
        <f>E1381/L1381</f>
        <v>73.907284768211923</v>
      </c>
      <c r="Q1381" t="s">
        <v>8325</v>
      </c>
      <c r="R1381" t="s">
        <v>8326</v>
      </c>
      <c r="S1381" s="12">
        <f>(((J1381/60)/60)/24)+DATE(1970,1,1)</f>
        <v>42130.491620370376</v>
      </c>
      <c r="T1381" s="13">
        <f>(((I1381/60)/60)/24)+DATE(1970,1,1)</f>
        <v>42160.491620370376</v>
      </c>
    </row>
    <row r="1382" spans="1:20" ht="48"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6">
        <f>(E1382-D1382)/D1382 + 1</f>
        <v>4.24</v>
      </c>
      <c r="P1382" s="5">
        <f>E1382/L1382</f>
        <v>21.2</v>
      </c>
      <c r="Q1382" t="s">
        <v>8325</v>
      </c>
      <c r="R1382" t="s">
        <v>8326</v>
      </c>
      <c r="S1382" s="12">
        <f>(((J1382/60)/60)/24)+DATE(1970,1,1)</f>
        <v>42141.762800925921</v>
      </c>
      <c r="T1382" s="13">
        <f>(((I1382/60)/60)/24)+DATE(1970,1,1)</f>
        <v>42164.083333333328</v>
      </c>
    </row>
    <row r="1383" spans="1:20" ht="64"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6">
        <f>(E1383-D1383)/D1383 + 1</f>
        <v>1.071</v>
      </c>
      <c r="P1383" s="5">
        <f>E1383/L1383</f>
        <v>73.356164383561648</v>
      </c>
      <c r="Q1383" t="s">
        <v>8325</v>
      </c>
      <c r="R1383" t="s">
        <v>8326</v>
      </c>
      <c r="S1383" s="12">
        <f>(((J1383/60)/60)/24)+DATE(1970,1,1)</f>
        <v>42703.214409722219</v>
      </c>
      <c r="T1383" s="13">
        <f>(((I1383/60)/60)/24)+DATE(1970,1,1)</f>
        <v>42733.214409722219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6">
        <f>(E1384-D1384)/D1384 + 1</f>
        <v>1.043625</v>
      </c>
      <c r="P1384" s="5">
        <f>E1384/L1384</f>
        <v>56.412162162162161</v>
      </c>
      <c r="Q1384" t="s">
        <v>8325</v>
      </c>
      <c r="R1384" t="s">
        <v>8326</v>
      </c>
      <c r="S1384" s="12">
        <f>(((J1384/60)/60)/24)+DATE(1970,1,1)</f>
        <v>41370.800185185188</v>
      </c>
      <c r="T1384" s="13">
        <f>(((I1384/60)/60)/24)+DATE(1970,1,1)</f>
        <v>41400.800185185188</v>
      </c>
    </row>
    <row r="1385" spans="1:20"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6">
        <f>(E1385-D1385)/D1385 + 1</f>
        <v>2.124090909090909</v>
      </c>
      <c r="P1385" s="5">
        <f>E1385/L1385</f>
        <v>50.247311827956992</v>
      </c>
      <c r="Q1385" t="s">
        <v>8325</v>
      </c>
      <c r="R1385" t="s">
        <v>8326</v>
      </c>
      <c r="S1385" s="12">
        <f>(((J1385/60)/60)/24)+DATE(1970,1,1)</f>
        <v>42707.074976851851</v>
      </c>
      <c r="T1385" s="13">
        <f>(((I1385/60)/60)/24)+DATE(1970,1,1)</f>
        <v>42727.074976851851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6">
        <f>(E1386-D1386)/D1386 + 1</f>
        <v>1.2408571428571429</v>
      </c>
      <c r="P1386" s="5">
        <f>E1386/L1386</f>
        <v>68.936507936507937</v>
      </c>
      <c r="Q1386" t="s">
        <v>8325</v>
      </c>
      <c r="R1386" t="s">
        <v>8326</v>
      </c>
      <c r="S1386" s="12">
        <f>(((J1386/60)/60)/24)+DATE(1970,1,1)</f>
        <v>42160.735208333332</v>
      </c>
      <c r="T1386" s="13">
        <f>(((I1386/60)/60)/24)+DATE(1970,1,1)</f>
        <v>42190.735208333332</v>
      </c>
    </row>
    <row r="1387" spans="1:20"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6">
        <f>(E1387-D1387)/D1387 + 1</f>
        <v>1.10406125</v>
      </c>
      <c r="P1387" s="5">
        <f>E1387/L1387</f>
        <v>65.914104477611943</v>
      </c>
      <c r="Q1387" t="s">
        <v>8325</v>
      </c>
      <c r="R1387" t="s">
        <v>8326</v>
      </c>
      <c r="S1387" s="12">
        <f>(((J1387/60)/60)/24)+DATE(1970,1,1)</f>
        <v>42433.688900462963</v>
      </c>
      <c r="T1387" s="13">
        <f>(((I1387/60)/60)/24)+DATE(1970,1,1)</f>
        <v>42489.507638888885</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6">
        <f>(E1388-D1388)/D1388 + 1</f>
        <v>2.1875</v>
      </c>
      <c r="P1388" s="5">
        <f>E1388/L1388</f>
        <v>62.5</v>
      </c>
      <c r="Q1388" t="s">
        <v>8325</v>
      </c>
      <c r="R1388" t="s">
        <v>8326</v>
      </c>
      <c r="S1388" s="12">
        <f>(((J1388/60)/60)/24)+DATE(1970,1,1)</f>
        <v>42184.646863425922</v>
      </c>
      <c r="T1388" s="13">
        <f>(((I1388/60)/60)/24)+DATE(1970,1,1)</f>
        <v>42214.646863425922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6">
        <f>(E1389-D1389)/D1389 + 1</f>
        <v>1.36625</v>
      </c>
      <c r="P1389" s="5">
        <f>E1389/L1389</f>
        <v>70.064102564102569</v>
      </c>
      <c r="Q1389" t="s">
        <v>8325</v>
      </c>
      <c r="R1389" t="s">
        <v>8326</v>
      </c>
      <c r="S1389" s="12">
        <f>(((J1389/60)/60)/24)+DATE(1970,1,1)</f>
        <v>42126.92123842593</v>
      </c>
      <c r="T1389" s="13">
        <f>(((I1389/60)/60)/24)+DATE(1970,1,1)</f>
        <v>42158.1875</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6">
        <f>(E1390-D1390)/D1390 + 1</f>
        <v>1.348074</v>
      </c>
      <c r="P1390" s="5">
        <f>E1390/L1390</f>
        <v>60.181874999999998</v>
      </c>
      <c r="Q1390" t="s">
        <v>8325</v>
      </c>
      <c r="R1390" t="s">
        <v>8326</v>
      </c>
      <c r="S1390" s="12">
        <f>(((J1390/60)/60)/24)+DATE(1970,1,1)</f>
        <v>42634.614780092597</v>
      </c>
      <c r="T1390" s="13">
        <f>(((I1390/60)/60)/24)+DATE(1970,1,1)</f>
        <v>42660.676388888889</v>
      </c>
    </row>
    <row r="1391" spans="1:20"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6">
        <f>(E1391-D1391)/D1391 + 1</f>
        <v>1.454</v>
      </c>
      <c r="P1391" s="5">
        <f>E1391/L1391</f>
        <v>21.382352941176471</v>
      </c>
      <c r="Q1391" t="s">
        <v>8325</v>
      </c>
      <c r="R1391" t="s">
        <v>8326</v>
      </c>
      <c r="S1391" s="12">
        <f>(((J1391/60)/60)/24)+DATE(1970,1,1)</f>
        <v>42565.480983796297</v>
      </c>
      <c r="T1391" s="13">
        <f>(((I1391/60)/60)/24)+DATE(1970,1,1)</f>
        <v>42595.480983796297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6">
        <f>(E1392-D1392)/D1392 + 1</f>
        <v>1.0910714285714285</v>
      </c>
      <c r="P1392" s="5">
        <f>E1392/L1392</f>
        <v>160.78947368421052</v>
      </c>
      <c r="Q1392" t="s">
        <v>8325</v>
      </c>
      <c r="R1392" t="s">
        <v>8326</v>
      </c>
      <c r="S1392" s="12">
        <f>(((J1392/60)/60)/24)+DATE(1970,1,1)</f>
        <v>42087.803310185183</v>
      </c>
      <c r="T1392" s="13">
        <f>(((I1392/60)/60)/24)+DATE(1970,1,1)</f>
        <v>42121.716666666667</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6">
        <f>(E1393-D1393)/D1393 + 1</f>
        <v>1.1020000000000001</v>
      </c>
      <c r="P1393" s="5">
        <f>E1393/L1393</f>
        <v>42.384615384615387</v>
      </c>
      <c r="Q1393" t="s">
        <v>8325</v>
      </c>
      <c r="R1393" t="s">
        <v>8326</v>
      </c>
      <c r="S1393" s="12">
        <f>(((J1393/60)/60)/24)+DATE(1970,1,1)</f>
        <v>42193.650671296295</v>
      </c>
      <c r="T1393" s="13">
        <f>(((I1393/60)/60)/24)+DATE(1970,1,1)</f>
        <v>42238.207638888889</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6">
        <f>(E1394-D1394)/D1394 + 1</f>
        <v>1.1364000000000001</v>
      </c>
      <c r="P1394" s="5">
        <f>E1394/L1394</f>
        <v>27.317307692307693</v>
      </c>
      <c r="Q1394" t="s">
        <v>8325</v>
      </c>
      <c r="R1394" t="s">
        <v>8326</v>
      </c>
      <c r="S1394" s="12">
        <f>(((J1394/60)/60)/24)+DATE(1970,1,1)</f>
        <v>42401.154930555553</v>
      </c>
      <c r="T1394" s="13">
        <f>(((I1394/60)/60)/24)+DATE(1970,1,1)</f>
        <v>42432.154930555553</v>
      </c>
    </row>
    <row r="1395" spans="1:20" ht="32"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6">
        <f>(E1395-D1395)/D1395 + 1</f>
        <v>1.0235000000000001</v>
      </c>
      <c r="P1395" s="5">
        <f>E1395/L1395</f>
        <v>196.82692307692307</v>
      </c>
      <c r="Q1395" t="s">
        <v>8325</v>
      </c>
      <c r="R1395" t="s">
        <v>8326</v>
      </c>
      <c r="S1395" s="12">
        <f>(((J1395/60)/60)/24)+DATE(1970,1,1)</f>
        <v>42553.681979166664</v>
      </c>
      <c r="T1395" s="13">
        <f>(((I1395/60)/60)/24)+DATE(1970,1,1)</f>
        <v>42583.681979166664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6">
        <f>(E1396-D1396)/D1396 + 1</f>
        <v>1.2213333333333334</v>
      </c>
      <c r="P1396" s="5">
        <f>E1396/L1396</f>
        <v>53.882352941176471</v>
      </c>
      <c r="Q1396" t="s">
        <v>8325</v>
      </c>
      <c r="R1396" t="s">
        <v>8326</v>
      </c>
      <c r="S1396" s="12">
        <f>(((J1396/60)/60)/24)+DATE(1970,1,1)</f>
        <v>42752.144976851851</v>
      </c>
      <c r="T1396" s="13">
        <f>(((I1396/60)/60)/24)+DATE(1970,1,1)</f>
        <v>42795.125</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6">
        <f>(E1397-D1397)/D1397 + 1</f>
        <v>1.1188571428571428</v>
      </c>
      <c r="P1397" s="5">
        <f>E1397/L1397</f>
        <v>47.756097560975611</v>
      </c>
      <c r="Q1397" t="s">
        <v>8325</v>
      </c>
      <c r="R1397" t="s">
        <v>8326</v>
      </c>
      <c r="S1397" s="12">
        <f>(((J1397/60)/60)/24)+DATE(1970,1,1)</f>
        <v>42719.90834490741</v>
      </c>
      <c r="T1397" s="13">
        <f>(((I1397/60)/60)/24)+DATE(1970,1,1)</f>
        <v>42749.90834490741</v>
      </c>
    </row>
    <row r="1398" spans="1:20" ht="64"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6">
        <f>(E1398-D1398)/D1398 + 1</f>
        <v>1.073</v>
      </c>
      <c r="P1398" s="5">
        <f>E1398/L1398</f>
        <v>88.191780821917803</v>
      </c>
      <c r="Q1398" t="s">
        <v>8325</v>
      </c>
      <c r="R1398" t="s">
        <v>8326</v>
      </c>
      <c r="S1398" s="12">
        <f>(((J1398/60)/60)/24)+DATE(1970,1,1)</f>
        <v>42018.99863425926</v>
      </c>
      <c r="T1398" s="13">
        <f>(((I1398/60)/60)/24)+DATE(1970,1,1)</f>
        <v>42048.99863425926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6">
        <f>(E1399-D1399)/D1399 + 1</f>
        <v>1.1385000000000001</v>
      </c>
      <c r="P1399" s="5">
        <f>E1399/L1399</f>
        <v>72.056962025316452</v>
      </c>
      <c r="Q1399" t="s">
        <v>8325</v>
      </c>
      <c r="R1399" t="s">
        <v>8326</v>
      </c>
      <c r="S1399" s="12">
        <f>(((J1399/60)/60)/24)+DATE(1970,1,1)</f>
        <v>42640.917939814812</v>
      </c>
      <c r="T1399" s="13">
        <f>(((I1399/60)/60)/24)+DATE(1970,1,1)</f>
        <v>42670.888194444444</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6">
        <f>(E1400-D1400)/D1400 + 1</f>
        <v>1.0968181818181819</v>
      </c>
      <c r="P1400" s="5">
        <f>E1400/L1400</f>
        <v>74.246153846153845</v>
      </c>
      <c r="Q1400" t="s">
        <v>8325</v>
      </c>
      <c r="R1400" t="s">
        <v>8326</v>
      </c>
      <c r="S1400" s="12">
        <f>(((J1400/60)/60)/24)+DATE(1970,1,1)</f>
        <v>42526.874236111107</v>
      </c>
      <c r="T1400" s="13">
        <f>(((I1400/60)/60)/24)+DATE(1970,1,1)</f>
        <v>42556.874236111107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6">
        <f>(E1401-D1401)/D1401 + 1</f>
        <v>1.2614444444444444</v>
      </c>
      <c r="P1401" s="5">
        <f>E1401/L1401</f>
        <v>61.701086956521742</v>
      </c>
      <c r="Q1401" t="s">
        <v>8325</v>
      </c>
      <c r="R1401" t="s">
        <v>8326</v>
      </c>
      <c r="S1401" s="12">
        <f>(((J1401/60)/60)/24)+DATE(1970,1,1)</f>
        <v>41889.004317129627</v>
      </c>
      <c r="T1401" s="13">
        <f>(((I1401/60)/60)/24)+DATE(1970,1,1)</f>
        <v>41919.004317129627</v>
      </c>
    </row>
    <row r="1402" spans="1:20"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6">
        <f>(E1402-D1402)/D1402 + 1</f>
        <v>1.6742857142857144</v>
      </c>
      <c r="P1402" s="5">
        <f>E1402/L1402</f>
        <v>17.235294117647058</v>
      </c>
      <c r="Q1402" t="s">
        <v>8325</v>
      </c>
      <c r="R1402" t="s">
        <v>8326</v>
      </c>
      <c r="S1402" s="12">
        <f>(((J1402/60)/60)/24)+DATE(1970,1,1)</f>
        <v>42498.341122685189</v>
      </c>
      <c r="T1402" s="13">
        <f>(((I1402/60)/60)/24)+DATE(1970,1,1)</f>
        <v>42533.229166666672</v>
      </c>
    </row>
    <row r="1403" spans="1:20" ht="64"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6">
        <f>(E1403-D1403)/D1403 + 1</f>
        <v>4.9651999999999994</v>
      </c>
      <c r="P1403" s="5">
        <f>E1403/L1403</f>
        <v>51.720833333333331</v>
      </c>
      <c r="Q1403" t="s">
        <v>8325</v>
      </c>
      <c r="R1403" t="s">
        <v>8326</v>
      </c>
      <c r="S1403" s="12">
        <f>(((J1403/60)/60)/24)+DATE(1970,1,1)</f>
        <v>41399.99622685185</v>
      </c>
      <c r="T1403" s="13">
        <f>(((I1403/60)/60)/24)+DATE(1970,1,1)</f>
        <v>41420.99622685185</v>
      </c>
    </row>
    <row r="1404" spans="1:20"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6">
        <f>(E1404-D1404)/D1404 + 1</f>
        <v>1.0915999999999999</v>
      </c>
      <c r="P1404" s="5">
        <f>E1404/L1404</f>
        <v>24.150442477876105</v>
      </c>
      <c r="Q1404" t="s">
        <v>8325</v>
      </c>
      <c r="R1404" t="s">
        <v>8326</v>
      </c>
      <c r="S1404" s="12">
        <f>(((J1404/60)/60)/24)+DATE(1970,1,1)</f>
        <v>42065.053368055553</v>
      </c>
      <c r="T1404" s="13">
        <f>(((I1404/60)/60)/24)+DATE(1970,1,1)</f>
        <v>42125.011701388896</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6">
        <f>(E1405-D1405)/D1405 + 1</f>
        <v>1.0257499999999999</v>
      </c>
      <c r="P1405" s="5">
        <f>E1405/L1405</f>
        <v>62.166666666666664</v>
      </c>
      <c r="Q1405" t="s">
        <v>8325</v>
      </c>
      <c r="R1405" t="s">
        <v>8326</v>
      </c>
      <c r="S1405" s="12">
        <f>(((J1405/60)/60)/24)+DATE(1970,1,1)</f>
        <v>41451.062905092593</v>
      </c>
      <c r="T1405" s="13">
        <f>(((I1405/60)/60)/24)+DATE(1970,1,1)</f>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6">
        <f>(E1406-D1406)/D1406 + 1</f>
        <v>1.6620689655172383E-2</v>
      </c>
      <c r="P1406" s="5">
        <f>E1406/L1406</f>
        <v>48.2</v>
      </c>
      <c r="Q1406" t="s">
        <v>8322</v>
      </c>
      <c r="R1406" t="s">
        <v>8341</v>
      </c>
      <c r="S1406" s="12">
        <f>(((J1406/60)/60)/24)+DATE(1970,1,1)</f>
        <v>42032.510243055556</v>
      </c>
      <c r="T1406" s="13">
        <f>(((I1406/60)/60)/24)+DATE(1970,1,1)</f>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6">
        <f>(E1407-D1407)/D1407 + 1</f>
        <v>4.1999999999999815E-3</v>
      </c>
      <c r="P1407" s="5">
        <f>E1407/L1407</f>
        <v>6.1764705882352944</v>
      </c>
      <c r="Q1407" t="s">
        <v>8322</v>
      </c>
      <c r="R1407" t="s">
        <v>8341</v>
      </c>
      <c r="S1407" s="12">
        <f>(((J1407/60)/60)/24)+DATE(1970,1,1)</f>
        <v>41941.680567129632</v>
      </c>
      <c r="T1407" s="13">
        <f>(((I1407/60)/60)/24)+DATE(1970,1,1)</f>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6">
        <f>(E1408-D1408)/D1408 + 1</f>
        <v>1.2499999999999734E-3</v>
      </c>
      <c r="P1408" s="5">
        <f>E1408/L1408</f>
        <v>5</v>
      </c>
      <c r="Q1408" t="s">
        <v>8322</v>
      </c>
      <c r="R1408" t="s">
        <v>8341</v>
      </c>
      <c r="S1408" s="12">
        <f>(((J1408/60)/60)/24)+DATE(1970,1,1)</f>
        <v>42297.432951388888</v>
      </c>
      <c r="T1408" s="13">
        <f>(((I1408/60)/60)/24)+DATE(1970,1,1)</f>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6">
        <f>(E1409-D1409)/D1409 + 1</f>
        <v>5.0000000000000044E-3</v>
      </c>
      <c r="P1409" s="5">
        <f>E1409/L1409</f>
        <v>7.5</v>
      </c>
      <c r="Q1409" t="s">
        <v>8322</v>
      </c>
      <c r="R1409" t="s">
        <v>8341</v>
      </c>
      <c r="S1409" s="12">
        <f>(((J1409/60)/60)/24)+DATE(1970,1,1)</f>
        <v>41838.536782407406</v>
      </c>
      <c r="T1409" s="13">
        <f>(((I1409/60)/60)/24)+DATE(1970,1,1)</f>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6">
        <f>(E1410-D1410)/D1410 + 1</f>
        <v>7.1999999999999953E-2</v>
      </c>
      <c r="P1410" s="5">
        <f>E1410/L1410</f>
        <v>12</v>
      </c>
      <c r="Q1410" t="s">
        <v>8322</v>
      </c>
      <c r="R1410" t="s">
        <v>8341</v>
      </c>
      <c r="S1410" s="12">
        <f>(((J1410/60)/60)/24)+DATE(1970,1,1)</f>
        <v>42291.872175925921</v>
      </c>
      <c r="T1410" s="13">
        <f>(((I1410/60)/60)/24)+DATE(1970,1,1)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6">
        <f>(E1411-D1411)/D1411 + 1</f>
        <v>0</v>
      </c>
      <c r="P1411" s="5" t="e">
        <f>E1411/L1411</f>
        <v>#DIV/0!</v>
      </c>
      <c r="Q1411" t="s">
        <v>8322</v>
      </c>
      <c r="R1411" t="s">
        <v>8341</v>
      </c>
      <c r="S1411" s="12">
        <f>(((J1411/60)/60)/24)+DATE(1970,1,1)</f>
        <v>41945.133506944447</v>
      </c>
      <c r="T1411" s="13">
        <f>(((I1411/60)/60)/24)+DATE(1970,1,1)</f>
        <v>42005.175173611111</v>
      </c>
    </row>
    <row r="1412" spans="1:20" ht="64"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6">
        <f>(E1412-D1412)/D1412 + 1</f>
        <v>1.6666666666664831E-4</v>
      </c>
      <c r="P1412" s="5">
        <f>E1412/L1412</f>
        <v>1</v>
      </c>
      <c r="Q1412" t="s">
        <v>8322</v>
      </c>
      <c r="R1412" t="s">
        <v>8341</v>
      </c>
      <c r="S1412" s="12">
        <f>(((J1412/60)/60)/24)+DATE(1970,1,1)</f>
        <v>42479.318518518514</v>
      </c>
      <c r="T1412" s="13">
        <f>(((I1412/60)/60)/24)+DATE(1970,1,1)</f>
        <v>42524.318518518514</v>
      </c>
    </row>
    <row r="1413" spans="1:20" ht="64"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6">
        <f>(E1413-D1413)/D1413 + 1</f>
        <v>2.3333333333332984E-3</v>
      </c>
      <c r="P1413" s="5">
        <f>E1413/L1413</f>
        <v>2.3333333333333335</v>
      </c>
      <c r="Q1413" t="s">
        <v>8322</v>
      </c>
      <c r="R1413" t="s">
        <v>8341</v>
      </c>
      <c r="S1413" s="12">
        <f>(((J1413/60)/60)/24)+DATE(1970,1,1)</f>
        <v>42013.059027777781</v>
      </c>
      <c r="T1413" s="13">
        <f>(((I1413/60)/60)/24)+DATE(1970,1,1)</f>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6">
        <f>(E1414-D1414)/D1414 + 1</f>
        <v>4.5714285714285707E-2</v>
      </c>
      <c r="P1414" s="5">
        <f>E1414/L1414</f>
        <v>24.615384615384617</v>
      </c>
      <c r="Q1414" t="s">
        <v>8322</v>
      </c>
      <c r="R1414" t="s">
        <v>8341</v>
      </c>
      <c r="S1414" s="12">
        <f>(((J1414/60)/60)/24)+DATE(1970,1,1)</f>
        <v>41947.063645833332</v>
      </c>
      <c r="T1414" s="13">
        <f>(((I1414/60)/60)/24)+DATE(1970,1,1)</f>
        <v>41977.063645833332</v>
      </c>
    </row>
    <row r="1415" spans="1:20" ht="64"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6">
        <f>(E1415-D1415)/D1415 + 1</f>
        <v>5.0000000000000044E-2</v>
      </c>
      <c r="P1415" s="5">
        <f>E1415/L1415</f>
        <v>100</v>
      </c>
      <c r="Q1415" t="s">
        <v>8322</v>
      </c>
      <c r="R1415" t="s">
        <v>8341</v>
      </c>
      <c r="S1415" s="12">
        <f>(((J1415/60)/60)/24)+DATE(1970,1,1)</f>
        <v>42360.437152777777</v>
      </c>
      <c r="T1415" s="13">
        <f>(((I1415/60)/60)/24)+DATE(1970,1,1)</f>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6">
        <f>(E1416-D1416)/D1416 + 1</f>
        <v>2.0000000000000018E-3</v>
      </c>
      <c r="P1416" s="5">
        <f>E1416/L1416</f>
        <v>1</v>
      </c>
      <c r="Q1416" t="s">
        <v>8322</v>
      </c>
      <c r="R1416" t="s">
        <v>8341</v>
      </c>
      <c r="S1416" s="12">
        <f>(((J1416/60)/60)/24)+DATE(1970,1,1)</f>
        <v>42708.25309027778</v>
      </c>
      <c r="T1416" s="13">
        <f>(((I1416/60)/60)/24)+DATE(1970,1,1)</f>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6">
        <f>(E1417-D1417)/D1417 + 1</f>
        <v>0.18181818181818177</v>
      </c>
      <c r="P1417" s="5">
        <f>E1417/L1417</f>
        <v>88.888888888888886</v>
      </c>
      <c r="Q1417" t="s">
        <v>8322</v>
      </c>
      <c r="R1417" t="s">
        <v>8341</v>
      </c>
      <c r="S1417" s="12">
        <f>(((J1417/60)/60)/24)+DATE(1970,1,1)</f>
        <v>42192.675821759258</v>
      </c>
      <c r="T1417" s="13">
        <f>(((I1417/60)/60)/24)+DATE(1970,1,1)</f>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6">
        <f>(E1418-D1418)/D1418 + 1</f>
        <v>0</v>
      </c>
      <c r="P1418" s="5" t="e">
        <f>E1418/L1418</f>
        <v>#DIV/0!</v>
      </c>
      <c r="Q1418" t="s">
        <v>8322</v>
      </c>
      <c r="R1418" t="s">
        <v>8341</v>
      </c>
      <c r="S1418" s="12">
        <f>(((J1418/60)/60)/24)+DATE(1970,1,1)</f>
        <v>42299.926145833335</v>
      </c>
      <c r="T1418" s="13">
        <f>(((I1418/60)/60)/24)+DATE(1970,1,1)</f>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6">
        <f>(E1419-D1419)/D1419 + 1</f>
        <v>1.2222222222222245E-2</v>
      </c>
      <c r="P1419" s="5">
        <f>E1419/L1419</f>
        <v>27.5</v>
      </c>
      <c r="Q1419" t="s">
        <v>8322</v>
      </c>
      <c r="R1419" t="s">
        <v>8341</v>
      </c>
      <c r="S1419" s="12">
        <f>(((J1419/60)/60)/24)+DATE(1970,1,1)</f>
        <v>42232.15016203704</v>
      </c>
      <c r="T1419" s="13">
        <f>(((I1419/60)/60)/24)+DATE(1970,1,1)</f>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6">
        <f>(E1420-D1420)/D1420 + 1</f>
        <v>2.0000000000000018E-3</v>
      </c>
      <c r="P1420" s="5">
        <f>E1420/L1420</f>
        <v>6</v>
      </c>
      <c r="Q1420" t="s">
        <v>8322</v>
      </c>
      <c r="R1420" t="s">
        <v>8341</v>
      </c>
      <c r="S1420" s="12">
        <f>(((J1420/60)/60)/24)+DATE(1970,1,1)</f>
        <v>42395.456412037034</v>
      </c>
      <c r="T1420" s="13">
        <f>(((I1420/60)/60)/24)+DATE(1970,1,1)</f>
        <v>42425.456412037034</v>
      </c>
    </row>
    <row r="1421" spans="1:20" ht="64"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6">
        <f>(E1421-D1421)/D1421 + 1</f>
        <v>7.0634920634920606E-2</v>
      </c>
      <c r="P1421" s="5">
        <f>E1421/L1421</f>
        <v>44.5</v>
      </c>
      <c r="Q1421" t="s">
        <v>8322</v>
      </c>
      <c r="R1421" t="s">
        <v>8341</v>
      </c>
      <c r="S1421" s="12">
        <f>(((J1421/60)/60)/24)+DATE(1970,1,1)</f>
        <v>42622.456238425926</v>
      </c>
      <c r="T1421" s="13">
        <f>(((I1421/60)/60)/24)+DATE(1970,1,1)</f>
        <v>42652.456238425926</v>
      </c>
    </row>
    <row r="1422" spans="1:20" ht="32"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6">
        <f>(E1422-D1422)/D1422 + 1</f>
        <v>2.7272727272727226E-2</v>
      </c>
      <c r="P1422" s="5">
        <f>E1422/L1422</f>
        <v>1</v>
      </c>
      <c r="Q1422" t="s">
        <v>8322</v>
      </c>
      <c r="R1422" t="s">
        <v>8341</v>
      </c>
      <c r="S1422" s="12">
        <f>(((J1422/60)/60)/24)+DATE(1970,1,1)</f>
        <v>42524.667662037042</v>
      </c>
      <c r="T1422" s="13">
        <f>(((I1422/60)/60)/24)+DATE(1970,1,1)</f>
        <v>42549.667662037042</v>
      </c>
    </row>
    <row r="1423" spans="1:20" ht="64"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6">
        <f>(E1423-D1423)/D1423 + 1</f>
        <v>1.0000000000000009E-3</v>
      </c>
      <c r="P1423" s="5">
        <f>E1423/L1423</f>
        <v>100</v>
      </c>
      <c r="Q1423" t="s">
        <v>8322</v>
      </c>
      <c r="R1423" t="s">
        <v>8341</v>
      </c>
      <c r="S1423" s="12">
        <f>(((J1423/60)/60)/24)+DATE(1970,1,1)</f>
        <v>42013.915613425925</v>
      </c>
      <c r="T1423" s="13">
        <f>(((I1423/60)/60)/24)+DATE(1970,1,1)</f>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6">
        <f>(E1424-D1424)/D1424 + 1</f>
        <v>1.0400000000000409E-3</v>
      </c>
      <c r="P1424" s="5">
        <f>E1424/L1424</f>
        <v>13</v>
      </c>
      <c r="Q1424" t="s">
        <v>8322</v>
      </c>
      <c r="R1424" t="s">
        <v>8341</v>
      </c>
      <c r="S1424" s="12">
        <f>(((J1424/60)/60)/24)+DATE(1970,1,1)</f>
        <v>42604.239629629628</v>
      </c>
      <c r="T1424" s="13">
        <f>(((I1424/60)/60)/24)+DATE(1970,1,1)</f>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6">
        <f>(E1425-D1425)/D1425 + 1</f>
        <v>3.3333333333332993E-3</v>
      </c>
      <c r="P1425" s="5">
        <f>E1425/L1425</f>
        <v>100</v>
      </c>
      <c r="Q1425" t="s">
        <v>8322</v>
      </c>
      <c r="R1425" t="s">
        <v>8341</v>
      </c>
      <c r="S1425" s="12">
        <f>(((J1425/60)/60)/24)+DATE(1970,1,1)</f>
        <v>42340.360312500001</v>
      </c>
      <c r="T1425" s="13">
        <f>(((I1425/60)/60)/24)+DATE(1970,1,1)</f>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6">
        <f>(E1426-D1426)/D1426 + 1</f>
        <v>0.2036</v>
      </c>
      <c r="P1426" s="5">
        <f>E1426/L1426</f>
        <v>109.07142857142857</v>
      </c>
      <c r="Q1426" t="s">
        <v>8322</v>
      </c>
      <c r="R1426" t="s">
        <v>8341</v>
      </c>
      <c r="S1426" s="12">
        <f>(((J1426/60)/60)/24)+DATE(1970,1,1)</f>
        <v>42676.717615740738</v>
      </c>
      <c r="T1426" s="13">
        <f>(((I1426/60)/60)/24)+DATE(1970,1,1)</f>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6">
        <f>(E1427-D1427)/D1427 + 1</f>
        <v>0</v>
      </c>
      <c r="P1427" s="5" t="e">
        <f>E1427/L1427</f>
        <v>#DIV/0!</v>
      </c>
      <c r="Q1427" t="s">
        <v>8322</v>
      </c>
      <c r="R1427" t="s">
        <v>8341</v>
      </c>
      <c r="S1427" s="12">
        <f>(((J1427/60)/60)/24)+DATE(1970,1,1)</f>
        <v>42093.131469907406</v>
      </c>
      <c r="T1427" s="13">
        <f>(((I1427/60)/60)/24)+DATE(1970,1,1)</f>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6">
        <f>(E1428-D1428)/D1428 + 1</f>
        <v>0</v>
      </c>
      <c r="P1428" s="5" t="e">
        <f>E1428/L1428</f>
        <v>#DIV/0!</v>
      </c>
      <c r="Q1428" t="s">
        <v>8322</v>
      </c>
      <c r="R1428" t="s">
        <v>8341</v>
      </c>
      <c r="S1428" s="12">
        <f>(((J1428/60)/60)/24)+DATE(1970,1,1)</f>
        <v>42180.390277777777</v>
      </c>
      <c r="T1428" s="13">
        <f>(((I1428/60)/60)/24)+DATE(1970,1,1)</f>
        <v>42240.390277777777</v>
      </c>
    </row>
    <row r="1429" spans="1:20" ht="64"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6">
        <f>(E1429-D1429)/D1429 + 1</f>
        <v>8.3799999999999986E-2</v>
      </c>
      <c r="P1429" s="5">
        <f>E1429/L1429</f>
        <v>104.75</v>
      </c>
      <c r="Q1429" t="s">
        <v>8322</v>
      </c>
      <c r="R1429" t="s">
        <v>8341</v>
      </c>
      <c r="S1429" s="12">
        <f>(((J1429/60)/60)/24)+DATE(1970,1,1)</f>
        <v>42601.851678240739</v>
      </c>
      <c r="T1429" s="13">
        <f>(((I1429/60)/60)/24)+DATE(1970,1,1)</f>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6">
        <f>(E1430-D1430)/D1430 + 1</f>
        <v>4.500000000000004E-2</v>
      </c>
      <c r="P1430" s="5">
        <f>E1430/L1430</f>
        <v>15</v>
      </c>
      <c r="Q1430" t="s">
        <v>8322</v>
      </c>
      <c r="R1430" t="s">
        <v>8341</v>
      </c>
      <c r="S1430" s="12">
        <f>(((J1430/60)/60)/24)+DATE(1970,1,1)</f>
        <v>42432.379826388889</v>
      </c>
      <c r="T1430" s="13">
        <f>(((I1430/60)/60)/24)+DATE(1970,1,1)</f>
        <v>42462.338159722218</v>
      </c>
    </row>
    <row r="1431" spans="1:20" ht="48"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6">
        <f>(E1431-D1431)/D1431 + 1</f>
        <v>0</v>
      </c>
      <c r="P1431" s="5" t="e">
        <f>E1431/L1431</f>
        <v>#DIV/0!</v>
      </c>
      <c r="Q1431" t="s">
        <v>8322</v>
      </c>
      <c r="R1431" t="s">
        <v>8341</v>
      </c>
      <c r="S1431" s="12">
        <f>(((J1431/60)/60)/24)+DATE(1970,1,1)</f>
        <v>42074.060671296291</v>
      </c>
      <c r="T1431" s="13">
        <f>(((I1431/60)/60)/24)+DATE(1970,1,1)</f>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6">
        <f>(E1432-D1432)/D1432 + 1</f>
        <v>8.0600000000000005E-2</v>
      </c>
      <c r="P1432" s="5">
        <f>E1432/L1432</f>
        <v>80.599999999999994</v>
      </c>
      <c r="Q1432" t="s">
        <v>8322</v>
      </c>
      <c r="R1432" t="s">
        <v>8341</v>
      </c>
      <c r="S1432" s="12">
        <f>(((J1432/60)/60)/24)+DATE(1970,1,1)</f>
        <v>41961.813518518517</v>
      </c>
      <c r="T1432" s="13">
        <f>(((I1432/60)/60)/24)+DATE(1970,1,1)</f>
        <v>41992.813518518517</v>
      </c>
    </row>
    <row r="1433" spans="1:20" ht="64"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6">
        <f>(E1433-D1433)/D1433 + 1</f>
        <v>0.31947058823529417</v>
      </c>
      <c r="P1433" s="5">
        <f>E1433/L1433</f>
        <v>115.55319148936171</v>
      </c>
      <c r="Q1433" t="s">
        <v>8322</v>
      </c>
      <c r="R1433" t="s">
        <v>8341</v>
      </c>
      <c r="S1433" s="12">
        <f>(((J1433/60)/60)/24)+DATE(1970,1,1)</f>
        <v>42304.210833333331</v>
      </c>
      <c r="T1433" s="13">
        <f>(((I1433/60)/60)/24)+DATE(1970,1,1)</f>
        <v>42334.252500000002</v>
      </c>
    </row>
    <row r="1434" spans="1:20" ht="64"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6">
        <f>(E1434-D1434)/D1434 + 1</f>
        <v>0</v>
      </c>
      <c r="P1434" s="5" t="e">
        <f>E1434/L1434</f>
        <v>#DIV/0!</v>
      </c>
      <c r="Q1434" t="s">
        <v>8322</v>
      </c>
      <c r="R1434" t="s">
        <v>8341</v>
      </c>
      <c r="S1434" s="12">
        <f>(((J1434/60)/60)/24)+DATE(1970,1,1)</f>
        <v>42175.780416666668</v>
      </c>
      <c r="T1434" s="13">
        <f>(((I1434/60)/60)/24)+DATE(1970,1,1)</f>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6">
        <f>(E1435-D1435)/D1435 + 1</f>
        <v>6.7083333333333384E-2</v>
      </c>
      <c r="P1435" s="5">
        <f>E1435/L1435</f>
        <v>80.5</v>
      </c>
      <c r="Q1435" t="s">
        <v>8322</v>
      </c>
      <c r="R1435" t="s">
        <v>8341</v>
      </c>
      <c r="S1435" s="12">
        <f>(((J1435/60)/60)/24)+DATE(1970,1,1)</f>
        <v>42673.625868055555</v>
      </c>
      <c r="T1435" s="13">
        <f>(((I1435/60)/60)/24)+DATE(1970,1,1)</f>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6">
        <f>(E1436-D1436)/D1436 + 1</f>
        <v>9.9878048780487783E-2</v>
      </c>
      <c r="P1436" s="5">
        <f>E1436/L1436</f>
        <v>744.5454545454545</v>
      </c>
      <c r="Q1436" t="s">
        <v>8322</v>
      </c>
      <c r="R1436" t="s">
        <v>8341</v>
      </c>
      <c r="S1436" s="12">
        <f>(((J1436/60)/60)/24)+DATE(1970,1,1)</f>
        <v>42142.767106481479</v>
      </c>
      <c r="T1436" s="13">
        <f>(((I1436/60)/60)/24)+DATE(1970,1,1)</f>
        <v>42163.625</v>
      </c>
    </row>
    <row r="1437" spans="1:20" ht="48"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6">
        <f>(E1437-D1437)/D1437 + 1</f>
        <v>1.0000000000000009E-3</v>
      </c>
      <c r="P1437" s="5">
        <f>E1437/L1437</f>
        <v>7.5</v>
      </c>
      <c r="Q1437" t="s">
        <v>8322</v>
      </c>
      <c r="R1437" t="s">
        <v>8341</v>
      </c>
      <c r="S1437" s="12">
        <f>(((J1437/60)/60)/24)+DATE(1970,1,1)</f>
        <v>42258.780324074076</v>
      </c>
      <c r="T1437" s="13">
        <f>(((I1437/60)/60)/24)+DATE(1970,1,1)</f>
        <v>42288.780324074076</v>
      </c>
    </row>
    <row r="1438" spans="1:20" ht="64"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6">
        <f>(E1438-D1438)/D1438 + 1</f>
        <v>7.7000000000000401E-3</v>
      </c>
      <c r="P1438" s="5">
        <f>E1438/L1438</f>
        <v>38.5</v>
      </c>
      <c r="Q1438" t="s">
        <v>8322</v>
      </c>
      <c r="R1438" t="s">
        <v>8341</v>
      </c>
      <c r="S1438" s="12">
        <f>(((J1438/60)/60)/24)+DATE(1970,1,1)</f>
        <v>42391.35019675926</v>
      </c>
      <c r="T1438" s="13">
        <f>(((I1438/60)/60)/24)+DATE(1970,1,1)</f>
        <v>42421.35019675926</v>
      </c>
    </row>
    <row r="1439" spans="1:20" ht="64"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6">
        <f>(E1439-D1439)/D1439 + 1</f>
        <v>0.26900000000000002</v>
      </c>
      <c r="P1439" s="5">
        <f>E1439/L1439</f>
        <v>36.68181818181818</v>
      </c>
      <c r="Q1439" t="s">
        <v>8322</v>
      </c>
      <c r="R1439" t="s">
        <v>8341</v>
      </c>
      <c r="S1439" s="12">
        <f>(((J1439/60)/60)/24)+DATE(1970,1,1)</f>
        <v>41796.531701388885</v>
      </c>
      <c r="T1439" s="13">
        <f>(((I1439/60)/60)/24)+DATE(1970,1,1)</f>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6">
        <f>(E1440-D1440)/D1440 + 1</f>
        <v>3.0000000000000027E-2</v>
      </c>
      <c r="P1440" s="5">
        <f>E1440/L1440</f>
        <v>75</v>
      </c>
      <c r="Q1440" t="s">
        <v>8322</v>
      </c>
      <c r="R1440" t="s">
        <v>8341</v>
      </c>
      <c r="S1440" s="12">
        <f>(((J1440/60)/60)/24)+DATE(1970,1,1)</f>
        <v>42457.871516203704</v>
      </c>
      <c r="T1440" s="13">
        <f>(((I1440/60)/60)/24)+DATE(1970,1,1)</f>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6">
        <f>(E1441-D1441)/D1441 + 1</f>
        <v>6.6055045871559637E-2</v>
      </c>
      <c r="P1441" s="5">
        <f>E1441/L1441</f>
        <v>30</v>
      </c>
      <c r="Q1441" t="s">
        <v>8322</v>
      </c>
      <c r="R1441" t="s">
        <v>8341</v>
      </c>
      <c r="S1441" s="12">
        <f>(((J1441/60)/60)/24)+DATE(1970,1,1)</f>
        <v>42040.829872685179</v>
      </c>
      <c r="T1441" s="13">
        <f>(((I1441/60)/60)/24)+DATE(1970,1,1)</f>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6">
        <f>(E1442-D1442)/D1442 + 1</f>
        <v>7.6923076923085532E-5</v>
      </c>
      <c r="P1442" s="5">
        <f>E1442/L1442</f>
        <v>1</v>
      </c>
      <c r="Q1442" t="s">
        <v>8322</v>
      </c>
      <c r="R1442" t="s">
        <v>8341</v>
      </c>
      <c r="S1442" s="12">
        <f>(((J1442/60)/60)/24)+DATE(1970,1,1)</f>
        <v>42486.748414351852</v>
      </c>
      <c r="T1442" s="13">
        <f>(((I1442/60)/60)/24)+DATE(1970,1,1)</f>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6">
        <f>(E1443-D1443)/D1443 + 1</f>
        <v>1.1222222222222245E-2</v>
      </c>
      <c r="P1443" s="5">
        <f>E1443/L1443</f>
        <v>673.33333333333337</v>
      </c>
      <c r="Q1443" t="s">
        <v>8322</v>
      </c>
      <c r="R1443" t="s">
        <v>8341</v>
      </c>
      <c r="S1443" s="12">
        <f>(((J1443/60)/60)/24)+DATE(1970,1,1)</f>
        <v>42198.765844907408</v>
      </c>
      <c r="T1443" s="13">
        <f>(((I1443/60)/60)/24)+DATE(1970,1,1)</f>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6">
        <f>(E1444-D1444)/D1444 + 1</f>
        <v>0</v>
      </c>
      <c r="P1444" s="5" t="e">
        <f>E1444/L1444</f>
        <v>#DIV/0!</v>
      </c>
      <c r="Q1444" t="s">
        <v>8322</v>
      </c>
      <c r="R1444" t="s">
        <v>8341</v>
      </c>
      <c r="S1444" s="12">
        <f>(((J1444/60)/60)/24)+DATE(1970,1,1)</f>
        <v>42485.64534722222</v>
      </c>
      <c r="T1444" s="13">
        <f>(((I1444/60)/60)/24)+DATE(1970,1,1)</f>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6">
        <f>(E1445-D1445)/D1445 + 1</f>
        <v>0</v>
      </c>
      <c r="P1445" s="5" t="e">
        <f>E1445/L1445</f>
        <v>#DIV/0!</v>
      </c>
      <c r="Q1445" t="s">
        <v>8322</v>
      </c>
      <c r="R1445" t="s">
        <v>8341</v>
      </c>
      <c r="S1445" s="12">
        <f>(((J1445/60)/60)/24)+DATE(1970,1,1)</f>
        <v>42707.926030092596</v>
      </c>
      <c r="T1445" s="13">
        <f>(((I1445/60)/60)/24)+DATE(1970,1,1)</f>
        <v>42737.926030092596</v>
      </c>
    </row>
    <row r="1446" spans="1:20" ht="48"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6">
        <f>(E1446-D1446)/D1446 + 1</f>
        <v>0</v>
      </c>
      <c r="P1446" s="5" t="e">
        <f>E1446/L1446</f>
        <v>#DIV/0!</v>
      </c>
      <c r="Q1446" t="s">
        <v>8322</v>
      </c>
      <c r="R1446" t="s">
        <v>8341</v>
      </c>
      <c r="S1446" s="12">
        <f>(((J1446/60)/60)/24)+DATE(1970,1,1)</f>
        <v>42199.873402777783</v>
      </c>
      <c r="T1446" s="13">
        <f>(((I1446/60)/60)/24)+DATE(1970,1,1)</f>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6">
        <f>(E1447-D1447)/D1447 + 1</f>
        <v>0</v>
      </c>
      <c r="P1447" s="5" t="e">
        <f>E1447/L1447</f>
        <v>#DIV/0!</v>
      </c>
      <c r="Q1447" t="s">
        <v>8322</v>
      </c>
      <c r="R1447" t="s">
        <v>8341</v>
      </c>
      <c r="S1447" s="12">
        <f>(((J1447/60)/60)/24)+DATE(1970,1,1)</f>
        <v>42139.542303240742</v>
      </c>
      <c r="T1447" s="13">
        <f>(((I1447/60)/60)/24)+DATE(1970,1,1)</f>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6">
        <f>(E1448-D1448)/D1448 + 1</f>
        <v>0</v>
      </c>
      <c r="P1448" s="5" t="e">
        <f>E1448/L1448</f>
        <v>#DIV/0!</v>
      </c>
      <c r="Q1448" t="s">
        <v>8322</v>
      </c>
      <c r="R1448" t="s">
        <v>8341</v>
      </c>
      <c r="S1448" s="12">
        <f>(((J1448/60)/60)/24)+DATE(1970,1,1)</f>
        <v>42461.447662037041</v>
      </c>
      <c r="T1448" s="13">
        <f>(((I1448/60)/60)/24)+DATE(1970,1,1)</f>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6">
        <f>(E1449-D1449)/D1449 + 1</f>
        <v>1.4999999999998348E-4</v>
      </c>
      <c r="P1449" s="5">
        <f>E1449/L1449</f>
        <v>25</v>
      </c>
      <c r="Q1449" t="s">
        <v>8322</v>
      </c>
      <c r="R1449" t="s">
        <v>8341</v>
      </c>
      <c r="S1449" s="12">
        <f>(((J1449/60)/60)/24)+DATE(1970,1,1)</f>
        <v>42529.730717592596</v>
      </c>
      <c r="T1449" s="13">
        <f>(((I1449/60)/60)/24)+DATE(1970,1,1)</f>
        <v>42559.730717592596</v>
      </c>
    </row>
    <row r="1450" spans="1:20" ht="64"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6">
        <f>(E1450-D1450)/D1450 + 1</f>
        <v>0</v>
      </c>
      <c r="P1450" s="5" t="e">
        <f>E1450/L1450</f>
        <v>#DIV/0!</v>
      </c>
      <c r="Q1450" t="s">
        <v>8322</v>
      </c>
      <c r="R1450" t="s">
        <v>8341</v>
      </c>
      <c r="S1450" s="12">
        <f>(((J1450/60)/60)/24)+DATE(1970,1,1)</f>
        <v>42115.936550925922</v>
      </c>
      <c r="T1450" s="13">
        <f>(((I1450/60)/60)/24)+DATE(1970,1,1)</f>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6">
        <f>(E1451-D1451)/D1451 + 1</f>
        <v>0</v>
      </c>
      <c r="P1451" s="5" t="e">
        <f>E1451/L1451</f>
        <v>#DIV/0!</v>
      </c>
      <c r="Q1451" t="s">
        <v>8322</v>
      </c>
      <c r="R1451" t="s">
        <v>8341</v>
      </c>
      <c r="S1451" s="12">
        <f>(((J1451/60)/60)/24)+DATE(1970,1,1)</f>
        <v>42086.811400462961</v>
      </c>
      <c r="T1451" s="13">
        <f>(((I1451/60)/60)/24)+DATE(1970,1,1)</f>
        <v>42134.811400462961</v>
      </c>
    </row>
    <row r="1452" spans="1:20" ht="64"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6">
        <f>(E1452-D1452)/D1452 + 1</f>
        <v>9.9999999999544897E-6</v>
      </c>
      <c r="P1452" s="5">
        <f>E1452/L1452</f>
        <v>1</v>
      </c>
      <c r="Q1452" t="s">
        <v>8322</v>
      </c>
      <c r="R1452" t="s">
        <v>8341</v>
      </c>
      <c r="S1452" s="12">
        <f>(((J1452/60)/60)/24)+DATE(1970,1,1)</f>
        <v>42390.171261574069</v>
      </c>
      <c r="T1452" s="13">
        <f>(((I1452/60)/60)/24)+DATE(1970,1,1)</f>
        <v>42420.171261574069</v>
      </c>
    </row>
    <row r="1453" spans="1:20" ht="48"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6">
        <f>(E1453-D1453)/D1453 + 1</f>
        <v>1.0554089709757797E-4</v>
      </c>
      <c r="P1453" s="5">
        <f>E1453/L1453</f>
        <v>1</v>
      </c>
      <c r="Q1453" t="s">
        <v>8322</v>
      </c>
      <c r="R1453" t="s">
        <v>8341</v>
      </c>
      <c r="S1453" s="12">
        <f>(((J1453/60)/60)/24)+DATE(1970,1,1)</f>
        <v>41931.959016203706</v>
      </c>
      <c r="T1453" s="13">
        <f>(((I1453/60)/60)/24)+DATE(1970,1,1)</f>
        <v>41962.00068287037</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6">
        <f>(E1454-D1454)/D1454 + 1</f>
        <v>0</v>
      </c>
      <c r="P1454" s="5" t="e">
        <f>E1454/L1454</f>
        <v>#DIV/0!</v>
      </c>
      <c r="Q1454" t="s">
        <v>8322</v>
      </c>
      <c r="R1454" t="s">
        <v>8341</v>
      </c>
      <c r="S1454" s="12">
        <f>(((J1454/60)/60)/24)+DATE(1970,1,1)</f>
        <v>41818.703275462962</v>
      </c>
      <c r="T1454" s="13">
        <f>(((I1454/60)/60)/24)+DATE(1970,1,1)</f>
        <v>41848.703275462962</v>
      </c>
    </row>
    <row r="1455" spans="1:20"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6">
        <f>(E1455-D1455)/D1455 + 1</f>
        <v>0</v>
      </c>
      <c r="P1455" s="5" t="e">
        <f>E1455/L1455</f>
        <v>#DIV/0!</v>
      </c>
      <c r="Q1455" t="s">
        <v>8322</v>
      </c>
      <c r="R1455" t="s">
        <v>8341</v>
      </c>
      <c r="S1455" s="12">
        <f>(((J1455/60)/60)/24)+DATE(1970,1,1)</f>
        <v>42795.696145833332</v>
      </c>
      <c r="T1455" s="13">
        <f>(((I1455/60)/60)/24)+DATE(1970,1,1)</f>
        <v>42840.654479166667</v>
      </c>
    </row>
    <row r="1456" spans="1:20"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6">
        <f>(E1456-D1456)/D1456 + 1</f>
        <v>8.5714285714285632E-3</v>
      </c>
      <c r="P1456" s="5">
        <f>E1456/L1456</f>
        <v>15</v>
      </c>
      <c r="Q1456" t="s">
        <v>8322</v>
      </c>
      <c r="R1456" t="s">
        <v>8341</v>
      </c>
      <c r="S1456" s="12">
        <f>(((J1456/60)/60)/24)+DATE(1970,1,1)</f>
        <v>42463.866666666669</v>
      </c>
      <c r="T1456" s="13">
        <f>(((I1456/60)/60)/24)+DATE(1970,1,1)</f>
        <v>42484.915972222225</v>
      </c>
    </row>
    <row r="1457" spans="1:20" ht="64"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6">
        <f>(E1457-D1457)/D1457 + 1</f>
        <v>0.10499999999999998</v>
      </c>
      <c r="P1457" s="5">
        <f>E1457/L1457</f>
        <v>225</v>
      </c>
      <c r="Q1457" t="s">
        <v>8322</v>
      </c>
      <c r="R1457" t="s">
        <v>8341</v>
      </c>
      <c r="S1457" s="12">
        <f>(((J1457/60)/60)/24)+DATE(1970,1,1)</f>
        <v>41832.672685185185</v>
      </c>
      <c r="T1457" s="13">
        <f>(((I1457/60)/60)/24)+DATE(1970,1,1)</f>
        <v>41887.568749999999</v>
      </c>
    </row>
    <row r="1458" spans="1:20" ht="32"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6">
        <f>(E1458-D1458)/D1458 + 1</f>
        <v>2.9000000000000026E-2</v>
      </c>
      <c r="P1458" s="5">
        <f>E1458/L1458</f>
        <v>48.333333333333336</v>
      </c>
      <c r="Q1458" t="s">
        <v>8322</v>
      </c>
      <c r="R1458" t="s">
        <v>8341</v>
      </c>
      <c r="S1458" s="12">
        <f>(((J1458/60)/60)/24)+DATE(1970,1,1)</f>
        <v>42708.668576388889</v>
      </c>
      <c r="T1458" s="13">
        <f>(((I1458/60)/60)/24)+DATE(1970,1,1)</f>
        <v>42738.668576388889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6">
        <f>(E1459-D1459)/D1459 + 1</f>
        <v>0</v>
      </c>
      <c r="P1459" s="5" t="e">
        <f>E1459/L1459</f>
        <v>#DIV/0!</v>
      </c>
      <c r="Q1459" t="s">
        <v>8322</v>
      </c>
      <c r="R1459" t="s">
        <v>8341</v>
      </c>
      <c r="S1459" s="12">
        <f>(((J1459/60)/60)/24)+DATE(1970,1,1)</f>
        <v>42289.89634259259</v>
      </c>
      <c r="T1459" s="13">
        <f>(((I1459/60)/60)/24)+DATE(1970,1,1)</f>
        <v>42319.938009259262</v>
      </c>
    </row>
    <row r="1460" spans="1:20" ht="64"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6">
        <f>(E1460-D1460)/D1460 + 1</f>
        <v>0</v>
      </c>
      <c r="P1460" s="5" t="e">
        <f>E1460/L1460</f>
        <v>#DIV/0!</v>
      </c>
      <c r="Q1460" t="s">
        <v>8322</v>
      </c>
      <c r="R1460" t="s">
        <v>8341</v>
      </c>
      <c r="S1460" s="12">
        <f>(((J1460/60)/60)/24)+DATE(1970,1,1)</f>
        <v>41831.705555555556</v>
      </c>
      <c r="T1460" s="13">
        <f>(((I1460/60)/60)/24)+DATE(1970,1,1)</f>
        <v>41862.166666666664</v>
      </c>
    </row>
    <row r="1461" spans="1:20"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6">
        <f>(E1461-D1461)/D1461 + 1</f>
        <v>0</v>
      </c>
      <c r="P1461" s="5" t="e">
        <f>E1461/L1461</f>
        <v>#DIV/0!</v>
      </c>
      <c r="Q1461" t="s">
        <v>8322</v>
      </c>
      <c r="R1461" t="s">
        <v>8341</v>
      </c>
      <c r="S1461" s="12">
        <f>(((J1461/60)/60)/24)+DATE(1970,1,1)</f>
        <v>42312.204814814817</v>
      </c>
      <c r="T1461" s="13">
        <f>(((I1461/60)/60)/24)+DATE(1970,1,1)</f>
        <v>42340.725694444445</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6">
        <f>(E1462-D1462)/D1462 + 1</f>
        <v>0</v>
      </c>
      <c r="P1462" s="5" t="e">
        <f>E1462/L1462</f>
        <v>#DIV/0!</v>
      </c>
      <c r="Q1462" t="s">
        <v>8322</v>
      </c>
      <c r="R1462" t="s">
        <v>8341</v>
      </c>
      <c r="S1462" s="12">
        <f>(((J1462/60)/60)/24)+DATE(1970,1,1)</f>
        <v>41915.896967592591</v>
      </c>
      <c r="T1462" s="13">
        <f>(((I1462/60)/60)/24)+DATE(1970,1,1)</f>
        <v>41973.989583333328</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6">
        <f>(E1463-D1463)/D1463 + 1</f>
        <v>1.012446</v>
      </c>
      <c r="P1463" s="5">
        <f>E1463/L1463</f>
        <v>44.66673529411765</v>
      </c>
      <c r="Q1463" t="s">
        <v>8322</v>
      </c>
      <c r="R1463" t="s">
        <v>8342</v>
      </c>
      <c r="S1463" s="12">
        <f>(((J1463/60)/60)/24)+DATE(1970,1,1)</f>
        <v>41899.645300925928</v>
      </c>
      <c r="T1463" s="13">
        <f>(((I1463/60)/60)/24)+DATE(1970,1,1)</f>
        <v>41933</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6">
        <f>(E1464-D1464)/D1464 + 1</f>
        <v>1.085175</v>
      </c>
      <c r="P1464" s="5">
        <f>E1464/L1464</f>
        <v>28.937999999999999</v>
      </c>
      <c r="Q1464" t="s">
        <v>8322</v>
      </c>
      <c r="R1464" t="s">
        <v>8342</v>
      </c>
      <c r="S1464" s="12">
        <f>(((J1464/60)/60)/24)+DATE(1970,1,1)</f>
        <v>41344.662858796299</v>
      </c>
      <c r="T1464" s="13">
        <f>(((I1464/60)/60)/24)+DATE(1970,1,1)</f>
        <v>41374.662858796299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6">
        <f>(E1465-D1465)/D1465 + 1</f>
        <v>1.4766666666666666</v>
      </c>
      <c r="P1465" s="5">
        <f>E1465/L1465</f>
        <v>35.44</v>
      </c>
      <c r="Q1465" t="s">
        <v>8322</v>
      </c>
      <c r="R1465" t="s">
        <v>8342</v>
      </c>
      <c r="S1465" s="12">
        <f>(((J1465/60)/60)/24)+DATE(1970,1,1)</f>
        <v>41326.911319444444</v>
      </c>
      <c r="T1465" s="13">
        <f>(((I1465/60)/60)/24)+DATE(1970,1,1)</f>
        <v>41371.869652777779</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6">
        <f>(E1466-D1466)/D1466 + 1</f>
        <v>1.6320000000000001</v>
      </c>
      <c r="P1466" s="5">
        <f>E1466/L1466</f>
        <v>34.871794871794869</v>
      </c>
      <c r="Q1466" t="s">
        <v>8322</v>
      </c>
      <c r="R1466" t="s">
        <v>8342</v>
      </c>
      <c r="S1466" s="12">
        <f>(((J1466/60)/60)/24)+DATE(1970,1,1)</f>
        <v>41291.661550925928</v>
      </c>
      <c r="T1466" s="13">
        <f>(((I1466/60)/60)/24)+DATE(1970,1,1)</f>
        <v>41321.661550925928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6">
        <f>(E1467-D1467)/D1467 + 1</f>
        <v>4.5641449999999999</v>
      </c>
      <c r="P1467" s="5">
        <f>E1467/L1467</f>
        <v>52.622732513451197</v>
      </c>
      <c r="Q1467" t="s">
        <v>8322</v>
      </c>
      <c r="R1467" t="s">
        <v>8342</v>
      </c>
      <c r="S1467" s="12">
        <f>(((J1467/60)/60)/24)+DATE(1970,1,1)</f>
        <v>40959.734398148146</v>
      </c>
      <c r="T1467" s="13">
        <f>(((I1467/60)/60)/24)+DATE(1970,1,1)</f>
        <v>40990.125</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6">
        <f>(E1468-D1468)/D1468 + 1</f>
        <v>1.0787731249999999</v>
      </c>
      <c r="P1468" s="5">
        <f>E1468/L1468</f>
        <v>69.598266129032254</v>
      </c>
      <c r="Q1468" t="s">
        <v>8322</v>
      </c>
      <c r="R1468" t="s">
        <v>8342</v>
      </c>
      <c r="S1468" s="12">
        <f>(((J1468/60)/60)/24)+DATE(1970,1,1)</f>
        <v>42340.172060185185</v>
      </c>
      <c r="T1468" s="13">
        <f>(((I1468/60)/60)/24)+DATE(1970,1,1)</f>
        <v>42381.208333333328</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6">
        <f>(E1469-D1469)/D1469 + 1</f>
        <v>1.1508</v>
      </c>
      <c r="P1469" s="5">
        <f>E1469/L1469</f>
        <v>76.72</v>
      </c>
      <c r="Q1469" t="s">
        <v>8322</v>
      </c>
      <c r="R1469" t="s">
        <v>8342</v>
      </c>
      <c r="S1469" s="12">
        <f>(((J1469/60)/60)/24)+DATE(1970,1,1)</f>
        <v>40933.80190972222</v>
      </c>
      <c r="T1469" s="13">
        <f>(((I1469/60)/60)/24)+DATE(1970,1,1)</f>
        <v>40993.760243055556</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6">
        <f>(E1470-D1470)/D1470 + 1</f>
        <v>1.0236842105263158</v>
      </c>
      <c r="P1470" s="5">
        <f>E1470/L1470</f>
        <v>33.191126279863482</v>
      </c>
      <c r="Q1470" t="s">
        <v>8322</v>
      </c>
      <c r="R1470" t="s">
        <v>8342</v>
      </c>
      <c r="S1470" s="12">
        <f>(((J1470/60)/60)/24)+DATE(1970,1,1)</f>
        <v>40646.014456018522</v>
      </c>
      <c r="T1470" s="13">
        <f>(((I1470/60)/60)/24)+DATE(1970,1,1)</f>
        <v>40706.014456018522</v>
      </c>
    </row>
    <row r="1471" spans="1:20" ht="48"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6">
        <f>(E1471-D1471)/D1471 + 1</f>
        <v>1.0842485875706214</v>
      </c>
      <c r="P1471" s="5">
        <f>E1471/L1471</f>
        <v>149.46417445482865</v>
      </c>
      <c r="Q1471" t="s">
        <v>8322</v>
      </c>
      <c r="R1471" t="s">
        <v>8342</v>
      </c>
      <c r="S1471" s="12">
        <f>(((J1471/60)/60)/24)+DATE(1970,1,1)</f>
        <v>41290.598483796297</v>
      </c>
      <c r="T1471" s="13">
        <f>(((I1471/60)/60)/24)+DATE(1970,1,1)</f>
        <v>41320.598483796297</v>
      </c>
    </row>
    <row r="1472" spans="1:20" ht="64"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6">
        <f>(E1472-D1472)/D1472 + 1</f>
        <v>1.2513333333333334</v>
      </c>
      <c r="P1472" s="5">
        <f>E1472/L1472</f>
        <v>23.172839506172838</v>
      </c>
      <c r="Q1472" t="s">
        <v>8322</v>
      </c>
      <c r="R1472" t="s">
        <v>8342</v>
      </c>
      <c r="S1472" s="12">
        <f>(((J1472/60)/60)/24)+DATE(1970,1,1)</f>
        <v>41250.827118055553</v>
      </c>
      <c r="T1472" s="13">
        <f>(((I1472/60)/60)/24)+DATE(1970,1,1)</f>
        <v>41271.827118055553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6">
        <f>(E1473-D1473)/D1473 + 1</f>
        <v>1.03840625</v>
      </c>
      <c r="P1473" s="5">
        <f>E1473/L1473</f>
        <v>96.877551020408163</v>
      </c>
      <c r="Q1473" t="s">
        <v>8322</v>
      </c>
      <c r="R1473" t="s">
        <v>8342</v>
      </c>
      <c r="S1473" s="12">
        <f>(((J1473/60)/60)/24)+DATE(1970,1,1)</f>
        <v>42073.957569444443</v>
      </c>
      <c r="T1473" s="13">
        <f>(((I1473/60)/60)/24)+DATE(1970,1,1)</f>
        <v>42103.957569444443</v>
      </c>
    </row>
    <row r="1474" spans="1:20" ht="64"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6">
        <f>(E1474-D1474)/D1474 + 1</f>
        <v>1.3870400000000001</v>
      </c>
      <c r="P1474" s="5">
        <f>E1474/L1474</f>
        <v>103.20238095238095</v>
      </c>
      <c r="Q1474" t="s">
        <v>8322</v>
      </c>
      <c r="R1474" t="s">
        <v>8342</v>
      </c>
      <c r="S1474" s="12">
        <f>(((J1474/60)/60)/24)+DATE(1970,1,1)</f>
        <v>41533.542858796296</v>
      </c>
      <c r="T1474" s="13">
        <f>(((I1474/60)/60)/24)+DATE(1970,1,1)</f>
        <v>41563.542858796296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6">
        <f>(E1475-D1475)/D1475 + 1</f>
        <v>1.20516</v>
      </c>
      <c r="P1475" s="5">
        <f>E1475/L1475</f>
        <v>38.462553191489363</v>
      </c>
      <c r="Q1475" t="s">
        <v>8322</v>
      </c>
      <c r="R1475" t="s">
        <v>8342</v>
      </c>
      <c r="S1475" s="12">
        <f>(((J1475/60)/60)/24)+DATE(1970,1,1)</f>
        <v>40939.979618055557</v>
      </c>
      <c r="T1475" s="13">
        <f>(((I1475/60)/60)/24)+DATE(1970,1,1)</f>
        <v>40969.979618055557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6">
        <f>(E1476-D1476)/D1476 + 1</f>
        <v>1.1226666666666667</v>
      </c>
      <c r="P1476" s="5">
        <f>E1476/L1476</f>
        <v>44.315789473684212</v>
      </c>
      <c r="Q1476" t="s">
        <v>8322</v>
      </c>
      <c r="R1476" t="s">
        <v>8342</v>
      </c>
      <c r="S1476" s="12">
        <f>(((J1476/60)/60)/24)+DATE(1970,1,1)</f>
        <v>41500.727916666663</v>
      </c>
      <c r="T1476" s="13">
        <f>(((I1476/60)/60)/24)+DATE(1970,1,1)</f>
        <v>41530.727916666663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6">
        <f>(E1477-D1477)/D1477 + 1</f>
        <v>1.8866966666666667</v>
      </c>
      <c r="P1477" s="5">
        <f>E1477/L1477</f>
        <v>64.173356009070289</v>
      </c>
      <c r="Q1477" t="s">
        <v>8322</v>
      </c>
      <c r="R1477" t="s">
        <v>8342</v>
      </c>
      <c r="S1477" s="12">
        <f>(((J1477/60)/60)/24)+DATE(1970,1,1)</f>
        <v>41960.722951388889</v>
      </c>
      <c r="T1477" s="13">
        <f>(((I1477/60)/60)/24)+DATE(1970,1,1)</f>
        <v>41993.207638888889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6">
        <f>(E1478-D1478)/D1478 + 1</f>
        <v>6.6155466666666669</v>
      </c>
      <c r="P1478" s="5">
        <f>E1478/L1478</f>
        <v>43.333275109170302</v>
      </c>
      <c r="Q1478" t="s">
        <v>8322</v>
      </c>
      <c r="R1478" t="s">
        <v>8342</v>
      </c>
      <c r="S1478" s="12">
        <f>(((J1478/60)/60)/24)+DATE(1970,1,1)</f>
        <v>40766.041921296295</v>
      </c>
      <c r="T1478" s="13">
        <f>(((I1478/60)/60)/24)+DATE(1970,1,1)</f>
        <v>40796.041921296295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6">
        <f>(E1479-D1479)/D1479 + 1</f>
        <v>1.1131</v>
      </c>
      <c r="P1479" s="5">
        <f>E1479/L1479</f>
        <v>90.495934959349597</v>
      </c>
      <c r="Q1479" t="s">
        <v>8322</v>
      </c>
      <c r="R1479" t="s">
        <v>8342</v>
      </c>
      <c r="S1479" s="12">
        <f>(((J1479/60)/60)/24)+DATE(1970,1,1)</f>
        <v>40840.615787037037</v>
      </c>
      <c r="T1479" s="13">
        <f>(((I1479/60)/60)/24)+DATE(1970,1,1)</f>
        <v>40900.125</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6">
        <f>(E1480-D1480)/D1480 + 1</f>
        <v>11.8161422</v>
      </c>
      <c r="P1480" s="5">
        <f>E1480/L1480</f>
        <v>29.187190495010373</v>
      </c>
      <c r="Q1480" t="s">
        <v>8322</v>
      </c>
      <c r="R1480" t="s">
        <v>8342</v>
      </c>
      <c r="S1480" s="12">
        <f>(((J1480/60)/60)/24)+DATE(1970,1,1)</f>
        <v>41394.871678240743</v>
      </c>
      <c r="T1480" s="13">
        <f>(((I1480/60)/60)/24)+DATE(1970,1,1)</f>
        <v>41408.871678240743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6">
        <f>(E1481-D1481)/D1481 + 1</f>
        <v>1.37375</v>
      </c>
      <c r="P1481" s="5">
        <f>E1481/L1481</f>
        <v>30.95774647887324</v>
      </c>
      <c r="Q1481" t="s">
        <v>8322</v>
      </c>
      <c r="R1481" t="s">
        <v>8342</v>
      </c>
      <c r="S1481" s="12">
        <f>(((J1481/60)/60)/24)+DATE(1970,1,1)</f>
        <v>41754.745243055557</v>
      </c>
      <c r="T1481" s="13">
        <f>(((I1481/60)/60)/24)+DATE(1970,1,1)</f>
        <v>41769.165972222225</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6">
        <f>(E1482-D1482)/D1482 + 1</f>
        <v>1.170404</v>
      </c>
      <c r="P1482" s="5">
        <f>E1482/L1482</f>
        <v>92.157795275590544</v>
      </c>
      <c r="Q1482" t="s">
        <v>8322</v>
      </c>
      <c r="R1482" t="s">
        <v>8342</v>
      </c>
      <c r="S1482" s="12">
        <f>(((J1482/60)/60)/24)+DATE(1970,1,1)</f>
        <v>41464.934016203704</v>
      </c>
      <c r="T1482" s="13">
        <f>(((I1482/60)/60)/24)+DATE(1970,1,1)</f>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6">
        <f>(E1483-D1483)/D1483 + 1</f>
        <v>2.1000000000000019E-2</v>
      </c>
      <c r="P1483" s="5">
        <f>E1483/L1483</f>
        <v>17.5</v>
      </c>
      <c r="Q1483" t="s">
        <v>8322</v>
      </c>
      <c r="R1483" t="s">
        <v>8324</v>
      </c>
      <c r="S1483" s="12">
        <f>(((J1483/60)/60)/24)+DATE(1970,1,1)</f>
        <v>41550.922974537039</v>
      </c>
      <c r="T1483" s="13">
        <f>(((I1483/60)/60)/24)+DATE(1970,1,1)</f>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6">
        <f>(E1484-D1484)/D1484 + 1</f>
        <v>1.0000000000000009E-3</v>
      </c>
      <c r="P1484" s="5">
        <f>E1484/L1484</f>
        <v>5</v>
      </c>
      <c r="Q1484" t="s">
        <v>8322</v>
      </c>
      <c r="R1484" t="s">
        <v>8324</v>
      </c>
      <c r="S1484" s="12">
        <f>(((J1484/60)/60)/24)+DATE(1970,1,1)</f>
        <v>41136.85805555556</v>
      </c>
      <c r="T1484" s="13">
        <f>(((I1484/60)/60)/24)+DATE(1970,1,1)</f>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6">
        <f>(E1485-D1485)/D1485 + 1</f>
        <v>7.1428571428571175E-3</v>
      </c>
      <c r="P1485" s="5">
        <f>E1485/L1485</f>
        <v>25</v>
      </c>
      <c r="Q1485" t="s">
        <v>8322</v>
      </c>
      <c r="R1485" t="s">
        <v>8324</v>
      </c>
      <c r="S1485" s="12">
        <f>(((J1485/60)/60)/24)+DATE(1970,1,1)</f>
        <v>42548.192997685182</v>
      </c>
      <c r="T1485" s="13">
        <f>(((I1485/60)/60)/24)+DATE(1970,1,1)</f>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6">
        <f>(E1486-D1486)/D1486 + 1</f>
        <v>0</v>
      </c>
      <c r="P1486" s="5" t="e">
        <f>E1486/L1486</f>
        <v>#DIV/0!</v>
      </c>
      <c r="Q1486" t="s">
        <v>8322</v>
      </c>
      <c r="R1486" t="s">
        <v>8324</v>
      </c>
      <c r="S1486" s="12">
        <f>(((J1486/60)/60)/24)+DATE(1970,1,1)</f>
        <v>41053.200960648144</v>
      </c>
      <c r="T1486" s="13">
        <f>(((I1486/60)/60)/24)+DATE(1970,1,1)</f>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6">
        <f>(E1487-D1487)/D1487 + 1</f>
        <v>2.2388059701492491E-2</v>
      </c>
      <c r="P1487" s="5">
        <f>E1487/L1487</f>
        <v>50</v>
      </c>
      <c r="Q1487" t="s">
        <v>8322</v>
      </c>
      <c r="R1487" t="s">
        <v>8324</v>
      </c>
      <c r="S1487" s="12">
        <f>(((J1487/60)/60)/24)+DATE(1970,1,1)</f>
        <v>42130.795983796299</v>
      </c>
      <c r="T1487" s="13">
        <f>(((I1487/60)/60)/24)+DATE(1970,1,1)</f>
        <v>42175.795983796299</v>
      </c>
    </row>
    <row r="1488" spans="1:20" ht="64"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6">
        <f>(E1488-D1488)/D1488 + 1</f>
        <v>2.3999999999999577E-3</v>
      </c>
      <c r="P1488" s="5">
        <f>E1488/L1488</f>
        <v>16</v>
      </c>
      <c r="Q1488" t="s">
        <v>8322</v>
      </c>
      <c r="R1488" t="s">
        <v>8324</v>
      </c>
      <c r="S1488" s="12">
        <f>(((J1488/60)/60)/24)+DATE(1970,1,1)</f>
        <v>42032.168530092589</v>
      </c>
      <c r="T1488" s="13">
        <f>(((I1488/60)/60)/24)+DATE(1970,1,1)</f>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6">
        <f>(E1489-D1489)/D1489 + 1</f>
        <v>0</v>
      </c>
      <c r="P1489" s="5" t="e">
        <f>E1489/L1489</f>
        <v>#DIV/0!</v>
      </c>
      <c r="Q1489" t="s">
        <v>8322</v>
      </c>
      <c r="R1489" t="s">
        <v>8324</v>
      </c>
      <c r="S1489" s="12">
        <f>(((J1489/60)/60)/24)+DATE(1970,1,1)</f>
        <v>42554.917488425926</v>
      </c>
      <c r="T1489" s="13">
        <f>(((I1489/60)/60)/24)+DATE(1970,1,1)</f>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6">
        <f>(E1490-D1490)/D1490 + 1</f>
        <v>2.4000000000000021E-2</v>
      </c>
      <c r="P1490" s="5">
        <f>E1490/L1490</f>
        <v>60</v>
      </c>
      <c r="Q1490" t="s">
        <v>8322</v>
      </c>
      <c r="R1490" t="s">
        <v>8324</v>
      </c>
      <c r="S1490" s="12">
        <f>(((J1490/60)/60)/24)+DATE(1970,1,1)</f>
        <v>41614.563194444447</v>
      </c>
      <c r="T1490" s="13">
        <f>(((I1490/60)/60)/24)+DATE(1970,1,1)</f>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6">
        <f>(E1491-D1491)/D1491 + 1</f>
        <v>0</v>
      </c>
      <c r="P1491" s="5" t="e">
        <f>E1491/L1491</f>
        <v>#DIV/0!</v>
      </c>
      <c r="Q1491" t="s">
        <v>8322</v>
      </c>
      <c r="R1491" t="s">
        <v>8324</v>
      </c>
      <c r="S1491" s="12">
        <f>(((J1491/60)/60)/24)+DATE(1970,1,1)</f>
        <v>41198.611712962964</v>
      </c>
      <c r="T1491" s="13">
        <f>(((I1491/60)/60)/24)+DATE(1970,1,1)</f>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6">
        <f>(E1492-D1492)/D1492 + 1</f>
        <v>0.30862068965517242</v>
      </c>
      <c r="P1492" s="5">
        <f>E1492/L1492</f>
        <v>47.10526315789474</v>
      </c>
      <c r="Q1492" t="s">
        <v>8322</v>
      </c>
      <c r="R1492" t="s">
        <v>8324</v>
      </c>
      <c r="S1492" s="12">
        <f>(((J1492/60)/60)/24)+DATE(1970,1,1)</f>
        <v>41520.561041666668</v>
      </c>
      <c r="T1492" s="13">
        <f>(((I1492/60)/60)/24)+DATE(1970,1,1)</f>
        <v>41549.561041666668</v>
      </c>
    </row>
    <row r="1493" spans="1:20" ht="48"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6">
        <f>(E1493-D1493)/D1493 + 1</f>
        <v>8.333333333333337E-2</v>
      </c>
      <c r="P1493" s="5">
        <f>E1493/L1493</f>
        <v>100</v>
      </c>
      <c r="Q1493" t="s">
        <v>8322</v>
      </c>
      <c r="R1493" t="s">
        <v>8324</v>
      </c>
      <c r="S1493" s="12">
        <f>(((J1493/60)/60)/24)+DATE(1970,1,1)</f>
        <v>41991.713460648149</v>
      </c>
      <c r="T1493" s="13">
        <f>(((I1493/60)/60)/24)+DATE(1970,1,1)</f>
        <v>42050.651388888888</v>
      </c>
    </row>
    <row r="1494" spans="1:20" ht="64"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6">
        <f>(E1494-D1494)/D1494 + 1</f>
        <v>7.4999999999999512E-3</v>
      </c>
      <c r="P1494" s="5">
        <f>E1494/L1494</f>
        <v>15</v>
      </c>
      <c r="Q1494" t="s">
        <v>8322</v>
      </c>
      <c r="R1494" t="s">
        <v>8324</v>
      </c>
      <c r="S1494" s="12">
        <f>(((J1494/60)/60)/24)+DATE(1970,1,1)</f>
        <v>40682.884791666671</v>
      </c>
      <c r="T1494" s="13">
        <f>(((I1494/60)/60)/24)+DATE(1970,1,1)</f>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6">
        <f>(E1495-D1495)/D1495 + 1</f>
        <v>0</v>
      </c>
      <c r="P1495" s="5" t="e">
        <f>E1495/L1495</f>
        <v>#DIV/0!</v>
      </c>
      <c r="Q1495" t="s">
        <v>8322</v>
      </c>
      <c r="R1495" t="s">
        <v>8324</v>
      </c>
      <c r="S1495" s="12">
        <f>(((J1495/60)/60)/24)+DATE(1970,1,1)</f>
        <v>41411.866608796299</v>
      </c>
      <c r="T1495" s="13">
        <f>(((I1495/60)/60)/24)+DATE(1970,1,1)</f>
        <v>41441.866608796299</v>
      </c>
    </row>
    <row r="1496" spans="1:20" ht="64"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6">
        <f>(E1496-D1496)/D1496 + 1</f>
        <v>8.8999999999999968E-2</v>
      </c>
      <c r="P1496" s="5">
        <f>E1496/L1496</f>
        <v>40.454545454545453</v>
      </c>
      <c r="Q1496" t="s">
        <v>8322</v>
      </c>
      <c r="R1496" t="s">
        <v>8324</v>
      </c>
      <c r="S1496" s="12">
        <f>(((J1496/60)/60)/24)+DATE(1970,1,1)</f>
        <v>42067.722372685181</v>
      </c>
      <c r="T1496" s="13">
        <f>(((I1496/60)/60)/24)+DATE(1970,1,1)</f>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6">
        <f>(E1497-D1497)/D1497 + 1</f>
        <v>0</v>
      </c>
      <c r="P1497" s="5" t="e">
        <f>E1497/L1497</f>
        <v>#DIV/0!</v>
      </c>
      <c r="Q1497" t="s">
        <v>8322</v>
      </c>
      <c r="R1497" t="s">
        <v>8324</v>
      </c>
      <c r="S1497" s="12">
        <f>(((J1497/60)/60)/24)+DATE(1970,1,1)</f>
        <v>40752.789710648147</v>
      </c>
      <c r="T1497" s="13">
        <f>(((I1497/60)/60)/24)+DATE(1970,1,1)</f>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6">
        <f>(E1498-D1498)/D1498 + 1</f>
        <v>0</v>
      </c>
      <c r="P1498" s="5" t="e">
        <f>E1498/L1498</f>
        <v>#DIV/0!</v>
      </c>
      <c r="Q1498" t="s">
        <v>8322</v>
      </c>
      <c r="R1498" t="s">
        <v>8324</v>
      </c>
      <c r="S1498" s="12">
        <f>(((J1498/60)/60)/24)+DATE(1970,1,1)</f>
        <v>41838.475219907406</v>
      </c>
      <c r="T1498" s="13">
        <f>(((I1498/60)/60)/24)+DATE(1970,1,1)</f>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6">
        <f>(E1499-D1499)/D1499 + 1</f>
        <v>6.6666666666659324E-5</v>
      </c>
      <c r="P1499" s="5">
        <f>E1499/L1499</f>
        <v>1</v>
      </c>
      <c r="Q1499" t="s">
        <v>8322</v>
      </c>
      <c r="R1499" t="s">
        <v>8324</v>
      </c>
      <c r="S1499" s="12">
        <f>(((J1499/60)/60)/24)+DATE(1970,1,1)</f>
        <v>41444.64261574074</v>
      </c>
      <c r="T1499" s="13">
        <f>(((I1499/60)/60)/24)+DATE(1970,1,1)</f>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6">
        <f>(E1500-D1500)/D1500 + 1</f>
        <v>1.9000000000000017E-2</v>
      </c>
      <c r="P1500" s="5">
        <f>E1500/L1500</f>
        <v>19</v>
      </c>
      <c r="Q1500" t="s">
        <v>8322</v>
      </c>
      <c r="R1500" t="s">
        <v>8324</v>
      </c>
      <c r="S1500" s="12">
        <f>(((J1500/60)/60)/24)+DATE(1970,1,1)</f>
        <v>41840.983541666668</v>
      </c>
      <c r="T1500" s="13">
        <f>(((I1500/60)/60)/24)+DATE(1970,1,1)</f>
        <v>41885.983541666668</v>
      </c>
    </row>
    <row r="1501" spans="1:20" ht="64"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6">
        <f>(E1501-D1501)/D1501 + 1</f>
        <v>2.4999999999999467E-3</v>
      </c>
      <c r="P1501" s="5">
        <f>E1501/L1501</f>
        <v>5</v>
      </c>
      <c r="Q1501" t="s">
        <v>8322</v>
      </c>
      <c r="R1501" t="s">
        <v>8324</v>
      </c>
      <c r="S1501" s="12">
        <f>(((J1501/60)/60)/24)+DATE(1970,1,1)</f>
        <v>42527.007326388892</v>
      </c>
      <c r="T1501" s="13">
        <f>(((I1501/60)/60)/24)+DATE(1970,1,1)</f>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6">
        <f>(E1502-D1502)/D1502 + 1</f>
        <v>0.25035714285714283</v>
      </c>
      <c r="P1502" s="5">
        <f>E1502/L1502</f>
        <v>46.733333333333334</v>
      </c>
      <c r="Q1502" t="s">
        <v>8322</v>
      </c>
      <c r="R1502" t="s">
        <v>8324</v>
      </c>
      <c r="S1502" s="12">
        <f>(((J1502/60)/60)/24)+DATE(1970,1,1)</f>
        <v>41365.904594907406</v>
      </c>
      <c r="T1502" s="13">
        <f>(((I1502/60)/60)/24)+DATE(1970,1,1)</f>
        <v>41395.904594907406</v>
      </c>
    </row>
    <row r="1503" spans="1:20"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6">
        <f>(E1503-D1503)/D1503 + 1</f>
        <v>1.6633076923076922</v>
      </c>
      <c r="P1503" s="5">
        <f>E1503/L1503</f>
        <v>97.731073446327684</v>
      </c>
      <c r="Q1503" t="s">
        <v>8338</v>
      </c>
      <c r="R1503" t="s">
        <v>8339</v>
      </c>
      <c r="S1503" s="12">
        <f>(((J1503/60)/60)/24)+DATE(1970,1,1)</f>
        <v>42163.583599537036</v>
      </c>
      <c r="T1503" s="13">
        <f>(((I1503/60)/60)/24)+DATE(1970,1,1)</f>
        <v>42193.583599537036</v>
      </c>
    </row>
    <row r="1504" spans="1:20"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6">
        <f>(E1504-D1504)/D1504 + 1</f>
        <v>1.0144545454545455</v>
      </c>
      <c r="P1504" s="5">
        <f>E1504/L1504</f>
        <v>67.835866261398181</v>
      </c>
      <c r="Q1504" t="s">
        <v>8338</v>
      </c>
      <c r="R1504" t="s">
        <v>8339</v>
      </c>
      <c r="S1504" s="12">
        <f>(((J1504/60)/60)/24)+DATE(1970,1,1)</f>
        <v>42426.542592592596</v>
      </c>
      <c r="T1504" s="13">
        <f>(((I1504/60)/60)/24)+DATE(1970,1,1)</f>
        <v>42454.916666666672</v>
      </c>
    </row>
    <row r="1505" spans="1:20"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6">
        <f>(E1505-D1505)/D1505 + 1</f>
        <v>1.0789146666666667</v>
      </c>
      <c r="P1505" s="5">
        <f>E1505/L1505</f>
        <v>56.98492957746479</v>
      </c>
      <c r="Q1505" t="s">
        <v>8338</v>
      </c>
      <c r="R1505" t="s">
        <v>8339</v>
      </c>
      <c r="S1505" s="12">
        <f>(((J1505/60)/60)/24)+DATE(1970,1,1)</f>
        <v>42606.347233796296</v>
      </c>
      <c r="T1505" s="13">
        <f>(((I1505/60)/60)/24)+DATE(1970,1,1)</f>
        <v>42666.347233796296</v>
      </c>
    </row>
    <row r="1506" spans="1:20" ht="48"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6">
        <f>(E1506-D1506)/D1506 + 1</f>
        <v>2.7793846153846156</v>
      </c>
      <c r="P1506" s="5">
        <f>E1506/L1506</f>
        <v>67.159851301115239</v>
      </c>
      <c r="Q1506" t="s">
        <v>8338</v>
      </c>
      <c r="R1506" t="s">
        <v>8339</v>
      </c>
      <c r="S1506" s="12">
        <f>(((J1506/60)/60)/24)+DATE(1970,1,1)</f>
        <v>41772.657685185186</v>
      </c>
      <c r="T1506" s="13">
        <f>(((I1506/60)/60)/24)+DATE(1970,1,1)</f>
        <v>41800.356249999997</v>
      </c>
    </row>
    <row r="1507" spans="1:20" ht="64"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6">
        <f>(E1507-D1507)/D1507 + 1</f>
        <v>1.0358125</v>
      </c>
      <c r="P1507" s="5">
        <f>E1507/L1507</f>
        <v>48.037681159420288</v>
      </c>
      <c r="Q1507" t="s">
        <v>8338</v>
      </c>
      <c r="R1507" t="s">
        <v>8339</v>
      </c>
      <c r="S1507" s="12">
        <f>(((J1507/60)/60)/24)+DATE(1970,1,1)</f>
        <v>42414.44332175926</v>
      </c>
      <c r="T1507" s="13">
        <f>(((I1507/60)/60)/24)+DATE(1970,1,1)</f>
        <v>42451.834027777775</v>
      </c>
    </row>
    <row r="1508" spans="1:20"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6">
        <f>(E1508-D1508)/D1508 + 1</f>
        <v>1.1140000000000001</v>
      </c>
      <c r="P1508" s="5">
        <f>E1508/L1508</f>
        <v>38.860465116279073</v>
      </c>
      <c r="Q1508" t="s">
        <v>8338</v>
      </c>
      <c r="R1508" t="s">
        <v>8339</v>
      </c>
      <c r="S1508" s="12">
        <f>(((J1508/60)/60)/24)+DATE(1970,1,1)</f>
        <v>41814.785925925928</v>
      </c>
      <c r="T1508" s="13">
        <f>(((I1508/60)/60)/24)+DATE(1970,1,1)</f>
        <v>41844.785925925928</v>
      </c>
    </row>
    <row r="1509" spans="1:20" ht="64"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6">
        <f>(E1509-D1509)/D1509 + 1</f>
        <v>2.15</v>
      </c>
      <c r="P1509" s="5">
        <f>E1509/L1509</f>
        <v>78.181818181818187</v>
      </c>
      <c r="Q1509" t="s">
        <v>8338</v>
      </c>
      <c r="R1509" t="s">
        <v>8339</v>
      </c>
      <c r="S1509" s="12">
        <f>(((J1509/60)/60)/24)+DATE(1970,1,1)</f>
        <v>40254.450335648151</v>
      </c>
      <c r="T1509" s="13">
        <f>(((I1509/60)/60)/24)+DATE(1970,1,1)</f>
        <v>40313.340277777781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6">
        <f>(E1510-D1510)/D1510 + 1</f>
        <v>1.1076216216216217</v>
      </c>
      <c r="P1510" s="5">
        <f>E1510/L1510</f>
        <v>97.113744075829388</v>
      </c>
      <c r="Q1510" t="s">
        <v>8338</v>
      </c>
      <c r="R1510" t="s">
        <v>8339</v>
      </c>
      <c r="S1510" s="12">
        <f>(((J1510/60)/60)/24)+DATE(1970,1,1)</f>
        <v>41786.614363425928</v>
      </c>
      <c r="T1510" s="13">
        <f>(((I1510/60)/60)/24)+DATE(1970,1,1)</f>
        <v>41817.614363425928</v>
      </c>
    </row>
    <row r="1511" spans="1:20"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6">
        <f>(E1511-D1511)/D1511 + 1</f>
        <v>1.2364125714285714</v>
      </c>
      <c r="P1511" s="5">
        <f>E1511/L1511</f>
        <v>110.39397959183674</v>
      </c>
      <c r="Q1511" t="s">
        <v>8338</v>
      </c>
      <c r="R1511" t="s">
        <v>8339</v>
      </c>
      <c r="S1511" s="12">
        <f>(((J1511/60)/60)/24)+DATE(1970,1,1)</f>
        <v>42751.533391203702</v>
      </c>
      <c r="T1511" s="13">
        <f>(((I1511/60)/60)/24)+DATE(1970,1,1)</f>
        <v>42780.957638888889</v>
      </c>
    </row>
    <row r="1512" spans="1:20"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6">
        <f>(E1512-D1512)/D1512 + 1</f>
        <v>1.0103500000000001</v>
      </c>
      <c r="P1512" s="5">
        <f>E1512/L1512</f>
        <v>39.91506172839506</v>
      </c>
      <c r="Q1512" t="s">
        <v>8338</v>
      </c>
      <c r="R1512" t="s">
        <v>8339</v>
      </c>
      <c r="S1512" s="12">
        <f>(((J1512/60)/60)/24)+DATE(1970,1,1)</f>
        <v>41809.385162037033</v>
      </c>
      <c r="T1512" s="13">
        <f>(((I1512/60)/60)/24)+DATE(1970,1,1)</f>
        <v>41839.385162037033</v>
      </c>
    </row>
    <row r="1513" spans="1:20" ht="64"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6">
        <f>(E1513-D1513)/D1513 + 1</f>
        <v>1.1179285714285714</v>
      </c>
      <c r="P1513" s="5">
        <f>E1513/L1513</f>
        <v>75.975728155339809</v>
      </c>
      <c r="Q1513" t="s">
        <v>8338</v>
      </c>
      <c r="R1513" t="s">
        <v>8339</v>
      </c>
      <c r="S1513" s="12">
        <f>(((J1513/60)/60)/24)+DATE(1970,1,1)</f>
        <v>42296.583379629628</v>
      </c>
      <c r="T1513" s="13">
        <f>(((I1513/60)/60)/24)+DATE(1970,1,1)</f>
        <v>42326.625046296293</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6">
        <f>(E1514-D1514)/D1514 + 1</f>
        <v>5.5877142857142861</v>
      </c>
      <c r="P1514" s="5">
        <f>E1514/L1514</f>
        <v>58.379104477611939</v>
      </c>
      <c r="Q1514" t="s">
        <v>8338</v>
      </c>
      <c r="R1514" t="s">
        <v>8339</v>
      </c>
      <c r="S1514" s="12">
        <f>(((J1514/60)/60)/24)+DATE(1970,1,1)</f>
        <v>42741.684479166666</v>
      </c>
      <c r="T1514" s="13">
        <f>(((I1514/60)/60)/24)+DATE(1970,1,1)</f>
        <v>42771.684479166666</v>
      </c>
    </row>
    <row r="1515" spans="1:20"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6">
        <f>(E1515-D1515)/D1515 + 1</f>
        <v>1.5001875</v>
      </c>
      <c r="P1515" s="5">
        <f>E1515/L1515</f>
        <v>55.82093023255814</v>
      </c>
      <c r="Q1515" t="s">
        <v>8338</v>
      </c>
      <c r="R1515" t="s">
        <v>8339</v>
      </c>
      <c r="S1515" s="12">
        <f>(((J1515/60)/60)/24)+DATE(1970,1,1)</f>
        <v>41806.637337962966</v>
      </c>
      <c r="T1515" s="13">
        <f>(((I1515/60)/60)/24)+DATE(1970,1,1)</f>
        <v>41836.637337962966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6">
        <f>(E1516-D1516)/D1516 + 1</f>
        <v>1.0647599999999999</v>
      </c>
      <c r="P1516" s="5">
        <f>E1516/L1516</f>
        <v>151.24431818181819</v>
      </c>
      <c r="Q1516" t="s">
        <v>8338</v>
      </c>
      <c r="R1516" t="s">
        <v>8339</v>
      </c>
      <c r="S1516" s="12">
        <f>(((J1516/60)/60)/24)+DATE(1970,1,1)</f>
        <v>42234.597685185188</v>
      </c>
      <c r="T1516" s="13">
        <f>(((I1516/60)/60)/24)+DATE(1970,1,1)</f>
        <v>42274.597685185188</v>
      </c>
    </row>
    <row r="1517" spans="1:20"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6">
        <f>(E1517-D1517)/D1517 + 1</f>
        <v>1.57189</v>
      </c>
      <c r="P1517" s="5">
        <f>E1517/L1517</f>
        <v>849.67027027027029</v>
      </c>
      <c r="Q1517" t="s">
        <v>8338</v>
      </c>
      <c r="R1517" t="s">
        <v>8339</v>
      </c>
      <c r="S1517" s="12">
        <f>(((J1517/60)/60)/24)+DATE(1970,1,1)</f>
        <v>42415.253437499996</v>
      </c>
      <c r="T1517" s="13">
        <f>(((I1517/60)/60)/24)+DATE(1970,1,1)</f>
        <v>42445.211770833332</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6">
        <f>(E1518-D1518)/D1518 + 1</f>
        <v>1.0865882352941176</v>
      </c>
      <c r="P1518" s="5">
        <f>E1518/L1518</f>
        <v>159.24137931034483</v>
      </c>
      <c r="Q1518" t="s">
        <v>8338</v>
      </c>
      <c r="R1518" t="s">
        <v>8339</v>
      </c>
      <c r="S1518" s="12">
        <f>(((J1518/60)/60)/24)+DATE(1970,1,1)</f>
        <v>42619.466342592597</v>
      </c>
      <c r="T1518" s="13">
        <f>(((I1518/60)/60)/24)+DATE(1970,1,1)</f>
        <v>42649.583333333328</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6">
        <f>(E1519-D1519)/D1519 + 1</f>
        <v>1.6198000000000001</v>
      </c>
      <c r="P1519" s="5">
        <f>E1519/L1519</f>
        <v>39.507317073170732</v>
      </c>
      <c r="Q1519" t="s">
        <v>8338</v>
      </c>
      <c r="R1519" t="s">
        <v>8339</v>
      </c>
      <c r="S1519" s="12">
        <f>(((J1519/60)/60)/24)+DATE(1970,1,1)</f>
        <v>41948.56658564815</v>
      </c>
      <c r="T1519" s="13">
        <f>(((I1519/60)/60)/24)+DATE(1970,1,1)</f>
        <v>41979.25</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6">
        <f>(E1520-D1520)/D1520 + 1</f>
        <v>2.0536666666666665</v>
      </c>
      <c r="P1520" s="5">
        <f>E1520/L1520</f>
        <v>130.52966101694915</v>
      </c>
      <c r="Q1520" t="s">
        <v>8338</v>
      </c>
      <c r="R1520" t="s">
        <v>8339</v>
      </c>
      <c r="S1520" s="12">
        <f>(((J1520/60)/60)/24)+DATE(1970,1,1)</f>
        <v>41760.8200462963</v>
      </c>
      <c r="T1520" s="13">
        <f>(((I1520/60)/60)/24)+DATE(1970,1,1)</f>
        <v>41790.8200462963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6">
        <f>(E1521-D1521)/D1521 + 1</f>
        <v>1.033638888888889</v>
      </c>
      <c r="P1521" s="5">
        <f>E1521/L1521</f>
        <v>64.156896551724131</v>
      </c>
      <c r="Q1521" t="s">
        <v>8338</v>
      </c>
      <c r="R1521" t="s">
        <v>8339</v>
      </c>
      <c r="S1521" s="12">
        <f>(((J1521/60)/60)/24)+DATE(1970,1,1)</f>
        <v>41782.741701388892</v>
      </c>
      <c r="T1521" s="13">
        <f>(((I1521/60)/60)/24)+DATE(1970,1,1)</f>
        <v>41810.915972222225</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6">
        <f>(E1522-D1522)/D1522 + 1</f>
        <v>1.0347222222222223</v>
      </c>
      <c r="P1522" s="5">
        <f>E1522/L1522</f>
        <v>111.52694610778443</v>
      </c>
      <c r="Q1522" t="s">
        <v>8338</v>
      </c>
      <c r="R1522" t="s">
        <v>8339</v>
      </c>
      <c r="S1522" s="12">
        <f>(((J1522/60)/60)/24)+DATE(1970,1,1)</f>
        <v>41955.857789351852</v>
      </c>
      <c r="T1522" s="13">
        <f>(((I1522/60)/60)/24)+DATE(1970,1,1)</f>
        <v>41992.166666666672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6">
        <f>(E1523-D1523)/D1523 + 1</f>
        <v>1.0681333333333334</v>
      </c>
      <c r="P1523" s="5">
        <f>E1523/L1523</f>
        <v>170.44680851063831</v>
      </c>
      <c r="Q1523" t="s">
        <v>8338</v>
      </c>
      <c r="R1523" t="s">
        <v>8339</v>
      </c>
      <c r="S1523" s="12">
        <f>(((J1523/60)/60)/24)+DATE(1970,1,1)</f>
        <v>42493.167719907404</v>
      </c>
      <c r="T1523" s="13">
        <f>(((I1523/60)/60)/24)+DATE(1970,1,1)</f>
        <v>42528.167719907404</v>
      </c>
    </row>
    <row r="1524" spans="1:20" ht="64"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6">
        <f>(E1524-D1524)/D1524 + 1</f>
        <v>1.3896574712643677</v>
      </c>
      <c r="P1524" s="5">
        <f>E1524/L1524</f>
        <v>133.7391592920354</v>
      </c>
      <c r="Q1524" t="s">
        <v>8338</v>
      </c>
      <c r="R1524" t="s">
        <v>8339</v>
      </c>
      <c r="S1524" s="12">
        <f>(((J1524/60)/60)/24)+DATE(1970,1,1)</f>
        <v>41899.830312500002</v>
      </c>
      <c r="T1524" s="13">
        <f>(((I1524/60)/60)/24)+DATE(1970,1,1)</f>
        <v>41929.830312500002</v>
      </c>
    </row>
    <row r="1525" spans="1:20" ht="64"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6">
        <f>(E1525-D1525)/D1525 + 1</f>
        <v>1.2484324324324325</v>
      </c>
      <c r="P1525" s="5">
        <f>E1525/L1525</f>
        <v>95.834024896265561</v>
      </c>
      <c r="Q1525" t="s">
        <v>8338</v>
      </c>
      <c r="R1525" t="s">
        <v>8339</v>
      </c>
      <c r="S1525" s="12">
        <f>(((J1525/60)/60)/24)+DATE(1970,1,1)</f>
        <v>41964.751342592594</v>
      </c>
      <c r="T1525" s="13">
        <f>(((I1525/60)/60)/24)+DATE(1970,1,1)</f>
        <v>41996</v>
      </c>
    </row>
    <row r="1526" spans="1:20"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6">
        <f>(E1526-D1526)/D1526 + 1</f>
        <v>2.0700000000000003</v>
      </c>
      <c r="P1526" s="5">
        <f>E1526/L1526</f>
        <v>221.78571428571428</v>
      </c>
      <c r="Q1526" t="s">
        <v>8338</v>
      </c>
      <c r="R1526" t="s">
        <v>8339</v>
      </c>
      <c r="S1526" s="12">
        <f>(((J1526/60)/60)/24)+DATE(1970,1,1)</f>
        <v>42756.501041666663</v>
      </c>
      <c r="T1526" s="13">
        <f>(((I1526/60)/60)/24)+DATE(1970,1,1)</f>
        <v>42786.501041666663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6">
        <f>(E1527-D1527)/D1527 + 1</f>
        <v>1.7400576923076922</v>
      </c>
      <c r="P1527" s="5">
        <f>E1527/L1527</f>
        <v>32.315357142857138</v>
      </c>
      <c r="Q1527" t="s">
        <v>8338</v>
      </c>
      <c r="R1527" t="s">
        <v>8339</v>
      </c>
      <c r="S1527" s="12">
        <f>(((J1527/60)/60)/24)+DATE(1970,1,1)</f>
        <v>42570.702986111108</v>
      </c>
      <c r="T1527" s="13">
        <f>(((I1527/60)/60)/24)+DATE(1970,1,1)</f>
        <v>42600.702986111108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6">
        <f>(E1528-D1528)/D1528 + 1</f>
        <v>1.2032608695652174</v>
      </c>
      <c r="P1528" s="5">
        <f>E1528/L1528</f>
        <v>98.839285714285708</v>
      </c>
      <c r="Q1528" t="s">
        <v>8338</v>
      </c>
      <c r="R1528" t="s">
        <v>8339</v>
      </c>
      <c r="S1528" s="12">
        <f>(((J1528/60)/60)/24)+DATE(1970,1,1)</f>
        <v>42339.276006944448</v>
      </c>
      <c r="T1528" s="13">
        <f>(((I1528/60)/60)/24)+DATE(1970,1,1)</f>
        <v>42388.276006944448</v>
      </c>
    </row>
    <row r="1529" spans="1:20" ht="48"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6">
        <f>(E1529-D1529)/D1529 + 1</f>
        <v>1.1044428571428573</v>
      </c>
      <c r="P1529" s="5">
        <f>E1529/L1529</f>
        <v>55.222142857142863</v>
      </c>
      <c r="Q1529" t="s">
        <v>8338</v>
      </c>
      <c r="R1529" t="s">
        <v>8339</v>
      </c>
      <c r="S1529" s="12">
        <f>(((J1529/60)/60)/24)+DATE(1970,1,1)</f>
        <v>42780.600532407407</v>
      </c>
      <c r="T1529" s="13">
        <f>(((I1529/60)/60)/24)+DATE(1970,1,1)</f>
        <v>42808.558865740735</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6">
        <f>(E1530-D1530)/D1530 + 1</f>
        <v>2.815666666666667</v>
      </c>
      <c r="P1530" s="5">
        <f>E1530/L1530</f>
        <v>52.793750000000003</v>
      </c>
      <c r="Q1530" t="s">
        <v>8338</v>
      </c>
      <c r="R1530" t="s">
        <v>8339</v>
      </c>
      <c r="S1530" s="12">
        <f>(((J1530/60)/60)/24)+DATE(1970,1,1)</f>
        <v>42736.732893518521</v>
      </c>
      <c r="T1530" s="13">
        <f>(((I1530/60)/60)/24)+DATE(1970,1,1)</f>
        <v>42767</v>
      </c>
    </row>
    <row r="1531" spans="1:20" ht="48"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6">
        <f>(E1531-D1531)/D1531 + 1</f>
        <v>1.0067894736842105</v>
      </c>
      <c r="P1531" s="5">
        <f>E1531/L1531</f>
        <v>135.66666666666666</v>
      </c>
      <c r="Q1531" t="s">
        <v>8338</v>
      </c>
      <c r="R1531" t="s">
        <v>8339</v>
      </c>
      <c r="S1531" s="12">
        <f>(((J1531/60)/60)/24)+DATE(1970,1,1)</f>
        <v>42052.628703703704</v>
      </c>
      <c r="T1531" s="13">
        <f>(((I1531/60)/60)/24)+DATE(1970,1,1)</f>
        <v>42082.587037037039</v>
      </c>
    </row>
    <row r="1532" spans="1:20" ht="64"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6">
        <f>(E1532-D1532)/D1532 + 1</f>
        <v>1.3482571428571428</v>
      </c>
      <c r="P1532" s="5">
        <f>E1532/L1532</f>
        <v>53.991990846681922</v>
      </c>
      <c r="Q1532" t="s">
        <v>8338</v>
      </c>
      <c r="R1532" t="s">
        <v>8339</v>
      </c>
      <c r="S1532" s="12">
        <f>(((J1532/60)/60)/24)+DATE(1970,1,1)</f>
        <v>42275.767303240747</v>
      </c>
      <c r="T1532" s="13">
        <f>(((I1532/60)/60)/24)+DATE(1970,1,1)</f>
        <v>42300.767303240747</v>
      </c>
    </row>
    <row r="1533" spans="1:20" ht="64"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6">
        <f>(E1533-D1533)/D1533 + 1</f>
        <v>1.7595744680851064</v>
      </c>
      <c r="P1533" s="5">
        <f>E1533/L1533</f>
        <v>56.643835616438359</v>
      </c>
      <c r="Q1533" t="s">
        <v>8338</v>
      </c>
      <c r="R1533" t="s">
        <v>8339</v>
      </c>
      <c r="S1533" s="12">
        <f>(((J1533/60)/60)/24)+DATE(1970,1,1)</f>
        <v>41941.802384259259</v>
      </c>
      <c r="T1533" s="13">
        <f>(((I1533/60)/60)/24)+DATE(1970,1,1)</f>
        <v>41974.125</v>
      </c>
    </row>
    <row r="1534" spans="1:20"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6">
        <f>(E1534-D1534)/D1534 + 1</f>
        <v>4.8401999999999994</v>
      </c>
      <c r="P1534" s="5">
        <f>E1534/L1534</f>
        <v>82.316326530612244</v>
      </c>
      <c r="Q1534" t="s">
        <v>8338</v>
      </c>
      <c r="R1534" t="s">
        <v>8339</v>
      </c>
      <c r="S1534" s="12">
        <f>(((J1534/60)/60)/24)+DATE(1970,1,1)</f>
        <v>42391.475289351853</v>
      </c>
      <c r="T1534" s="13">
        <f>(((I1534/60)/60)/24)+DATE(1970,1,1)</f>
        <v>42415.625</v>
      </c>
    </row>
    <row r="1535" spans="1:20" ht="48"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6">
        <f>(E1535-D1535)/D1535 + 1</f>
        <v>1.4514</v>
      </c>
      <c r="P1535" s="5">
        <f>E1535/L1535</f>
        <v>88.26081081081081</v>
      </c>
      <c r="Q1535" t="s">
        <v>8338</v>
      </c>
      <c r="R1535" t="s">
        <v>8339</v>
      </c>
      <c r="S1535" s="12">
        <f>(((J1535/60)/60)/24)+DATE(1970,1,1)</f>
        <v>42443.00204861111</v>
      </c>
      <c r="T1535" s="13">
        <f>(((I1535/60)/60)/24)+DATE(1970,1,1)</f>
        <v>42492.165972222225</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6">
        <f>(E1536-D1536)/D1536 + 1</f>
        <v>4.1773333333333333</v>
      </c>
      <c r="P1536" s="5">
        <f>E1536/L1536</f>
        <v>84.905149051490511</v>
      </c>
      <c r="Q1536" t="s">
        <v>8338</v>
      </c>
      <c r="R1536" t="s">
        <v>8339</v>
      </c>
      <c r="S1536" s="12">
        <f>(((J1536/60)/60)/24)+DATE(1970,1,1)</f>
        <v>42221.67432870371</v>
      </c>
      <c r="T1536" s="13">
        <f>(((I1536/60)/60)/24)+DATE(1970,1,1)</f>
        <v>42251.67432870371</v>
      </c>
    </row>
    <row r="1537" spans="1:20" ht="64"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6">
        <f>(E1537-D1537)/D1537 + 1</f>
        <v>1.3242499999999999</v>
      </c>
      <c r="P1537" s="5">
        <f>E1537/L1537</f>
        <v>48.154545454545456</v>
      </c>
      <c r="Q1537" t="s">
        <v>8338</v>
      </c>
      <c r="R1537" t="s">
        <v>8339</v>
      </c>
      <c r="S1537" s="12">
        <f>(((J1537/60)/60)/24)+DATE(1970,1,1)</f>
        <v>42484.829062500001</v>
      </c>
      <c r="T1537" s="13">
        <f>(((I1537/60)/60)/24)+DATE(1970,1,1)</f>
        <v>42513.916666666672</v>
      </c>
    </row>
    <row r="1538" spans="1:20" ht="64"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6">
        <f>(E1538-D1538)/D1538 + 1</f>
        <v>2.5030841666666666</v>
      </c>
      <c r="P1538" s="5">
        <f>E1538/L1538</f>
        <v>66.015406593406595</v>
      </c>
      <c r="Q1538" t="s">
        <v>8338</v>
      </c>
      <c r="R1538" t="s">
        <v>8339</v>
      </c>
      <c r="S1538" s="12">
        <f>(((J1538/60)/60)/24)+DATE(1970,1,1)</f>
        <v>42213.802199074074</v>
      </c>
      <c r="T1538" s="13">
        <f>(((I1538/60)/60)/24)+DATE(1970,1,1)</f>
        <v>42243.802199074074</v>
      </c>
    </row>
    <row r="1539" spans="1:20"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6">
        <f>(E1539-D1539)/D1539 + 1</f>
        <v>1.7989999999999999</v>
      </c>
      <c r="P1539" s="5">
        <f>E1539/L1539</f>
        <v>96.375</v>
      </c>
      <c r="Q1539" t="s">
        <v>8338</v>
      </c>
      <c r="R1539" t="s">
        <v>8339</v>
      </c>
      <c r="S1539" s="12">
        <f>(((J1539/60)/60)/24)+DATE(1970,1,1)</f>
        <v>42552.315127314811</v>
      </c>
      <c r="T1539" s="13">
        <f>(((I1539/60)/60)/24)+DATE(1970,1,1)</f>
        <v>42588.75</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6">
        <f>(E1540-D1540)/D1540 + 1</f>
        <v>1.0262857142857142</v>
      </c>
      <c r="P1540" s="5">
        <f>E1540/L1540</f>
        <v>156.17391304347825</v>
      </c>
      <c r="Q1540" t="s">
        <v>8338</v>
      </c>
      <c r="R1540" t="s">
        <v>8339</v>
      </c>
      <c r="S1540" s="12">
        <f>(((J1540/60)/60)/24)+DATE(1970,1,1)</f>
        <v>41981.782060185185</v>
      </c>
      <c r="T1540" s="13">
        <f>(((I1540/60)/60)/24)+DATE(1970,1,1)</f>
        <v>42026.782060185185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6">
        <f>(E1541-D1541)/D1541 + 1</f>
        <v>1.359861</v>
      </c>
      <c r="P1541" s="5">
        <f>E1541/L1541</f>
        <v>95.764859154929582</v>
      </c>
      <c r="Q1541" t="s">
        <v>8338</v>
      </c>
      <c r="R1541" t="s">
        <v>8339</v>
      </c>
      <c r="S1541" s="12">
        <f>(((J1541/60)/60)/24)+DATE(1970,1,1)</f>
        <v>42705.919201388882</v>
      </c>
      <c r="T1541" s="13">
        <f>(((I1541/60)/60)/24)+DATE(1970,1,1)</f>
        <v>42738.919201388882</v>
      </c>
    </row>
    <row r="1542" spans="1:20" ht="64"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6">
        <f>(E1542-D1542)/D1542 + 1</f>
        <v>1.1786666666666668</v>
      </c>
      <c r="P1542" s="5">
        <f>E1542/L1542</f>
        <v>180.40816326530611</v>
      </c>
      <c r="Q1542" t="s">
        <v>8338</v>
      </c>
      <c r="R1542" t="s">
        <v>8339</v>
      </c>
      <c r="S1542" s="12">
        <f>(((J1542/60)/60)/24)+DATE(1970,1,1)</f>
        <v>41939.00712962963</v>
      </c>
      <c r="T1542" s="13">
        <f>(((I1542/60)/60)/24)+DATE(1970,1,1)</f>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6">
        <f>(E1543-D1543)/D1543 + 1</f>
        <v>3.3333333333329662E-4</v>
      </c>
      <c r="P1543" s="5">
        <f>E1543/L1543</f>
        <v>3</v>
      </c>
      <c r="Q1543" t="s">
        <v>8338</v>
      </c>
      <c r="R1543" t="s">
        <v>8343</v>
      </c>
      <c r="S1543" s="12">
        <f>(((J1543/60)/60)/24)+DATE(1970,1,1)</f>
        <v>41974.712245370371</v>
      </c>
      <c r="T1543" s="13">
        <f>(((I1543/60)/60)/24)+DATE(1970,1,1)</f>
        <v>42004.712245370371</v>
      </c>
    </row>
    <row r="1544" spans="1:20" ht="64"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6">
        <f>(E1544-D1544)/D1544 + 1</f>
        <v>4.0000000000000036E-2</v>
      </c>
      <c r="P1544" s="5">
        <f>E1544/L1544</f>
        <v>20</v>
      </c>
      <c r="Q1544" t="s">
        <v>8338</v>
      </c>
      <c r="R1544" t="s">
        <v>8343</v>
      </c>
      <c r="S1544" s="12">
        <f>(((J1544/60)/60)/24)+DATE(1970,1,1)</f>
        <v>42170.996527777781</v>
      </c>
      <c r="T1544" s="13">
        <f>(((I1544/60)/60)/24)+DATE(1970,1,1)</f>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6">
        <f>(E1545-D1545)/D1545 + 1</f>
        <v>4.4444444444444731E-3</v>
      </c>
      <c r="P1545" s="5">
        <f>E1545/L1545</f>
        <v>10</v>
      </c>
      <c r="Q1545" t="s">
        <v>8338</v>
      </c>
      <c r="R1545" t="s">
        <v>8343</v>
      </c>
      <c r="S1545" s="12">
        <f>(((J1545/60)/60)/24)+DATE(1970,1,1)</f>
        <v>41935.509652777779</v>
      </c>
      <c r="T1545" s="13">
        <f>(((I1545/60)/60)/24)+DATE(1970,1,1)</f>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6">
        <f>(E1546-D1546)/D1546 + 1</f>
        <v>0</v>
      </c>
      <c r="P1546" s="5" t="e">
        <f>E1546/L1546</f>
        <v>#DIV/0!</v>
      </c>
      <c r="Q1546" t="s">
        <v>8338</v>
      </c>
      <c r="R1546" t="s">
        <v>8343</v>
      </c>
      <c r="S1546" s="12">
        <f>(((J1546/60)/60)/24)+DATE(1970,1,1)</f>
        <v>42053.051203703704</v>
      </c>
      <c r="T1546" s="13">
        <f>(((I1546/60)/60)/24)+DATE(1970,1,1)</f>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6">
        <f>(E1547-D1547)/D1547 + 1</f>
        <v>3.3333333333329662E-4</v>
      </c>
      <c r="P1547" s="5">
        <f>E1547/L1547</f>
        <v>1</v>
      </c>
      <c r="Q1547" t="s">
        <v>8338</v>
      </c>
      <c r="R1547" t="s">
        <v>8343</v>
      </c>
      <c r="S1547" s="12">
        <f>(((J1547/60)/60)/24)+DATE(1970,1,1)</f>
        <v>42031.884652777779</v>
      </c>
      <c r="T1547" s="13">
        <f>(((I1547/60)/60)/24)+DATE(1970,1,1)</f>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6">
        <f>(E1548-D1548)/D1548 + 1</f>
        <v>0.28900000000000003</v>
      </c>
      <c r="P1548" s="5">
        <f>E1548/L1548</f>
        <v>26.272727272727273</v>
      </c>
      <c r="Q1548" t="s">
        <v>8338</v>
      </c>
      <c r="R1548" t="s">
        <v>8343</v>
      </c>
      <c r="S1548" s="12">
        <f>(((J1548/60)/60)/24)+DATE(1970,1,1)</f>
        <v>41839.212951388887</v>
      </c>
      <c r="T1548" s="13">
        <f>(((I1548/60)/60)/24)+DATE(1970,1,1)</f>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6">
        <f>(E1549-D1549)/D1549 + 1</f>
        <v>0</v>
      </c>
      <c r="P1549" s="5" t="e">
        <f>E1549/L1549</f>
        <v>#DIV/0!</v>
      </c>
      <c r="Q1549" t="s">
        <v>8338</v>
      </c>
      <c r="R1549" t="s">
        <v>8343</v>
      </c>
      <c r="S1549" s="12">
        <f>(((J1549/60)/60)/24)+DATE(1970,1,1)</f>
        <v>42782.426875000005</v>
      </c>
      <c r="T1549" s="13">
        <f>(((I1549/60)/60)/24)+DATE(1970,1,1)</f>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6">
        <f>(E1550-D1550)/D1550 + 1</f>
        <v>8.5714285714285743E-2</v>
      </c>
      <c r="P1550" s="5">
        <f>E1550/L1550</f>
        <v>60</v>
      </c>
      <c r="Q1550" t="s">
        <v>8338</v>
      </c>
      <c r="R1550" t="s">
        <v>8343</v>
      </c>
      <c r="S1550" s="12">
        <f>(((J1550/60)/60)/24)+DATE(1970,1,1)</f>
        <v>42286.88217592593</v>
      </c>
      <c r="T1550" s="13">
        <f>(((I1550/60)/60)/24)+DATE(1970,1,1)</f>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6">
        <f>(E1551-D1551)/D1551 + 1</f>
        <v>0.33999999999999997</v>
      </c>
      <c r="P1551" s="5">
        <f>E1551/L1551</f>
        <v>28.333333333333332</v>
      </c>
      <c r="Q1551" t="s">
        <v>8338</v>
      </c>
      <c r="R1551" t="s">
        <v>8343</v>
      </c>
      <c r="S1551" s="12">
        <f>(((J1551/60)/60)/24)+DATE(1970,1,1)</f>
        <v>42281.136099537034</v>
      </c>
      <c r="T1551" s="13">
        <f>(((I1551/60)/60)/24)+DATE(1970,1,1)</f>
        <v>42311.177766203706</v>
      </c>
    </row>
    <row r="1552" spans="1:20" ht="64"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6">
        <f>(E1552-D1552)/D1552 + 1</f>
        <v>0.13466666666666671</v>
      </c>
      <c r="P1552" s="5">
        <f>E1552/L1552</f>
        <v>14.428571428571429</v>
      </c>
      <c r="Q1552" t="s">
        <v>8338</v>
      </c>
      <c r="R1552" t="s">
        <v>8343</v>
      </c>
      <c r="S1552" s="12">
        <f>(((J1552/60)/60)/24)+DATE(1970,1,1)</f>
        <v>42472.449467592596</v>
      </c>
      <c r="T1552" s="13">
        <f>(((I1552/60)/60)/24)+DATE(1970,1,1)</f>
        <v>42502.449467592596</v>
      </c>
    </row>
    <row r="1553" spans="1:20" ht="64"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6">
        <f>(E1553-D1553)/D1553 + 1</f>
        <v>0</v>
      </c>
      <c r="P1553" s="5" t="e">
        <f>E1553/L1553</f>
        <v>#DIV/0!</v>
      </c>
      <c r="Q1553" t="s">
        <v>8338</v>
      </c>
      <c r="R1553" t="s">
        <v>8343</v>
      </c>
      <c r="S1553" s="12">
        <f>(((J1553/60)/60)/24)+DATE(1970,1,1)</f>
        <v>42121.824525462958</v>
      </c>
      <c r="T1553" s="13">
        <f>(((I1553/60)/60)/24)+DATE(1970,1,1)</f>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6">
        <f>(E1554-D1554)/D1554 + 1</f>
        <v>0.49186046511627912</v>
      </c>
      <c r="P1554" s="5">
        <f>E1554/L1554</f>
        <v>132.1875</v>
      </c>
      <c r="Q1554" t="s">
        <v>8338</v>
      </c>
      <c r="R1554" t="s">
        <v>8343</v>
      </c>
      <c r="S1554" s="12">
        <f>(((J1554/60)/60)/24)+DATE(1970,1,1)</f>
        <v>41892.688750000001</v>
      </c>
      <c r="T1554" s="13">
        <f>(((I1554/60)/60)/24)+DATE(1970,1,1)</f>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6">
        <f>(E1555-D1555)/D1555 + 1</f>
        <v>0</v>
      </c>
      <c r="P1555" s="5" t="e">
        <f>E1555/L1555</f>
        <v>#DIV/0!</v>
      </c>
      <c r="Q1555" t="s">
        <v>8338</v>
      </c>
      <c r="R1555" t="s">
        <v>8343</v>
      </c>
      <c r="S1555" s="12">
        <f>(((J1555/60)/60)/24)+DATE(1970,1,1)</f>
        <v>42219.282951388886</v>
      </c>
      <c r="T1555" s="13">
        <f>(((I1555/60)/60)/24)+DATE(1970,1,1)</f>
        <v>42249.282951388886</v>
      </c>
    </row>
    <row r="1556" spans="1:20" ht="64"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6">
        <f>(E1556-D1556)/D1556 + 1</f>
        <v>0</v>
      </c>
      <c r="P1556" s="5" t="e">
        <f>E1556/L1556</f>
        <v>#DIV/0!</v>
      </c>
      <c r="Q1556" t="s">
        <v>8338</v>
      </c>
      <c r="R1556" t="s">
        <v>8343</v>
      </c>
      <c r="S1556" s="12">
        <f>(((J1556/60)/60)/24)+DATE(1970,1,1)</f>
        <v>42188.252199074079</v>
      </c>
      <c r="T1556" s="13">
        <f>(((I1556/60)/60)/24)+DATE(1970,1,1)</f>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6">
        <f>(E1557-D1557)/D1557 + 1</f>
        <v>0</v>
      </c>
      <c r="P1557" s="5" t="e">
        <f>E1557/L1557</f>
        <v>#DIV/0!</v>
      </c>
      <c r="Q1557" t="s">
        <v>8338</v>
      </c>
      <c r="R1557" t="s">
        <v>8343</v>
      </c>
      <c r="S1557" s="12">
        <f>(((J1557/60)/60)/24)+DATE(1970,1,1)</f>
        <v>42241.613796296297</v>
      </c>
      <c r="T1557" s="13">
        <f>(((I1557/60)/60)/24)+DATE(1970,1,1)</f>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6">
        <f>(E1558-D1558)/D1558 + 1</f>
        <v>0.45133333333333336</v>
      </c>
      <c r="P1558" s="5">
        <f>E1558/L1558</f>
        <v>56.416666666666664</v>
      </c>
      <c r="Q1558" t="s">
        <v>8338</v>
      </c>
      <c r="R1558" t="s">
        <v>8343</v>
      </c>
      <c r="S1558" s="12">
        <f>(((J1558/60)/60)/24)+DATE(1970,1,1)</f>
        <v>42525.153055555551</v>
      </c>
      <c r="T1558" s="13">
        <f>(((I1558/60)/60)/24)+DATE(1970,1,1)</f>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6">
        <f>(E1559-D1559)/D1559 + 1</f>
        <v>4.0000000000000036E-2</v>
      </c>
      <c r="P1559" s="5">
        <f>E1559/L1559</f>
        <v>100</v>
      </c>
      <c r="Q1559" t="s">
        <v>8338</v>
      </c>
      <c r="R1559" t="s">
        <v>8343</v>
      </c>
      <c r="S1559" s="12">
        <f>(((J1559/60)/60)/24)+DATE(1970,1,1)</f>
        <v>41871.65315972222</v>
      </c>
      <c r="T1559" s="13">
        <f>(((I1559/60)/60)/24)+DATE(1970,1,1)</f>
        <v>41902.65315972222</v>
      </c>
    </row>
    <row r="1560" spans="1:20" ht="48"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6">
        <f>(E1560-D1560)/D1560 + 1</f>
        <v>4.6666666666666634E-2</v>
      </c>
      <c r="P1560" s="5">
        <f>E1560/L1560</f>
        <v>11.666666666666666</v>
      </c>
      <c r="Q1560" t="s">
        <v>8338</v>
      </c>
      <c r="R1560" t="s">
        <v>8343</v>
      </c>
      <c r="S1560" s="12">
        <f>(((J1560/60)/60)/24)+DATE(1970,1,1)</f>
        <v>42185.397673611107</v>
      </c>
      <c r="T1560" s="13">
        <f>(((I1560/60)/60)/24)+DATE(1970,1,1)</f>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6">
        <f>(E1561-D1561)/D1561 + 1</f>
        <v>3.3333333333332993E-3</v>
      </c>
      <c r="P1561" s="5">
        <f>E1561/L1561</f>
        <v>50</v>
      </c>
      <c r="Q1561" t="s">
        <v>8338</v>
      </c>
      <c r="R1561" t="s">
        <v>8343</v>
      </c>
      <c r="S1561" s="12">
        <f>(((J1561/60)/60)/24)+DATE(1970,1,1)</f>
        <v>42108.05322916666</v>
      </c>
      <c r="T1561" s="13">
        <f>(((I1561/60)/60)/24)+DATE(1970,1,1)</f>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6">
        <f>(E1562-D1562)/D1562 + 1</f>
        <v>3.7599999999999967E-2</v>
      </c>
      <c r="P1562" s="5">
        <f>E1562/L1562</f>
        <v>23.5</v>
      </c>
      <c r="Q1562" t="s">
        <v>8338</v>
      </c>
      <c r="R1562" t="s">
        <v>8343</v>
      </c>
      <c r="S1562" s="12">
        <f>(((J1562/60)/60)/24)+DATE(1970,1,1)</f>
        <v>41936.020752314813</v>
      </c>
      <c r="T1562" s="13">
        <f>(((I1562/60)/60)/24)+DATE(1970,1,1)</f>
        <v>41956.062418981484</v>
      </c>
    </row>
    <row r="1563" spans="1:20" ht="64"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6">
        <f>(E1563-D1563)/D1563 + 1</f>
        <v>6.7000000000000393E-3</v>
      </c>
      <c r="P1563" s="5">
        <f>E1563/L1563</f>
        <v>67</v>
      </c>
      <c r="Q1563" t="s">
        <v>8322</v>
      </c>
      <c r="R1563" t="s">
        <v>8344</v>
      </c>
      <c r="S1563" s="12">
        <f>(((J1563/60)/60)/24)+DATE(1970,1,1)</f>
        <v>41555.041701388887</v>
      </c>
      <c r="T1563" s="13">
        <f>(((I1563/60)/60)/24)+DATE(1970,1,1)</f>
        <v>41585.083368055559</v>
      </c>
    </row>
    <row r="1564" spans="1:20" ht="64"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6">
        <f>(E1564-D1564)/D1564 + 1</f>
        <v>0</v>
      </c>
      <c r="P1564" s="5" t="e">
        <f>E1564/L1564</f>
        <v>#DIV/0!</v>
      </c>
      <c r="Q1564" t="s">
        <v>8322</v>
      </c>
      <c r="R1564" t="s">
        <v>8344</v>
      </c>
      <c r="S1564" s="12">
        <f>(((J1564/60)/60)/24)+DATE(1970,1,1)</f>
        <v>40079.566157407404</v>
      </c>
      <c r="T1564" s="13">
        <f>(((I1564/60)/60)/24)+DATE(1970,1,1)</f>
        <v>40149.034722222219</v>
      </c>
    </row>
    <row r="1565" spans="1:20"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6">
        <f>(E1565-D1565)/D1565 + 1</f>
        <v>1.4166666666666661E-2</v>
      </c>
      <c r="P1565" s="5">
        <f>E1565/L1565</f>
        <v>42.5</v>
      </c>
      <c r="Q1565" t="s">
        <v>8322</v>
      </c>
      <c r="R1565" t="s">
        <v>8344</v>
      </c>
      <c r="S1565" s="12">
        <f>(((J1565/60)/60)/24)+DATE(1970,1,1)</f>
        <v>41652.742488425924</v>
      </c>
      <c r="T1565" s="13">
        <f>(((I1565/60)/60)/24)+DATE(1970,1,1)</f>
        <v>41712.700821759259</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6">
        <f>(E1566-D1566)/D1566 + 1</f>
        <v>1.0000000000000009E-3</v>
      </c>
      <c r="P1566" s="5">
        <f>E1566/L1566</f>
        <v>10</v>
      </c>
      <c r="Q1566" t="s">
        <v>8322</v>
      </c>
      <c r="R1566" t="s">
        <v>8344</v>
      </c>
      <c r="S1566" s="12">
        <f>(((J1566/60)/60)/24)+DATE(1970,1,1)</f>
        <v>42121.367002314815</v>
      </c>
      <c r="T1566" s="13">
        <f>(((I1566/60)/60)/24)+DATE(1970,1,1)</f>
        <v>42152.836805555555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6">
        <f>(E1567-D1567)/D1567 + 1</f>
        <v>2.5000000000000022E-2</v>
      </c>
      <c r="P1567" s="5">
        <f>E1567/L1567</f>
        <v>100</v>
      </c>
      <c r="Q1567" t="s">
        <v>8322</v>
      </c>
      <c r="R1567" t="s">
        <v>8344</v>
      </c>
      <c r="S1567" s="12">
        <f>(((J1567/60)/60)/24)+DATE(1970,1,1)</f>
        <v>40672.729872685188</v>
      </c>
      <c r="T1567" s="13">
        <f>(((I1567/60)/60)/24)+DATE(1970,1,1)</f>
        <v>40702.729872685188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6">
        <f>(E1568-D1568)/D1568 + 1</f>
        <v>0.21250000000000002</v>
      </c>
      <c r="P1568" s="5">
        <f>E1568/L1568</f>
        <v>108.05084745762711</v>
      </c>
      <c r="Q1568" t="s">
        <v>8322</v>
      </c>
      <c r="R1568" t="s">
        <v>8344</v>
      </c>
      <c r="S1568" s="12">
        <f>(((J1568/60)/60)/24)+DATE(1970,1,1)</f>
        <v>42549.916712962964</v>
      </c>
      <c r="T1568" s="13">
        <f>(((I1568/60)/60)/24)+DATE(1970,1,1)</f>
        <v>42578.916666666672</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6">
        <f>(E1569-D1569)/D1569 + 1</f>
        <v>4.1176470588235259E-2</v>
      </c>
      <c r="P1569" s="5">
        <f>E1569/L1569</f>
        <v>26.923076923076923</v>
      </c>
      <c r="Q1569" t="s">
        <v>8322</v>
      </c>
      <c r="R1569" t="s">
        <v>8344</v>
      </c>
      <c r="S1569" s="12">
        <f>(((J1569/60)/60)/24)+DATE(1970,1,1)</f>
        <v>41671.936863425923</v>
      </c>
      <c r="T1569" s="13">
        <f>(((I1569/60)/60)/24)+DATE(1970,1,1)</f>
        <v>41687</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6">
        <f>(E1570-D1570)/D1570 + 1</f>
        <v>0.13639999999999997</v>
      </c>
      <c r="P1570" s="5">
        <f>E1570/L1570</f>
        <v>155</v>
      </c>
      <c r="Q1570" t="s">
        <v>8322</v>
      </c>
      <c r="R1570" t="s">
        <v>8344</v>
      </c>
      <c r="S1570" s="12">
        <f>(((J1570/60)/60)/24)+DATE(1970,1,1)</f>
        <v>41962.062326388885</v>
      </c>
      <c r="T1570" s="13">
        <f>(((I1570/60)/60)/24)+DATE(1970,1,1)</f>
        <v>41997.062326388885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6">
        <f>(E1571-D1571)/D1571 + 1</f>
        <v>0</v>
      </c>
      <c r="P1571" s="5" t="e">
        <f>E1571/L1571</f>
        <v>#DIV/0!</v>
      </c>
      <c r="Q1571" t="s">
        <v>8322</v>
      </c>
      <c r="R1571" t="s">
        <v>8344</v>
      </c>
      <c r="S1571" s="12">
        <f>(((J1571/60)/60)/24)+DATE(1970,1,1)</f>
        <v>41389.679560185185</v>
      </c>
      <c r="T1571" s="13">
        <f>(((I1571/60)/60)/24)+DATE(1970,1,1)</f>
        <v>41419.679560185185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6">
        <f>(E1572-D1572)/D1572 + 1</f>
        <v>0.41400000000000003</v>
      </c>
      <c r="P1572" s="5">
        <f>E1572/L1572</f>
        <v>47.769230769230766</v>
      </c>
      <c r="Q1572" t="s">
        <v>8322</v>
      </c>
      <c r="R1572" t="s">
        <v>8344</v>
      </c>
      <c r="S1572" s="12">
        <f>(((J1572/60)/60)/24)+DATE(1970,1,1)</f>
        <v>42438.813449074078</v>
      </c>
      <c r="T1572" s="13">
        <f>(((I1572/60)/60)/24)+DATE(1970,1,1)</f>
        <v>42468.771782407406</v>
      </c>
    </row>
    <row r="1573" spans="1:20" ht="64"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6">
        <f>(E1573-D1573)/D1573 + 1</f>
        <v>6.6115702479339067E-3</v>
      </c>
      <c r="P1573" s="5">
        <f>E1573/L1573</f>
        <v>20</v>
      </c>
      <c r="Q1573" t="s">
        <v>8322</v>
      </c>
      <c r="R1573" t="s">
        <v>8344</v>
      </c>
      <c r="S1573" s="12">
        <f>(((J1573/60)/60)/24)+DATE(1970,1,1)</f>
        <v>42144.769479166673</v>
      </c>
      <c r="T1573" s="13">
        <f>(((I1573/60)/60)/24)+DATE(1970,1,1)</f>
        <v>42174.769479166673</v>
      </c>
    </row>
    <row r="1574" spans="1:20"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6">
        <f>(E1574-D1574)/D1574 + 1</f>
        <v>5.0000000000000044E-2</v>
      </c>
      <c r="P1574" s="5">
        <f>E1574/L1574</f>
        <v>41.666666666666664</v>
      </c>
      <c r="Q1574" t="s">
        <v>8322</v>
      </c>
      <c r="R1574" t="s">
        <v>8344</v>
      </c>
      <c r="S1574" s="12">
        <f>(((J1574/60)/60)/24)+DATE(1970,1,1)</f>
        <v>42404.033090277779</v>
      </c>
      <c r="T1574" s="13">
        <f>(((I1574/60)/60)/24)+DATE(1970,1,1)</f>
        <v>42428.999305555553</v>
      </c>
    </row>
    <row r="1575" spans="1:20"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6">
        <f>(E1575-D1575)/D1575 + 1</f>
        <v>2.4777777777777787E-2</v>
      </c>
      <c r="P1575" s="5">
        <f>E1575/L1575</f>
        <v>74.333333333333329</v>
      </c>
      <c r="Q1575" t="s">
        <v>8322</v>
      </c>
      <c r="R1575" t="s">
        <v>8344</v>
      </c>
      <c r="S1575" s="12">
        <f>(((J1575/60)/60)/24)+DATE(1970,1,1)</f>
        <v>42786.000023148154</v>
      </c>
      <c r="T1575" s="13">
        <f>(((I1575/60)/60)/24)+DATE(1970,1,1)</f>
        <v>42826.165972222225</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6">
        <f>(E1576-D1576)/D1576 + 1</f>
        <v>5.0599999999999978E-2</v>
      </c>
      <c r="P1576" s="5">
        <f>E1576/L1576</f>
        <v>84.333333333333329</v>
      </c>
      <c r="Q1576" t="s">
        <v>8322</v>
      </c>
      <c r="R1576" t="s">
        <v>8344</v>
      </c>
      <c r="S1576" s="12">
        <f>(((J1576/60)/60)/24)+DATE(1970,1,1)</f>
        <v>42017.927418981482</v>
      </c>
      <c r="T1576" s="13">
        <f>(((I1576/60)/60)/24)+DATE(1970,1,1)</f>
        <v>42052.927418981482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6">
        <f>(E1577-D1577)/D1577 + 1</f>
        <v>0.22909999999999997</v>
      </c>
      <c r="P1577" s="5">
        <f>E1577/L1577</f>
        <v>65.457142857142856</v>
      </c>
      <c r="Q1577" t="s">
        <v>8322</v>
      </c>
      <c r="R1577" t="s">
        <v>8344</v>
      </c>
      <c r="S1577" s="12">
        <f>(((J1577/60)/60)/24)+DATE(1970,1,1)</f>
        <v>41799.524259259262</v>
      </c>
      <c r="T1577" s="13">
        <f>(((I1577/60)/60)/24)+DATE(1970,1,1)</f>
        <v>41829.524259259262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6">
        <f>(E1578-D1578)/D1578 + 1</f>
        <v>0.13</v>
      </c>
      <c r="P1578" s="5">
        <f>E1578/L1578</f>
        <v>65</v>
      </c>
      <c r="Q1578" t="s">
        <v>8322</v>
      </c>
      <c r="R1578" t="s">
        <v>8344</v>
      </c>
      <c r="S1578" s="12">
        <f>(((J1578/60)/60)/24)+DATE(1970,1,1)</f>
        <v>42140.879259259258</v>
      </c>
      <c r="T1578" s="13">
        <f>(((I1578/60)/60)/24)+DATE(1970,1,1)</f>
        <v>42185.879259259258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6">
        <f>(E1579-D1579)/D1579 + 1</f>
        <v>5.4999999999999494E-3</v>
      </c>
      <c r="P1579" s="5">
        <f>E1579/L1579</f>
        <v>27.5</v>
      </c>
      <c r="Q1579" t="s">
        <v>8322</v>
      </c>
      <c r="R1579" t="s">
        <v>8344</v>
      </c>
      <c r="S1579" s="12">
        <f>(((J1579/60)/60)/24)+DATE(1970,1,1)</f>
        <v>41054.847777777781</v>
      </c>
      <c r="T1579" s="13">
        <f>(((I1579/60)/60)/24)+DATE(1970,1,1)</f>
        <v>41114.847777777781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6">
        <f>(E1580-D1580)/D1580 + 1</f>
        <v>0.10806536636794939</v>
      </c>
      <c r="P1580" s="5">
        <f>E1580/L1580</f>
        <v>51.25</v>
      </c>
      <c r="Q1580" t="s">
        <v>8322</v>
      </c>
      <c r="R1580" t="s">
        <v>8344</v>
      </c>
      <c r="S1580" s="12">
        <f>(((J1580/60)/60)/24)+DATE(1970,1,1)</f>
        <v>40399.065868055557</v>
      </c>
      <c r="T1580" s="13">
        <f>(((I1580/60)/60)/24)+DATE(1970,1,1)</f>
        <v>40423.083333333336</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6">
        <f>(E1581-D1581)/D1581 + 1</f>
        <v>8.4008400840084319E-3</v>
      </c>
      <c r="P1581" s="5">
        <f>E1581/L1581</f>
        <v>14</v>
      </c>
      <c r="Q1581" t="s">
        <v>8322</v>
      </c>
      <c r="R1581" t="s">
        <v>8344</v>
      </c>
      <c r="S1581" s="12">
        <f>(((J1581/60)/60)/24)+DATE(1970,1,1)</f>
        <v>41481.996423611112</v>
      </c>
      <c r="T1581" s="13">
        <f>(((I1581/60)/60)/24)+DATE(1970,1,1)</f>
        <v>41514.996423611112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6">
        <f>(E1582-D1582)/D1582 + 1</f>
        <v>0</v>
      </c>
      <c r="P1582" s="5" t="e">
        <f>E1582/L1582</f>
        <v>#DIV/0!</v>
      </c>
      <c r="Q1582" t="s">
        <v>8322</v>
      </c>
      <c r="R1582" t="s">
        <v>8344</v>
      </c>
      <c r="S1582" s="12">
        <f>(((J1582/60)/60)/24)+DATE(1970,1,1)</f>
        <v>40990.050069444449</v>
      </c>
      <c r="T1582" s="13">
        <f>(((I1582/60)/60)/24)+DATE(1970,1,1)</f>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6">
        <f>(E1583-D1583)/D1583 + 1</f>
        <v>5.0000000000000044E-3</v>
      </c>
      <c r="P1583" s="5">
        <f>E1583/L1583</f>
        <v>5</v>
      </c>
      <c r="Q1583" t="s">
        <v>8338</v>
      </c>
      <c r="R1583" t="s">
        <v>8345</v>
      </c>
      <c r="S1583" s="12">
        <f>(((J1583/60)/60)/24)+DATE(1970,1,1)</f>
        <v>42325.448958333334</v>
      </c>
      <c r="T1583" s="13">
        <f>(((I1583/60)/60)/24)+DATE(1970,1,1)</f>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6">
        <f>(E1584-D1584)/D1584 + 1</f>
        <v>9.2999999999999972E-2</v>
      </c>
      <c r="P1584" s="5">
        <f>E1584/L1584</f>
        <v>31</v>
      </c>
      <c r="Q1584" t="s">
        <v>8338</v>
      </c>
      <c r="R1584" t="s">
        <v>8345</v>
      </c>
      <c r="S1584" s="12">
        <f>(((J1584/60)/60)/24)+DATE(1970,1,1)</f>
        <v>42246.789965277778</v>
      </c>
      <c r="T1584" s="13">
        <f>(((I1584/60)/60)/24)+DATE(1970,1,1)</f>
        <v>42303.888888888891</v>
      </c>
    </row>
    <row r="1585" spans="1:20" ht="64"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6">
        <f>(E1585-D1585)/D1585 + 1</f>
        <v>7.5000000000002842E-4</v>
      </c>
      <c r="P1585" s="5">
        <f>E1585/L1585</f>
        <v>15</v>
      </c>
      <c r="Q1585" t="s">
        <v>8338</v>
      </c>
      <c r="R1585" t="s">
        <v>8345</v>
      </c>
      <c r="S1585" s="12">
        <f>(((J1585/60)/60)/24)+DATE(1970,1,1)</f>
        <v>41877.904988425929</v>
      </c>
      <c r="T1585" s="13">
        <f>(((I1585/60)/60)/24)+DATE(1970,1,1)</f>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6">
        <f>(E1586-D1586)/D1586 + 1</f>
        <v>0</v>
      </c>
      <c r="P1586" s="5" t="e">
        <f>E1586/L1586</f>
        <v>#DIV/0!</v>
      </c>
      <c r="Q1586" t="s">
        <v>8338</v>
      </c>
      <c r="R1586" t="s">
        <v>8345</v>
      </c>
      <c r="S1586" s="12">
        <f>(((J1586/60)/60)/24)+DATE(1970,1,1)</f>
        <v>41779.649317129632</v>
      </c>
      <c r="T1586" s="13">
        <f>(((I1586/60)/60)/24)+DATE(1970,1,1)</f>
        <v>41789.649317129632</v>
      </c>
    </row>
    <row r="1587" spans="1:20" ht="64"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6">
        <f>(E1587-D1587)/D1587 + 1</f>
        <v>0.79</v>
      </c>
      <c r="P1587" s="5">
        <f>E1587/L1587</f>
        <v>131.66666666666666</v>
      </c>
      <c r="Q1587" t="s">
        <v>8338</v>
      </c>
      <c r="R1587" t="s">
        <v>8345</v>
      </c>
      <c r="S1587" s="12">
        <f>(((J1587/60)/60)/24)+DATE(1970,1,1)</f>
        <v>42707.895462962959</v>
      </c>
      <c r="T1587" s="13">
        <f>(((I1587/60)/60)/24)+DATE(1970,1,1)</f>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6">
        <f>(E1588-D1588)/D1588 + 1</f>
        <v>0</v>
      </c>
      <c r="P1588" s="5" t="e">
        <f>E1588/L1588</f>
        <v>#DIV/0!</v>
      </c>
      <c r="Q1588" t="s">
        <v>8338</v>
      </c>
      <c r="R1588" t="s">
        <v>8345</v>
      </c>
      <c r="S1588" s="12">
        <f>(((J1588/60)/60)/24)+DATE(1970,1,1)</f>
        <v>42069.104421296302</v>
      </c>
      <c r="T1588" s="13">
        <f>(((I1588/60)/60)/24)+DATE(1970,1,1)</f>
        <v>42099.062754629631</v>
      </c>
    </row>
    <row r="1589" spans="1:20" ht="64"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6">
        <f>(E1589-D1589)/D1589 + 1</f>
        <v>1.3333333333331865E-4</v>
      </c>
      <c r="P1589" s="5">
        <f>E1589/L1589</f>
        <v>1</v>
      </c>
      <c r="Q1589" t="s">
        <v>8338</v>
      </c>
      <c r="R1589" t="s">
        <v>8345</v>
      </c>
      <c r="S1589" s="12">
        <f>(((J1589/60)/60)/24)+DATE(1970,1,1)</f>
        <v>41956.950983796298</v>
      </c>
      <c r="T1589" s="13">
        <f>(((I1589/60)/60)/24)+DATE(1970,1,1)</f>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6">
        <f>(E1590-D1590)/D1590 + 1</f>
        <v>0</v>
      </c>
      <c r="P1590" s="5" t="e">
        <f>E1590/L1590</f>
        <v>#DIV/0!</v>
      </c>
      <c r="Q1590" t="s">
        <v>8338</v>
      </c>
      <c r="R1590" t="s">
        <v>8345</v>
      </c>
      <c r="S1590" s="12">
        <f>(((J1590/60)/60)/24)+DATE(1970,1,1)</f>
        <v>42005.24998842593</v>
      </c>
      <c r="T1590" s="13">
        <f>(((I1590/60)/60)/24)+DATE(1970,1,1)</f>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6">
        <f>(E1591-D1591)/D1591 + 1</f>
        <v>0</v>
      </c>
      <c r="P1591" s="5" t="e">
        <f>E1591/L1591</f>
        <v>#DIV/0!</v>
      </c>
      <c r="Q1591" t="s">
        <v>8338</v>
      </c>
      <c r="R1591" t="s">
        <v>8345</v>
      </c>
      <c r="S1591" s="12">
        <f>(((J1591/60)/60)/24)+DATE(1970,1,1)</f>
        <v>42256.984791666662</v>
      </c>
      <c r="T1591" s="13">
        <f>(((I1591/60)/60)/24)+DATE(1970,1,1)</f>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6">
        <f>(E1592-D1592)/D1592 + 1</f>
        <v>1.7000000000000015E-2</v>
      </c>
      <c r="P1592" s="5">
        <f>E1592/L1592</f>
        <v>510</v>
      </c>
      <c r="Q1592" t="s">
        <v>8338</v>
      </c>
      <c r="R1592" t="s">
        <v>8345</v>
      </c>
      <c r="S1592" s="12">
        <f>(((J1592/60)/60)/24)+DATE(1970,1,1)</f>
        <v>42240.857222222221</v>
      </c>
      <c r="T1592" s="13">
        <f>(((I1592/60)/60)/24)+DATE(1970,1,1)</f>
        <v>42270.857222222221</v>
      </c>
    </row>
    <row r="1593" spans="1:20" ht="64"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6">
        <f>(E1593-D1593)/D1593 + 1</f>
        <v>0.29228571428571426</v>
      </c>
      <c r="P1593" s="5">
        <f>E1593/L1593</f>
        <v>44.478260869565219</v>
      </c>
      <c r="Q1593" t="s">
        <v>8338</v>
      </c>
      <c r="R1593" t="s">
        <v>8345</v>
      </c>
      <c r="S1593" s="12">
        <f>(((J1593/60)/60)/24)+DATE(1970,1,1)</f>
        <v>42433.726168981477</v>
      </c>
      <c r="T1593" s="13">
        <f>(((I1593/60)/60)/24)+DATE(1970,1,1)</f>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6">
        <f>(E1594-D1594)/D1594 + 1</f>
        <v>0</v>
      </c>
      <c r="P1594" s="5" t="e">
        <f>E1594/L1594</f>
        <v>#DIV/0!</v>
      </c>
      <c r="Q1594" t="s">
        <v>8338</v>
      </c>
      <c r="R1594" t="s">
        <v>8345</v>
      </c>
      <c r="S1594" s="12">
        <f>(((J1594/60)/60)/24)+DATE(1970,1,1)</f>
        <v>42046.072743055556</v>
      </c>
      <c r="T1594" s="13">
        <f>(((I1594/60)/60)/24)+DATE(1970,1,1)</f>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6">
        <f>(E1595-D1595)/D1595 + 1</f>
        <v>1.3636363636360116E-4</v>
      </c>
      <c r="P1595" s="5">
        <f>E1595/L1595</f>
        <v>1</v>
      </c>
      <c r="Q1595" t="s">
        <v>8338</v>
      </c>
      <c r="R1595" t="s">
        <v>8345</v>
      </c>
      <c r="S1595" s="12">
        <f>(((J1595/60)/60)/24)+DATE(1970,1,1)</f>
        <v>42033.845543981486</v>
      </c>
      <c r="T1595" s="13">
        <f>(((I1595/60)/60)/24)+DATE(1970,1,1)</f>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6">
        <f>(E1596-D1596)/D1596 + 1</f>
        <v>0.20499999999999996</v>
      </c>
      <c r="P1596" s="5">
        <f>E1596/L1596</f>
        <v>20.5</v>
      </c>
      <c r="Q1596" t="s">
        <v>8338</v>
      </c>
      <c r="R1596" t="s">
        <v>8345</v>
      </c>
      <c r="S1596" s="12">
        <f>(((J1596/60)/60)/24)+DATE(1970,1,1)</f>
        <v>42445.712754629625</v>
      </c>
      <c r="T1596" s="13">
        <f>(((I1596/60)/60)/24)+DATE(1970,1,1)</f>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6">
        <f>(E1597-D1597)/D1597 + 1</f>
        <v>2.8000000000000247E-3</v>
      </c>
      <c r="P1597" s="5">
        <f>E1597/L1597</f>
        <v>40</v>
      </c>
      <c r="Q1597" t="s">
        <v>8338</v>
      </c>
      <c r="R1597" t="s">
        <v>8345</v>
      </c>
      <c r="S1597" s="12">
        <f>(((J1597/60)/60)/24)+DATE(1970,1,1)</f>
        <v>41780.050092592595</v>
      </c>
      <c r="T1597" s="13">
        <f>(((I1597/60)/60)/24)+DATE(1970,1,1)</f>
        <v>41808.842361111114</v>
      </c>
    </row>
    <row r="1598" spans="1:20" ht="48"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6">
        <f>(E1598-D1598)/D1598 + 1</f>
        <v>2.3076923076923106E-2</v>
      </c>
      <c r="P1598" s="5">
        <f>E1598/L1598</f>
        <v>25</v>
      </c>
      <c r="Q1598" t="s">
        <v>8338</v>
      </c>
      <c r="R1598" t="s">
        <v>8345</v>
      </c>
      <c r="S1598" s="12">
        <f>(((J1598/60)/60)/24)+DATE(1970,1,1)</f>
        <v>41941.430196759262</v>
      </c>
      <c r="T1598" s="13">
        <f>(((I1598/60)/60)/24)+DATE(1970,1,1)</f>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6">
        <f>(E1599-D1599)/D1599 + 1</f>
        <v>0</v>
      </c>
      <c r="P1599" s="5" t="e">
        <f>E1599/L1599</f>
        <v>#DIV/0!</v>
      </c>
      <c r="Q1599" t="s">
        <v>8338</v>
      </c>
      <c r="R1599" t="s">
        <v>8345</v>
      </c>
      <c r="S1599" s="12">
        <f>(((J1599/60)/60)/24)+DATE(1970,1,1)</f>
        <v>42603.354131944448</v>
      </c>
      <c r="T1599" s="13">
        <f>(((I1599/60)/60)/24)+DATE(1970,1,1)</f>
        <v>42633.354131944448</v>
      </c>
    </row>
    <row r="1600" spans="1:20" ht="64"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6">
        <f>(E1600-D1600)/D1600 + 1</f>
        <v>1.2499999999999734E-3</v>
      </c>
      <c r="P1600" s="5">
        <f>E1600/L1600</f>
        <v>1</v>
      </c>
      <c r="Q1600" t="s">
        <v>8338</v>
      </c>
      <c r="R1600" t="s">
        <v>8345</v>
      </c>
      <c r="S1600" s="12">
        <f>(((J1600/60)/60)/24)+DATE(1970,1,1)</f>
        <v>42151.667337962965</v>
      </c>
      <c r="T1600" s="13">
        <f>(((I1600/60)/60)/24)+DATE(1970,1,1)</f>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6">
        <f>(E1601-D1601)/D1601 + 1</f>
        <v>0</v>
      </c>
      <c r="P1601" s="5" t="e">
        <f>E1601/L1601</f>
        <v>#DIV/0!</v>
      </c>
      <c r="Q1601" t="s">
        <v>8338</v>
      </c>
      <c r="R1601" t="s">
        <v>8345</v>
      </c>
      <c r="S1601" s="12">
        <f>(((J1601/60)/60)/24)+DATE(1970,1,1)</f>
        <v>42438.53907407407</v>
      </c>
      <c r="T1601" s="13">
        <f>(((I1601/60)/60)/24)+DATE(1970,1,1)</f>
        <v>42468.497407407413</v>
      </c>
    </row>
    <row r="1602" spans="1:20" ht="64"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6">
        <f>(E1602-D1602)/D1602 + 1</f>
        <v>7.3400000000000021E-2</v>
      </c>
      <c r="P1602" s="5">
        <f>E1602/L1602</f>
        <v>40.777777777777779</v>
      </c>
      <c r="Q1602" t="s">
        <v>8338</v>
      </c>
      <c r="R1602" t="s">
        <v>8345</v>
      </c>
      <c r="S1602" s="12">
        <f>(((J1602/60)/60)/24)+DATE(1970,1,1)</f>
        <v>41791.057314814818</v>
      </c>
      <c r="T1602" s="13">
        <f>(((I1602/60)/60)/24)+DATE(1970,1,1)</f>
        <v>41835.21597222222</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6">
        <f>(E1603-D1603)/D1603 + 1</f>
        <v>1.082492</v>
      </c>
      <c r="P1603" s="5">
        <f>E1603/L1603</f>
        <v>48.325535714285714</v>
      </c>
      <c r="Q1603" t="s">
        <v>8325</v>
      </c>
      <c r="R1603" t="s">
        <v>8326</v>
      </c>
      <c r="S1603" s="12">
        <f>(((J1603/60)/60)/24)+DATE(1970,1,1)</f>
        <v>40638.092974537038</v>
      </c>
      <c r="T1603" s="13">
        <f>(((I1603/60)/60)/24)+DATE(1970,1,1)</f>
        <v>40668.092974537038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6">
        <f>(E1604-D1604)/D1604 + 1</f>
        <v>1.0016666666666667</v>
      </c>
      <c r="P1604" s="5">
        <f>E1604/L1604</f>
        <v>46.953125</v>
      </c>
      <c r="Q1604" t="s">
        <v>8325</v>
      </c>
      <c r="R1604" t="s">
        <v>8326</v>
      </c>
      <c r="S1604" s="12">
        <f>(((J1604/60)/60)/24)+DATE(1970,1,1)</f>
        <v>40788.297650462962</v>
      </c>
      <c r="T1604" s="13">
        <f>(((I1604/60)/60)/24)+DATE(1970,1,1)</f>
        <v>40830.958333333336</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6">
        <f>(E1605-D1605)/D1605 + 1</f>
        <v>1.0003299999999999</v>
      </c>
      <c r="P1605" s="5">
        <f>E1605/L1605</f>
        <v>66.688666666666663</v>
      </c>
      <c r="Q1605" t="s">
        <v>8325</v>
      </c>
      <c r="R1605" t="s">
        <v>8326</v>
      </c>
      <c r="S1605" s="12">
        <f>(((J1605/60)/60)/24)+DATE(1970,1,1)</f>
        <v>40876.169664351852</v>
      </c>
      <c r="T1605" s="13">
        <f>(((I1605/60)/60)/24)+DATE(1970,1,1)</f>
        <v>40936.169664351852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6">
        <f>(E1606-D1606)/D1606 + 1</f>
        <v>1.2210714285714286</v>
      </c>
      <c r="P1606" s="5">
        <f>E1606/L1606</f>
        <v>48.842857142857142</v>
      </c>
      <c r="Q1606" t="s">
        <v>8325</v>
      </c>
      <c r="R1606" t="s">
        <v>8326</v>
      </c>
      <c r="S1606" s="12">
        <f>(((J1606/60)/60)/24)+DATE(1970,1,1)</f>
        <v>40945.845312500001</v>
      </c>
      <c r="T1606" s="13">
        <f>(((I1606/60)/60)/24)+DATE(1970,1,1)</f>
        <v>40985.80364583333</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6">
        <f>(E1607-D1607)/D1607 + 1</f>
        <v>1.0069333333333335</v>
      </c>
      <c r="P1607" s="5">
        <f>E1607/L1607</f>
        <v>137.30909090909091</v>
      </c>
      <c r="Q1607" t="s">
        <v>8325</v>
      </c>
      <c r="R1607" t="s">
        <v>8326</v>
      </c>
      <c r="S1607" s="12">
        <f>(((J1607/60)/60)/24)+DATE(1970,1,1)</f>
        <v>40747.012881944444</v>
      </c>
      <c r="T1607" s="13">
        <f>(((I1607/60)/60)/24)+DATE(1970,1,1)</f>
        <v>40756.291666666664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6">
        <f>(E1608-D1608)/D1608 + 1</f>
        <v>1.01004125</v>
      </c>
      <c r="P1608" s="5">
        <f>E1608/L1608</f>
        <v>87.829673913043479</v>
      </c>
      <c r="Q1608" t="s">
        <v>8325</v>
      </c>
      <c r="R1608" t="s">
        <v>8326</v>
      </c>
      <c r="S1608" s="12">
        <f>(((J1608/60)/60)/24)+DATE(1970,1,1)</f>
        <v>40536.111550925925</v>
      </c>
      <c r="T1608" s="13">
        <f>(((I1608/60)/60)/24)+DATE(1970,1,1)</f>
        <v>40626.069884259261</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6">
        <f>(E1609-D1609)/D1609 + 1</f>
        <v>1.4511000000000001</v>
      </c>
      <c r="P1609" s="5">
        <f>E1609/L1609</f>
        <v>70.785365853658533</v>
      </c>
      <c r="Q1609" t="s">
        <v>8325</v>
      </c>
      <c r="R1609" t="s">
        <v>8326</v>
      </c>
      <c r="S1609" s="12">
        <f>(((J1609/60)/60)/24)+DATE(1970,1,1)</f>
        <v>41053.80846064815</v>
      </c>
      <c r="T1609" s="13">
        <f>(((I1609/60)/60)/24)+DATE(1970,1,1)</f>
        <v>41074.80846064815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6">
        <f>(E1610-D1610)/D1610 + 1</f>
        <v>1.0125</v>
      </c>
      <c r="P1610" s="5">
        <f>E1610/L1610</f>
        <v>52.826086956521742</v>
      </c>
      <c r="Q1610" t="s">
        <v>8325</v>
      </c>
      <c r="R1610" t="s">
        <v>8326</v>
      </c>
      <c r="S1610" s="12">
        <f>(((J1610/60)/60)/24)+DATE(1970,1,1)</f>
        <v>41607.83085648148</v>
      </c>
      <c r="T1610" s="13">
        <f>(((I1610/60)/60)/24)+DATE(1970,1,1)</f>
        <v>41640.226388888892</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6">
        <f>(E1611-D1611)/D1611 + 1</f>
        <v>1.1833333333333333</v>
      </c>
      <c r="P1611" s="5">
        <f>E1611/L1611</f>
        <v>443.75</v>
      </c>
      <c r="Q1611" t="s">
        <v>8325</v>
      </c>
      <c r="R1611" t="s">
        <v>8326</v>
      </c>
      <c r="S1611" s="12">
        <f>(((J1611/60)/60)/24)+DATE(1970,1,1)</f>
        <v>40796.001261574071</v>
      </c>
      <c r="T1611" s="13">
        <f>(((I1611/60)/60)/24)+DATE(1970,1,1)</f>
        <v>40849.333333333336</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6">
        <f>(E1612-D1612)/D1612 + 1</f>
        <v>2.7184999999999997</v>
      </c>
      <c r="P1612" s="5">
        <f>E1612/L1612</f>
        <v>48.544642857142854</v>
      </c>
      <c r="Q1612" t="s">
        <v>8325</v>
      </c>
      <c r="R1612" t="s">
        <v>8326</v>
      </c>
      <c r="S1612" s="12">
        <f>(((J1612/60)/60)/24)+DATE(1970,1,1)</f>
        <v>41228.924884259257</v>
      </c>
      <c r="T1612" s="13">
        <f>(((I1612/60)/60)/24)+DATE(1970,1,1)</f>
        <v>41258.924884259257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6">
        <f>(E1613-D1613)/D1613 + 1</f>
        <v>1.25125</v>
      </c>
      <c r="P1613" s="5">
        <f>E1613/L1613</f>
        <v>37.074074074074076</v>
      </c>
      <c r="Q1613" t="s">
        <v>8325</v>
      </c>
      <c r="R1613" t="s">
        <v>8326</v>
      </c>
      <c r="S1613" s="12">
        <f>(((J1613/60)/60)/24)+DATE(1970,1,1)</f>
        <v>41409.00037037037</v>
      </c>
      <c r="T1613" s="13">
        <f>(((I1613/60)/60)/24)+DATE(1970,1,1)</f>
        <v>41430.00037037037</v>
      </c>
    </row>
    <row r="1614" spans="1:20" ht="48"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6">
        <f>(E1614-D1614)/D1614 + 1</f>
        <v>1.1000000000000001</v>
      </c>
      <c r="P1614" s="5">
        <f>E1614/L1614</f>
        <v>50</v>
      </c>
      <c r="Q1614" t="s">
        <v>8325</v>
      </c>
      <c r="R1614" t="s">
        <v>8326</v>
      </c>
      <c r="S1614" s="12">
        <f>(((J1614/60)/60)/24)+DATE(1970,1,1)</f>
        <v>41246.874814814815</v>
      </c>
      <c r="T1614" s="13">
        <f>(((I1614/60)/60)/24)+DATE(1970,1,1)</f>
        <v>41276.874814814815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6">
        <f>(E1615-D1615)/D1615 + 1</f>
        <v>1.0149999999999999</v>
      </c>
      <c r="P1615" s="5">
        <f>E1615/L1615</f>
        <v>39.03846153846154</v>
      </c>
      <c r="Q1615" t="s">
        <v>8325</v>
      </c>
      <c r="R1615" t="s">
        <v>8326</v>
      </c>
      <c r="S1615" s="12">
        <f>(((J1615/60)/60)/24)+DATE(1970,1,1)</f>
        <v>41082.069467592592</v>
      </c>
      <c r="T1615" s="13">
        <f>(((I1615/60)/60)/24)+DATE(1970,1,1)</f>
        <v>41112.069467592592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6">
        <f>(E1616-D1616)/D1616 + 1</f>
        <v>1.0269999999999999</v>
      </c>
      <c r="P1616" s="5">
        <f>E1616/L1616</f>
        <v>66.688311688311686</v>
      </c>
      <c r="Q1616" t="s">
        <v>8325</v>
      </c>
      <c r="R1616" t="s">
        <v>8326</v>
      </c>
      <c r="S1616" s="12">
        <f>(((J1616/60)/60)/24)+DATE(1970,1,1)</f>
        <v>41794.981122685182</v>
      </c>
      <c r="T1616" s="13">
        <f>(((I1616/60)/60)/24)+DATE(1970,1,1)</f>
        <v>41854.708333333336</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6">
        <f>(E1617-D1617)/D1617 + 1</f>
        <v>1.1412499999999999</v>
      </c>
      <c r="P1617" s="5">
        <f>E1617/L1617</f>
        <v>67.132352941176464</v>
      </c>
      <c r="Q1617" t="s">
        <v>8325</v>
      </c>
      <c r="R1617" t="s">
        <v>8326</v>
      </c>
      <c r="S1617" s="12">
        <f>(((J1617/60)/60)/24)+DATE(1970,1,1)</f>
        <v>40845.050879629627</v>
      </c>
      <c r="T1617" s="13">
        <f>(((I1617/60)/60)/24)+DATE(1970,1,1)</f>
        <v>40890.092546296299</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6">
        <f>(E1618-D1618)/D1618 + 1</f>
        <v>1.042</v>
      </c>
      <c r="P1618" s="5">
        <f>E1618/L1618</f>
        <v>66.369426751592357</v>
      </c>
      <c r="Q1618" t="s">
        <v>8325</v>
      </c>
      <c r="R1618" t="s">
        <v>8326</v>
      </c>
      <c r="S1618" s="12">
        <f>(((J1618/60)/60)/24)+DATE(1970,1,1)</f>
        <v>41194.715520833335</v>
      </c>
      <c r="T1618" s="13">
        <f>(((I1618/60)/60)/24)+DATE(1970,1,1)</f>
        <v>41235.916666666664</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6">
        <f>(E1619-D1619)/D1619 + 1</f>
        <v>1.4585714285714286</v>
      </c>
      <c r="P1619" s="5">
        <f>E1619/L1619</f>
        <v>64.620253164556956</v>
      </c>
      <c r="Q1619" t="s">
        <v>8325</v>
      </c>
      <c r="R1619" t="s">
        <v>8326</v>
      </c>
      <c r="S1619" s="12">
        <f>(((J1619/60)/60)/24)+DATE(1970,1,1)</f>
        <v>41546.664212962962</v>
      </c>
      <c r="T1619" s="13">
        <f>(((I1619/60)/60)/24)+DATE(1970,1,1)</f>
        <v>41579.791666666664</v>
      </c>
    </row>
    <row r="1620" spans="1:20" ht="48"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6">
        <f>(E1620-D1620)/D1620 + 1</f>
        <v>1.0506666666666666</v>
      </c>
      <c r="P1620" s="5">
        <f>E1620/L1620</f>
        <v>58.370370370370374</v>
      </c>
      <c r="Q1620" t="s">
        <v>8325</v>
      </c>
      <c r="R1620" t="s">
        <v>8326</v>
      </c>
      <c r="S1620" s="12">
        <f>(((J1620/60)/60)/24)+DATE(1970,1,1)</f>
        <v>41301.654340277775</v>
      </c>
      <c r="T1620" s="13">
        <f>(((I1620/60)/60)/24)+DATE(1970,1,1)</f>
        <v>41341.654340277775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6">
        <f>(E1621-D1621)/D1621 + 1</f>
        <v>1.3333333333333333</v>
      </c>
      <c r="P1621" s="5">
        <f>E1621/L1621</f>
        <v>86.956521739130437</v>
      </c>
      <c r="Q1621" t="s">
        <v>8325</v>
      </c>
      <c r="R1621" t="s">
        <v>8326</v>
      </c>
      <c r="S1621" s="12">
        <f>(((J1621/60)/60)/24)+DATE(1970,1,1)</f>
        <v>41876.18618055556</v>
      </c>
      <c r="T1621" s="13">
        <f>(((I1621/60)/60)/24)+DATE(1970,1,1)</f>
        <v>41897.18618055556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6">
        <f>(E1622-D1622)/D1622 + 1</f>
        <v>1.1299999999999999</v>
      </c>
      <c r="P1622" s="5">
        <f>E1622/L1622</f>
        <v>66.470588235294116</v>
      </c>
      <c r="Q1622" t="s">
        <v>8325</v>
      </c>
      <c r="R1622" t="s">
        <v>8326</v>
      </c>
      <c r="S1622" s="12">
        <f>(((J1622/60)/60)/24)+DATE(1970,1,1)</f>
        <v>41321.339583333334</v>
      </c>
      <c r="T1622" s="13">
        <f>(((I1622/60)/60)/24)+DATE(1970,1,1)</f>
        <v>41328.339583333334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6">
        <f>(E1623-D1623)/D1623 + 1</f>
        <v>1.212</v>
      </c>
      <c r="P1623" s="5">
        <f>E1623/L1623</f>
        <v>163.78378378378378</v>
      </c>
      <c r="Q1623" t="s">
        <v>8325</v>
      </c>
      <c r="R1623" t="s">
        <v>8326</v>
      </c>
      <c r="S1623" s="12">
        <f>(((J1623/60)/60)/24)+DATE(1970,1,1)</f>
        <v>41003.60665509259</v>
      </c>
      <c r="T1623" s="13">
        <f>(((I1623/60)/60)/24)+DATE(1970,1,1)</f>
        <v>41057.165972222225</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6">
        <f>(E1624-D1624)/D1624 + 1</f>
        <v>1.0172463768115942</v>
      </c>
      <c r="P1624" s="5">
        <f>E1624/L1624</f>
        <v>107.98461538461538</v>
      </c>
      <c r="Q1624" t="s">
        <v>8325</v>
      </c>
      <c r="R1624" t="s">
        <v>8326</v>
      </c>
      <c r="S1624" s="12">
        <f>(((J1624/60)/60)/24)+DATE(1970,1,1)</f>
        <v>41950.29483796296</v>
      </c>
      <c r="T1624" s="13">
        <f>(((I1624/60)/60)/24)+DATE(1970,1,1)</f>
        <v>41990.332638888889</v>
      </c>
    </row>
    <row r="1625" spans="1:20" ht="64"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6">
        <f>(E1625-D1625)/D1625 + 1</f>
        <v>1.0106666666666666</v>
      </c>
      <c r="P1625" s="5">
        <f>E1625/L1625</f>
        <v>42.111111111111114</v>
      </c>
      <c r="Q1625" t="s">
        <v>8325</v>
      </c>
      <c r="R1625" t="s">
        <v>8326</v>
      </c>
      <c r="S1625" s="12">
        <f>(((J1625/60)/60)/24)+DATE(1970,1,1)</f>
        <v>41453.688530092593</v>
      </c>
      <c r="T1625" s="13">
        <f>(((I1625/60)/60)/24)+DATE(1970,1,1)</f>
        <v>41513.688530092593</v>
      </c>
    </row>
    <row r="1626" spans="1:20" ht="48"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6">
        <f>(E1626-D1626)/D1626 + 1</f>
        <v>1.18</v>
      </c>
      <c r="P1626" s="5">
        <f>E1626/L1626</f>
        <v>47.2</v>
      </c>
      <c r="Q1626" t="s">
        <v>8325</v>
      </c>
      <c r="R1626" t="s">
        <v>8326</v>
      </c>
      <c r="S1626" s="12">
        <f>(((J1626/60)/60)/24)+DATE(1970,1,1)</f>
        <v>41243.367303240739</v>
      </c>
      <c r="T1626" s="13">
        <f>(((I1626/60)/60)/24)+DATE(1970,1,1)</f>
        <v>41283.367303240739</v>
      </c>
    </row>
    <row r="1627" spans="1:20" ht="64"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6">
        <f>(E1627-D1627)/D1627 + 1</f>
        <v>1.5533333333333332</v>
      </c>
      <c r="P1627" s="5">
        <f>E1627/L1627</f>
        <v>112.01923076923077</v>
      </c>
      <c r="Q1627" t="s">
        <v>8325</v>
      </c>
      <c r="R1627" t="s">
        <v>8326</v>
      </c>
      <c r="S1627" s="12">
        <f>(((J1627/60)/60)/24)+DATE(1970,1,1)</f>
        <v>41135.699687500004</v>
      </c>
      <c r="T1627" s="13">
        <f>(((I1627/60)/60)/24)+DATE(1970,1,1)</f>
        <v>41163.699687500004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6">
        <f>(E1628-D1628)/D1628 + 1</f>
        <v>1.0118750000000001</v>
      </c>
      <c r="P1628" s="5">
        <f>E1628/L1628</f>
        <v>74.953703703703709</v>
      </c>
      <c r="Q1628" t="s">
        <v>8325</v>
      </c>
      <c r="R1628" t="s">
        <v>8326</v>
      </c>
      <c r="S1628" s="12">
        <f>(((J1628/60)/60)/24)+DATE(1970,1,1)</f>
        <v>41579.847997685189</v>
      </c>
      <c r="T1628" s="13">
        <f>(((I1628/60)/60)/24)+DATE(1970,1,1)</f>
        <v>41609.889664351853</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6">
        <f>(E1629-D1629)/D1629 + 1</f>
        <v>1.17</v>
      </c>
      <c r="P1629" s="5">
        <f>E1629/L1629</f>
        <v>61.578947368421055</v>
      </c>
      <c r="Q1629" t="s">
        <v>8325</v>
      </c>
      <c r="R1629" t="s">
        <v>8326</v>
      </c>
      <c r="S1629" s="12">
        <f>(((J1629/60)/60)/24)+DATE(1970,1,1)</f>
        <v>41205.707048611112</v>
      </c>
      <c r="T1629" s="13">
        <f>(((I1629/60)/60)/24)+DATE(1970,1,1)</f>
        <v>41239.207638888889</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6">
        <f>(E1630-D1630)/D1630 + 1</f>
        <v>1.00925</v>
      </c>
      <c r="P1630" s="5">
        <f>E1630/L1630</f>
        <v>45.875</v>
      </c>
      <c r="Q1630" t="s">
        <v>8325</v>
      </c>
      <c r="R1630" t="s">
        <v>8326</v>
      </c>
      <c r="S1630" s="12">
        <f>(((J1630/60)/60)/24)+DATE(1970,1,1)</f>
        <v>41774.737060185187</v>
      </c>
      <c r="T1630" s="13">
        <f>(((I1630/60)/60)/24)+DATE(1970,1,1)</f>
        <v>41807.737060185187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6">
        <f>(E1631-D1631)/D1631 + 1</f>
        <v>1.0366666666666666</v>
      </c>
      <c r="P1631" s="5">
        <f>E1631/L1631</f>
        <v>75.853658536585371</v>
      </c>
      <c r="Q1631" t="s">
        <v>8325</v>
      </c>
      <c r="R1631" t="s">
        <v>8326</v>
      </c>
      <c r="S1631" s="12">
        <f>(((J1631/60)/60)/24)+DATE(1970,1,1)</f>
        <v>41645.867280092592</v>
      </c>
      <c r="T1631" s="13">
        <f>(((I1631/60)/60)/24)+DATE(1970,1,1)</f>
        <v>41690.867280092592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6">
        <f>(E1632-D1632)/D1632 + 1</f>
        <v>2.6524999999999999</v>
      </c>
      <c r="P1632" s="5">
        <f>E1632/L1632</f>
        <v>84.206349206349202</v>
      </c>
      <c r="Q1632" t="s">
        <v>8325</v>
      </c>
      <c r="R1632" t="s">
        <v>8326</v>
      </c>
      <c r="S1632" s="12">
        <f>(((J1632/60)/60)/24)+DATE(1970,1,1)</f>
        <v>40939.837673611109</v>
      </c>
      <c r="T1632" s="13">
        <f>(((I1632/60)/60)/24)+DATE(1970,1,1)</f>
        <v>40970.290972222225</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6">
        <f>(E1633-D1633)/D1633 + 1</f>
        <v>1.5590999999999999</v>
      </c>
      <c r="P1633" s="5">
        <f>E1633/L1633</f>
        <v>117.22556390977444</v>
      </c>
      <c r="Q1633" t="s">
        <v>8325</v>
      </c>
      <c r="R1633" t="s">
        <v>8326</v>
      </c>
      <c r="S1633" s="12">
        <f>(((J1633/60)/60)/24)+DATE(1970,1,1)</f>
        <v>41164.859502314815</v>
      </c>
      <c r="T1633" s="13">
        <f>(((I1633/60)/60)/24)+DATE(1970,1,1)</f>
        <v>41194.859502314815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6">
        <f>(E1634-D1634)/D1634 + 1</f>
        <v>1.0162500000000001</v>
      </c>
      <c r="P1634" s="5">
        <f>E1634/L1634</f>
        <v>86.489361702127653</v>
      </c>
      <c r="Q1634" t="s">
        <v>8325</v>
      </c>
      <c r="R1634" t="s">
        <v>8326</v>
      </c>
      <c r="S1634" s="12">
        <f>(((J1634/60)/60)/24)+DATE(1970,1,1)</f>
        <v>40750.340902777774</v>
      </c>
      <c r="T1634" s="13">
        <f>(((I1634/60)/60)/24)+DATE(1970,1,1)</f>
        <v>40810.340902777774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6">
        <f>(E1635-D1635)/D1635 + 1</f>
        <v>1</v>
      </c>
      <c r="P1635" s="5">
        <f>E1635/L1635</f>
        <v>172.41379310344828</v>
      </c>
      <c r="Q1635" t="s">
        <v>8325</v>
      </c>
      <c r="R1635" t="s">
        <v>8326</v>
      </c>
      <c r="S1635" s="12">
        <f>(((J1635/60)/60)/24)+DATE(1970,1,1)</f>
        <v>40896.883750000001</v>
      </c>
      <c r="T1635" s="13">
        <f>(((I1635/60)/60)/24)+DATE(1970,1,1)</f>
        <v>40924.208333333336</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6">
        <f>(E1636-D1636)/D1636 + 1</f>
        <v>1.0049999999999999</v>
      </c>
      <c r="P1636" s="5">
        <f>E1636/L1636</f>
        <v>62.8125</v>
      </c>
      <c r="Q1636" t="s">
        <v>8325</v>
      </c>
      <c r="R1636" t="s">
        <v>8326</v>
      </c>
      <c r="S1636" s="12">
        <f>(((J1636/60)/60)/24)+DATE(1970,1,1)</f>
        <v>40658.189826388887</v>
      </c>
      <c r="T1636" s="13">
        <f>(((I1636/60)/60)/24)+DATE(1970,1,1)</f>
        <v>40696.249305555553</v>
      </c>
    </row>
    <row r="1637" spans="1:20" ht="64"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6">
        <f>(E1637-D1637)/D1637 + 1</f>
        <v>1.2530000000000001</v>
      </c>
      <c r="P1637" s="5">
        <f>E1637/L1637</f>
        <v>67.729729729729726</v>
      </c>
      <c r="Q1637" t="s">
        <v>8325</v>
      </c>
      <c r="R1637" t="s">
        <v>8326</v>
      </c>
      <c r="S1637" s="12">
        <f>(((J1637/60)/60)/24)+DATE(1970,1,1)</f>
        <v>42502.868761574078</v>
      </c>
      <c r="T1637" s="13">
        <f>(((I1637/60)/60)/24)+DATE(1970,1,1)</f>
        <v>42562.868761574078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6">
        <f>(E1638-D1638)/D1638 + 1</f>
        <v>1.0355555555555556</v>
      </c>
      <c r="P1638" s="5">
        <f>E1638/L1638</f>
        <v>53.5632183908046</v>
      </c>
      <c r="Q1638" t="s">
        <v>8325</v>
      </c>
      <c r="R1638" t="s">
        <v>8326</v>
      </c>
      <c r="S1638" s="12">
        <f>(((J1638/60)/60)/24)+DATE(1970,1,1)</f>
        <v>40663.08666666667</v>
      </c>
      <c r="T1638" s="13">
        <f>(((I1638/60)/60)/24)+DATE(1970,1,1)</f>
        <v>40706.166666666664</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6">
        <f>(E1639-D1639)/D1639 + 1</f>
        <v>1.038</v>
      </c>
      <c r="P1639" s="5">
        <f>E1639/L1639</f>
        <v>34.6</v>
      </c>
      <c r="Q1639" t="s">
        <v>8325</v>
      </c>
      <c r="R1639" t="s">
        <v>8326</v>
      </c>
      <c r="S1639" s="12">
        <f>(((J1639/60)/60)/24)+DATE(1970,1,1)</f>
        <v>40122.751620370371</v>
      </c>
      <c r="T1639" s="13">
        <f>(((I1639/60)/60)/24)+DATE(1970,1,1)</f>
        <v>40178.98541666667</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6">
        <f>(E1640-D1640)/D1640 + 1</f>
        <v>1.05</v>
      </c>
      <c r="P1640" s="5">
        <f>E1640/L1640</f>
        <v>38.888888888888886</v>
      </c>
      <c r="Q1640" t="s">
        <v>8325</v>
      </c>
      <c r="R1640" t="s">
        <v>8326</v>
      </c>
      <c r="S1640" s="12">
        <f>(((J1640/60)/60)/24)+DATE(1970,1,1)</f>
        <v>41288.68712962963</v>
      </c>
      <c r="T1640" s="13">
        <f>(((I1640/60)/60)/24)+DATE(1970,1,1)</f>
        <v>41333.892361111109</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6">
        <f>(E1641-D1641)/D1641 + 1</f>
        <v>1</v>
      </c>
      <c r="P1641" s="5">
        <f>E1641/L1641</f>
        <v>94.736842105263165</v>
      </c>
      <c r="Q1641" t="s">
        <v>8325</v>
      </c>
      <c r="R1641" t="s">
        <v>8326</v>
      </c>
      <c r="S1641" s="12">
        <f>(((J1641/60)/60)/24)+DATE(1970,1,1)</f>
        <v>40941.652372685188</v>
      </c>
      <c r="T1641" s="13">
        <f>(((I1641/60)/60)/24)+DATE(1970,1,1)</f>
        <v>40971.652372685188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6">
        <f>(E1642-D1642)/D1642 + 1</f>
        <v>1.6986000000000001</v>
      </c>
      <c r="P1642" s="5">
        <f>E1642/L1642</f>
        <v>39.967058823529413</v>
      </c>
      <c r="Q1642" t="s">
        <v>8325</v>
      </c>
      <c r="R1642" t="s">
        <v>8326</v>
      </c>
      <c r="S1642" s="12">
        <f>(((J1642/60)/60)/24)+DATE(1970,1,1)</f>
        <v>40379.23096064815</v>
      </c>
      <c r="T1642" s="13">
        <f>(((I1642/60)/60)/24)+DATE(1970,1,1)</f>
        <v>40393.082638888889</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6">
        <f>(E1643-D1643)/D1643 + 1</f>
        <v>1.014</v>
      </c>
      <c r="P1643" s="5">
        <f>E1643/L1643</f>
        <v>97.5</v>
      </c>
      <c r="Q1643" t="s">
        <v>8325</v>
      </c>
      <c r="R1643" t="s">
        <v>8346</v>
      </c>
      <c r="S1643" s="12">
        <f>(((J1643/60)/60)/24)+DATE(1970,1,1)</f>
        <v>41962.596574074079</v>
      </c>
      <c r="T1643" s="13">
        <f>(((I1643/60)/60)/24)+DATE(1970,1,1)</f>
        <v>41992.596574074079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6">
        <f>(E1644-D1644)/D1644 + 1</f>
        <v>1</v>
      </c>
      <c r="P1644" s="5">
        <f>E1644/L1644</f>
        <v>42.857142857142854</v>
      </c>
      <c r="Q1644" t="s">
        <v>8325</v>
      </c>
      <c r="R1644" t="s">
        <v>8346</v>
      </c>
      <c r="S1644" s="12">
        <f>(((J1644/60)/60)/24)+DATE(1970,1,1)</f>
        <v>40688.024618055555</v>
      </c>
      <c r="T1644" s="13">
        <f>(((I1644/60)/60)/24)+DATE(1970,1,1)</f>
        <v>40708.024618055555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6">
        <f>(E1645-D1645)/D1645 + 1</f>
        <v>1.2469999999999999</v>
      </c>
      <c r="P1645" s="5">
        <f>E1645/L1645</f>
        <v>168.51351351351352</v>
      </c>
      <c r="Q1645" t="s">
        <v>8325</v>
      </c>
      <c r="R1645" t="s">
        <v>8346</v>
      </c>
      <c r="S1645" s="12">
        <f>(((J1645/60)/60)/24)+DATE(1970,1,1)</f>
        <v>41146.824212962965</v>
      </c>
      <c r="T1645" s="13">
        <f>(((I1645/60)/60)/24)+DATE(1970,1,1)</f>
        <v>41176.824212962965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6">
        <f>(E1646-D1646)/D1646 + 1</f>
        <v>1.095</v>
      </c>
      <c r="P1646" s="5">
        <f>E1646/L1646</f>
        <v>85.546875</v>
      </c>
      <c r="Q1646" t="s">
        <v>8325</v>
      </c>
      <c r="R1646" t="s">
        <v>8346</v>
      </c>
      <c r="S1646" s="12">
        <f>(((J1646/60)/60)/24)+DATE(1970,1,1)</f>
        <v>41175.05972222222</v>
      </c>
      <c r="T1646" s="13">
        <f>(((I1646/60)/60)/24)+DATE(1970,1,1)</f>
        <v>41235.101388888892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6">
        <f>(E1647-D1647)/D1647 + 1</f>
        <v>1.1080000000000001</v>
      </c>
      <c r="P1647" s="5">
        <f>E1647/L1647</f>
        <v>554</v>
      </c>
      <c r="Q1647" t="s">
        <v>8325</v>
      </c>
      <c r="R1647" t="s">
        <v>8346</v>
      </c>
      <c r="S1647" s="12">
        <f>(((J1647/60)/60)/24)+DATE(1970,1,1)</f>
        <v>41521.617361111108</v>
      </c>
      <c r="T1647" s="13">
        <f>(((I1647/60)/60)/24)+DATE(1970,1,1)</f>
        <v>41535.617361111108</v>
      </c>
    </row>
    <row r="1648" spans="1:20" ht="64"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6">
        <f>(E1648-D1648)/D1648 + 1</f>
        <v>1.1020000000000001</v>
      </c>
      <c r="P1648" s="5">
        <f>E1648/L1648</f>
        <v>26.554216867469879</v>
      </c>
      <c r="Q1648" t="s">
        <v>8325</v>
      </c>
      <c r="R1648" t="s">
        <v>8346</v>
      </c>
      <c r="S1648" s="12">
        <f>(((J1648/60)/60)/24)+DATE(1970,1,1)</f>
        <v>41833.450266203705</v>
      </c>
      <c r="T1648" s="13">
        <f>(((I1648/60)/60)/24)+DATE(1970,1,1)</f>
        <v>41865.757638888892</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6">
        <f>(E1649-D1649)/D1649 + 1</f>
        <v>1.0471999999999999</v>
      </c>
      <c r="P1649" s="5">
        <f>E1649/L1649</f>
        <v>113.82608695652173</v>
      </c>
      <c r="Q1649" t="s">
        <v>8325</v>
      </c>
      <c r="R1649" t="s">
        <v>8346</v>
      </c>
      <c r="S1649" s="12">
        <f>(((J1649/60)/60)/24)+DATE(1970,1,1)</f>
        <v>41039.409456018519</v>
      </c>
      <c r="T1649" s="13">
        <f>(((I1649/60)/60)/24)+DATE(1970,1,1)</f>
        <v>41069.409456018519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6">
        <f>(E1650-D1650)/D1650 + 1</f>
        <v>1.252608695652174</v>
      </c>
      <c r="P1650" s="5">
        <f>E1650/L1650</f>
        <v>32.011111111111113</v>
      </c>
      <c r="Q1650" t="s">
        <v>8325</v>
      </c>
      <c r="R1650" t="s">
        <v>8346</v>
      </c>
      <c r="S1650" s="12">
        <f>(((J1650/60)/60)/24)+DATE(1970,1,1)</f>
        <v>40592.704652777778</v>
      </c>
      <c r="T1650" s="13">
        <f>(((I1650/60)/60)/24)+DATE(1970,1,1)</f>
        <v>40622.662986111114</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6">
        <f>(E1651-D1651)/D1651 + 1</f>
        <v>1.0058763157894737</v>
      </c>
      <c r="P1651" s="5">
        <f>E1651/L1651</f>
        <v>47.189259259259259</v>
      </c>
      <c r="Q1651" t="s">
        <v>8325</v>
      </c>
      <c r="R1651" t="s">
        <v>8346</v>
      </c>
      <c r="S1651" s="12">
        <f>(((J1651/60)/60)/24)+DATE(1970,1,1)</f>
        <v>41737.684664351851</v>
      </c>
      <c r="T1651" s="13">
        <f>(((I1651/60)/60)/24)+DATE(1970,1,1)</f>
        <v>41782.684664351851</v>
      </c>
    </row>
    <row r="1652" spans="1:20" ht="48"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6">
        <f>(E1652-D1652)/D1652 + 1</f>
        <v>1.4155</v>
      </c>
      <c r="P1652" s="5">
        <f>E1652/L1652</f>
        <v>88.46875</v>
      </c>
      <c r="Q1652" t="s">
        <v>8325</v>
      </c>
      <c r="R1652" t="s">
        <v>8346</v>
      </c>
      <c r="S1652" s="12">
        <f>(((J1652/60)/60)/24)+DATE(1970,1,1)</f>
        <v>41526.435613425929</v>
      </c>
      <c r="T1652" s="13">
        <f>(((I1652/60)/60)/24)+DATE(1970,1,1)</f>
        <v>41556.435613425929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6">
        <f>(E1653-D1653)/D1653 + 1</f>
        <v>1.0075000000000001</v>
      </c>
      <c r="P1653" s="5">
        <f>E1653/L1653</f>
        <v>100.75</v>
      </c>
      <c r="Q1653" t="s">
        <v>8325</v>
      </c>
      <c r="R1653" t="s">
        <v>8346</v>
      </c>
      <c r="S1653" s="12">
        <f>(((J1653/60)/60)/24)+DATE(1970,1,1)</f>
        <v>40625.900694444441</v>
      </c>
      <c r="T1653" s="13">
        <f>(((I1653/60)/60)/24)+DATE(1970,1,1)</f>
        <v>40659.290972222225</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6">
        <f>(E1654-D1654)/D1654 + 1</f>
        <v>1.0066666666666666</v>
      </c>
      <c r="P1654" s="5">
        <f>E1654/L1654</f>
        <v>64.714285714285708</v>
      </c>
      <c r="Q1654" t="s">
        <v>8325</v>
      </c>
      <c r="R1654" t="s">
        <v>8346</v>
      </c>
      <c r="S1654" s="12">
        <f>(((J1654/60)/60)/24)+DATE(1970,1,1)</f>
        <v>41572.492974537039</v>
      </c>
      <c r="T1654" s="13">
        <f>(((I1654/60)/60)/24)+DATE(1970,1,1)</f>
        <v>41602.534641203703</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6">
        <f>(E1655-D1655)/D1655 + 1</f>
        <v>1.7423040000000001</v>
      </c>
      <c r="P1655" s="5">
        <f>E1655/L1655</f>
        <v>51.854285714285716</v>
      </c>
      <c r="Q1655" t="s">
        <v>8325</v>
      </c>
      <c r="R1655" t="s">
        <v>8346</v>
      </c>
      <c r="S1655" s="12">
        <f>(((J1655/60)/60)/24)+DATE(1970,1,1)</f>
        <v>40626.834444444445</v>
      </c>
      <c r="T1655" s="13">
        <f>(((I1655/60)/60)/24)+DATE(1970,1,1)</f>
        <v>40657.834444444445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6">
        <f>(E1656-D1656)/D1656 + 1</f>
        <v>1.1990909090909092</v>
      </c>
      <c r="P1656" s="5">
        <f>E1656/L1656</f>
        <v>38.794117647058826</v>
      </c>
      <c r="Q1656" t="s">
        <v>8325</v>
      </c>
      <c r="R1656" t="s">
        <v>8346</v>
      </c>
      <c r="S1656" s="12">
        <f>(((J1656/60)/60)/24)+DATE(1970,1,1)</f>
        <v>40987.890740740739</v>
      </c>
      <c r="T1656" s="13">
        <f>(((I1656/60)/60)/24)+DATE(1970,1,1)</f>
        <v>41017.890740740739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6">
        <f>(E1657-D1657)/D1657 + 1</f>
        <v>1.4286666666666665</v>
      </c>
      <c r="P1657" s="5">
        <f>E1657/L1657</f>
        <v>44.645833333333336</v>
      </c>
      <c r="Q1657" t="s">
        <v>8325</v>
      </c>
      <c r="R1657" t="s">
        <v>8346</v>
      </c>
      <c r="S1657" s="12">
        <f>(((J1657/60)/60)/24)+DATE(1970,1,1)</f>
        <v>40974.791898148149</v>
      </c>
      <c r="T1657" s="13">
        <f>(((I1657/60)/60)/24)+DATE(1970,1,1)</f>
        <v>41004.750231481477</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6">
        <f>(E1658-D1658)/D1658 + 1</f>
        <v>1.0033493333333334</v>
      </c>
      <c r="P1658" s="5">
        <f>E1658/L1658</f>
        <v>156.77333333333334</v>
      </c>
      <c r="Q1658" t="s">
        <v>8325</v>
      </c>
      <c r="R1658" t="s">
        <v>8346</v>
      </c>
      <c r="S1658" s="12">
        <f>(((J1658/60)/60)/24)+DATE(1970,1,1)</f>
        <v>41226.928842592592</v>
      </c>
      <c r="T1658" s="13">
        <f>(((I1658/60)/60)/24)+DATE(1970,1,1)</f>
        <v>41256.928842592592</v>
      </c>
    </row>
    <row r="1659" spans="1:20" ht="64"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6">
        <f>(E1659-D1659)/D1659 + 1</f>
        <v>1.0493380000000001</v>
      </c>
      <c r="P1659" s="5">
        <f>E1659/L1659</f>
        <v>118.70339366515837</v>
      </c>
      <c r="Q1659" t="s">
        <v>8325</v>
      </c>
      <c r="R1659" t="s">
        <v>8346</v>
      </c>
      <c r="S1659" s="12">
        <f>(((J1659/60)/60)/24)+DATE(1970,1,1)</f>
        <v>41023.782037037039</v>
      </c>
      <c r="T1659" s="13">
        <f>(((I1659/60)/60)/24)+DATE(1970,1,1)</f>
        <v>41053.782037037039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6">
        <f>(E1660-D1660)/D1660 + 1</f>
        <v>1.3223333333333334</v>
      </c>
      <c r="P1660" s="5">
        <f>E1660/L1660</f>
        <v>74.149532710280369</v>
      </c>
      <c r="Q1660" t="s">
        <v>8325</v>
      </c>
      <c r="R1660" t="s">
        <v>8346</v>
      </c>
      <c r="S1660" s="12">
        <f>(((J1660/60)/60)/24)+DATE(1970,1,1)</f>
        <v>41223.22184027778</v>
      </c>
      <c r="T1660" s="13">
        <f>(((I1660/60)/60)/24)+DATE(1970,1,1)</f>
        <v>41261.597222222219</v>
      </c>
    </row>
    <row r="1661" spans="1:20"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6">
        <f>(E1661-D1661)/D1661 + 1</f>
        <v>1.1280000000000001</v>
      </c>
      <c r="P1661" s="5">
        <f>E1661/L1661</f>
        <v>12.533333333333333</v>
      </c>
      <c r="Q1661" t="s">
        <v>8325</v>
      </c>
      <c r="R1661" t="s">
        <v>8346</v>
      </c>
      <c r="S1661" s="12">
        <f>(((J1661/60)/60)/24)+DATE(1970,1,1)</f>
        <v>41596.913437499999</v>
      </c>
      <c r="T1661" s="13">
        <f>(((I1661/60)/60)/24)+DATE(1970,1,1)</f>
        <v>41625.5</v>
      </c>
    </row>
    <row r="1662" spans="1:20" ht="64"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6">
        <f>(E1662-D1662)/D1662 + 1</f>
        <v>12.5375</v>
      </c>
      <c r="P1662" s="5">
        <f>E1662/L1662</f>
        <v>27.861111111111111</v>
      </c>
      <c r="Q1662" t="s">
        <v>8325</v>
      </c>
      <c r="R1662" t="s">
        <v>8346</v>
      </c>
      <c r="S1662" s="12">
        <f>(((J1662/60)/60)/24)+DATE(1970,1,1)</f>
        <v>42459.693865740745</v>
      </c>
      <c r="T1662" s="13">
        <f>(((I1662/60)/60)/24)+DATE(1970,1,1)</f>
        <v>42490.915972222225</v>
      </c>
    </row>
    <row r="1663" spans="1:20" ht="80"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6">
        <f>(E1663-D1663)/D1663 + 1</f>
        <v>1.0250632911392406</v>
      </c>
      <c r="P1663" s="5">
        <f>E1663/L1663</f>
        <v>80.178217821782184</v>
      </c>
      <c r="Q1663" t="s">
        <v>8325</v>
      </c>
      <c r="R1663" t="s">
        <v>8346</v>
      </c>
      <c r="S1663" s="12">
        <f>(((J1663/60)/60)/24)+DATE(1970,1,1)</f>
        <v>42343.998043981483</v>
      </c>
      <c r="T1663" s="13">
        <f>(((I1663/60)/60)/24)+DATE(1970,1,1)</f>
        <v>42386.875</v>
      </c>
    </row>
    <row r="1664" spans="1:20" ht="64"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6">
        <f>(E1664-D1664)/D1664 + 1</f>
        <v>1.026375</v>
      </c>
      <c r="P1664" s="5">
        <f>E1664/L1664</f>
        <v>132.43548387096774</v>
      </c>
      <c r="Q1664" t="s">
        <v>8325</v>
      </c>
      <c r="R1664" t="s">
        <v>8346</v>
      </c>
      <c r="S1664" s="12">
        <f>(((J1664/60)/60)/24)+DATE(1970,1,1)</f>
        <v>40848.198333333334</v>
      </c>
      <c r="T1664" s="13">
        <f>(((I1664/60)/60)/24)+DATE(1970,1,1)</f>
        <v>40908.239999999998</v>
      </c>
    </row>
    <row r="1665" spans="1:20" ht="48"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6">
        <f>(E1665-D1665)/D1665 + 1</f>
        <v>1.08</v>
      </c>
      <c r="P1665" s="5">
        <f>E1665/L1665</f>
        <v>33.75</v>
      </c>
      <c r="Q1665" t="s">
        <v>8325</v>
      </c>
      <c r="R1665" t="s">
        <v>8346</v>
      </c>
      <c r="S1665" s="12">
        <f>(((J1665/60)/60)/24)+DATE(1970,1,1)</f>
        <v>42006.02207175926</v>
      </c>
      <c r="T1665" s="13">
        <f>(((I1665/60)/60)/24)+DATE(1970,1,1)</f>
        <v>42036.02207175926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6">
        <f>(E1666-D1666)/D1666 + 1</f>
        <v>1.2240879999999998</v>
      </c>
      <c r="P1666" s="5">
        <f>E1666/L1666</f>
        <v>34.384494382022467</v>
      </c>
      <c r="Q1666" t="s">
        <v>8325</v>
      </c>
      <c r="R1666" t="s">
        <v>8346</v>
      </c>
      <c r="S1666" s="12">
        <f>(((J1666/60)/60)/24)+DATE(1970,1,1)</f>
        <v>40939.761782407404</v>
      </c>
      <c r="T1666" s="13">
        <f>(((I1666/60)/60)/24)+DATE(1970,1,1)</f>
        <v>40984.165972222225</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6">
        <f>(E1667-D1667)/D1667 + 1</f>
        <v>1.1945714285714286</v>
      </c>
      <c r="P1667" s="5">
        <f>E1667/L1667</f>
        <v>44.956989247311824</v>
      </c>
      <c r="Q1667" t="s">
        <v>8325</v>
      </c>
      <c r="R1667" t="s">
        <v>8346</v>
      </c>
      <c r="S1667" s="12">
        <f>(((J1667/60)/60)/24)+DATE(1970,1,1)</f>
        <v>40564.649456018517</v>
      </c>
      <c r="T1667" s="13">
        <f>(((I1667/60)/60)/24)+DATE(1970,1,1)</f>
        <v>40596.125</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6">
        <f>(E1668-D1668)/D1668 + 1</f>
        <v>1.6088</v>
      </c>
      <c r="P1668" s="5">
        <f>E1668/L1668</f>
        <v>41.04081632653061</v>
      </c>
      <c r="Q1668" t="s">
        <v>8325</v>
      </c>
      <c r="R1668" t="s">
        <v>8346</v>
      </c>
      <c r="S1668" s="12">
        <f>(((J1668/60)/60)/24)+DATE(1970,1,1)</f>
        <v>41331.253159722226</v>
      </c>
      <c r="T1668" s="13">
        <f>(((I1668/60)/60)/24)+DATE(1970,1,1)</f>
        <v>41361.211493055554</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6">
        <f>(E1669-D1669)/D1669 + 1</f>
        <v>1.2685294117647059</v>
      </c>
      <c r="P1669" s="5">
        <f>E1669/L1669</f>
        <v>52.597560975609753</v>
      </c>
      <c r="Q1669" t="s">
        <v>8325</v>
      </c>
      <c r="R1669" t="s">
        <v>8346</v>
      </c>
      <c r="S1669" s="12">
        <f>(((J1669/60)/60)/24)+DATE(1970,1,1)</f>
        <v>41682.0705787037</v>
      </c>
      <c r="T1669" s="13">
        <f>(((I1669/60)/60)/24)+DATE(1970,1,1)</f>
        <v>41709.290972222225</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6">
        <f>(E1670-D1670)/D1670 + 1</f>
        <v>1.026375</v>
      </c>
      <c r="P1670" s="5">
        <f>E1670/L1670</f>
        <v>70.784482758620683</v>
      </c>
      <c r="Q1670" t="s">
        <v>8325</v>
      </c>
      <c r="R1670" t="s">
        <v>8346</v>
      </c>
      <c r="S1670" s="12">
        <f>(((J1670/60)/60)/24)+DATE(1970,1,1)</f>
        <v>40845.14975694444</v>
      </c>
      <c r="T1670" s="13">
        <f>(((I1670/60)/60)/24)+DATE(1970,1,1)</f>
        <v>40875.191423611112</v>
      </c>
    </row>
    <row r="1671" spans="1:20" ht="64"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6">
        <f>(E1671-D1671)/D1671 + 1</f>
        <v>1.3975</v>
      </c>
      <c r="P1671" s="5">
        <f>E1671/L1671</f>
        <v>53.75</v>
      </c>
      <c r="Q1671" t="s">
        <v>8325</v>
      </c>
      <c r="R1671" t="s">
        <v>8346</v>
      </c>
      <c r="S1671" s="12">
        <f>(((J1671/60)/60)/24)+DATE(1970,1,1)</f>
        <v>42461.885138888887</v>
      </c>
      <c r="T1671" s="13">
        <f>(((I1671/60)/60)/24)+DATE(1970,1,1)</f>
        <v>42521.885138888887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6">
        <f>(E1672-D1672)/D1672 + 1</f>
        <v>1.026</v>
      </c>
      <c r="P1672" s="5">
        <f>E1672/L1672</f>
        <v>44.608695652173914</v>
      </c>
      <c r="Q1672" t="s">
        <v>8325</v>
      </c>
      <c r="R1672" t="s">
        <v>8346</v>
      </c>
      <c r="S1672" s="12">
        <f>(((J1672/60)/60)/24)+DATE(1970,1,1)</f>
        <v>40313.930543981485</v>
      </c>
      <c r="T1672" s="13">
        <f>(((I1672/60)/60)/24)+DATE(1970,1,1)</f>
        <v>40364.166666666664</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6">
        <f>(E1673-D1673)/D1673 + 1</f>
        <v>1.0067349999999999</v>
      </c>
      <c r="P1673" s="5">
        <f>E1673/L1673</f>
        <v>26.148961038961041</v>
      </c>
      <c r="Q1673" t="s">
        <v>8325</v>
      </c>
      <c r="R1673" t="s">
        <v>8346</v>
      </c>
      <c r="S1673" s="12">
        <f>(((J1673/60)/60)/24)+DATE(1970,1,1)</f>
        <v>42553.54414351852</v>
      </c>
      <c r="T1673" s="13">
        <f>(((I1673/60)/60)/24)+DATE(1970,1,1)</f>
        <v>42583.54414351852</v>
      </c>
    </row>
    <row r="1674" spans="1:20" ht="48"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6">
        <f>(E1674-D1674)/D1674 + 1</f>
        <v>1.1294117647058823</v>
      </c>
      <c r="P1674" s="5">
        <f>E1674/L1674</f>
        <v>39.183673469387756</v>
      </c>
      <c r="Q1674" t="s">
        <v>8325</v>
      </c>
      <c r="R1674" t="s">
        <v>8346</v>
      </c>
      <c r="S1674" s="12">
        <f>(((J1674/60)/60)/24)+DATE(1970,1,1)</f>
        <v>41034.656597222223</v>
      </c>
      <c r="T1674" s="13">
        <f>(((I1674/60)/60)/24)+DATE(1970,1,1)</f>
        <v>41064.656597222223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6">
        <f>(E1675-D1675)/D1675 + 1</f>
        <v>1.2809523809523808</v>
      </c>
      <c r="P1675" s="5">
        <f>E1675/L1675</f>
        <v>45.593220338983052</v>
      </c>
      <c r="Q1675" t="s">
        <v>8325</v>
      </c>
      <c r="R1675" t="s">
        <v>8346</v>
      </c>
      <c r="S1675" s="12">
        <f>(((J1675/60)/60)/24)+DATE(1970,1,1)</f>
        <v>42039.878379629634</v>
      </c>
      <c r="T1675" s="13">
        <f>(((I1675/60)/60)/24)+DATE(1970,1,1)</f>
        <v>42069.878379629634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6">
        <f>(E1676-D1676)/D1676 + 1</f>
        <v>2.0169999999999999</v>
      </c>
      <c r="P1676" s="5">
        <f>E1676/L1676</f>
        <v>89.247787610619469</v>
      </c>
      <c r="Q1676" t="s">
        <v>8325</v>
      </c>
      <c r="R1676" t="s">
        <v>8346</v>
      </c>
      <c r="S1676" s="12">
        <f>(((J1676/60)/60)/24)+DATE(1970,1,1)</f>
        <v>42569.605393518519</v>
      </c>
      <c r="T1676" s="13">
        <f>(((I1676/60)/60)/24)+DATE(1970,1,1)</f>
        <v>42600.290972222225</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6">
        <f>(E1677-D1677)/D1677 + 1</f>
        <v>1.37416</v>
      </c>
      <c r="P1677" s="5">
        <f>E1677/L1677</f>
        <v>40.416470588235299</v>
      </c>
      <c r="Q1677" t="s">
        <v>8325</v>
      </c>
      <c r="R1677" t="s">
        <v>8346</v>
      </c>
      <c r="S1677" s="12">
        <f>(((J1677/60)/60)/24)+DATE(1970,1,1)</f>
        <v>40802.733101851853</v>
      </c>
      <c r="T1677" s="13">
        <f>(((I1677/60)/60)/24)+DATE(1970,1,1)</f>
        <v>40832.918749999997</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6">
        <f>(E1678-D1678)/D1678 + 1</f>
        <v>1.1533333333333333</v>
      </c>
      <c r="P1678" s="5">
        <f>E1678/L1678</f>
        <v>82.38095238095238</v>
      </c>
      <c r="Q1678" t="s">
        <v>8325</v>
      </c>
      <c r="R1678" t="s">
        <v>8346</v>
      </c>
      <c r="S1678" s="12">
        <f>(((J1678/60)/60)/24)+DATE(1970,1,1)</f>
        <v>40973.72623842593</v>
      </c>
      <c r="T1678" s="13">
        <f>(((I1678/60)/60)/24)+DATE(1970,1,1)</f>
        <v>41020.165972222225</v>
      </c>
    </row>
    <row r="1679" spans="1:20"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6">
        <f>(E1679-D1679)/D1679 + 1</f>
        <v>1.1166666666666667</v>
      </c>
      <c r="P1679" s="5">
        <f>E1679/L1679</f>
        <v>159.52380952380952</v>
      </c>
      <c r="Q1679" t="s">
        <v>8325</v>
      </c>
      <c r="R1679" t="s">
        <v>8346</v>
      </c>
      <c r="S1679" s="12">
        <f>(((J1679/60)/60)/24)+DATE(1970,1,1)</f>
        <v>42416.407129629632</v>
      </c>
      <c r="T1679" s="13">
        <f>(((I1679/60)/60)/24)+DATE(1970,1,1)</f>
        <v>42476.249305555553</v>
      </c>
    </row>
    <row r="1680" spans="1:20" ht="48"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6">
        <f>(E1680-D1680)/D1680 + 1</f>
        <v>1.1839999999999999</v>
      </c>
      <c r="P1680" s="5">
        <f>E1680/L1680</f>
        <v>36.244897959183675</v>
      </c>
      <c r="Q1680" t="s">
        <v>8325</v>
      </c>
      <c r="R1680" t="s">
        <v>8346</v>
      </c>
      <c r="S1680" s="12">
        <f>(((J1680/60)/60)/24)+DATE(1970,1,1)</f>
        <v>41662.854988425926</v>
      </c>
      <c r="T1680" s="13">
        <f>(((I1680/60)/60)/24)+DATE(1970,1,1)</f>
        <v>41676.854988425926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6">
        <f>(E1681-D1681)/D1681 + 1</f>
        <v>1.75</v>
      </c>
      <c r="P1681" s="5">
        <f>E1681/L1681</f>
        <v>62.5</v>
      </c>
      <c r="Q1681" t="s">
        <v>8325</v>
      </c>
      <c r="R1681" t="s">
        <v>8346</v>
      </c>
      <c r="S1681" s="12">
        <f>(((J1681/60)/60)/24)+DATE(1970,1,1)</f>
        <v>40723.068807870368</v>
      </c>
      <c r="T1681" s="13">
        <f>(((I1681/60)/60)/24)+DATE(1970,1,1)</f>
        <v>40746.068807870368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6">
        <f>(E1682-D1682)/D1682 + 1</f>
        <v>1.175</v>
      </c>
      <c r="P1682" s="5">
        <f>E1682/L1682</f>
        <v>47</v>
      </c>
      <c r="Q1682" t="s">
        <v>8325</v>
      </c>
      <c r="R1682" t="s">
        <v>8346</v>
      </c>
      <c r="S1682" s="12">
        <f>(((J1682/60)/60)/24)+DATE(1970,1,1)</f>
        <v>41802.757719907408</v>
      </c>
      <c r="T1682" s="13">
        <f>(((I1682/60)/60)/24)+DATE(1970,1,1)</f>
        <v>41832.757719907408</v>
      </c>
    </row>
    <row r="1683" spans="1:20" ht="64"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6">
        <f>(E1683-D1683)/D1683 + 1</f>
        <v>1.0142212307692309</v>
      </c>
      <c r="P1683" s="5">
        <f>E1683/L1683</f>
        <v>74.575090497737563</v>
      </c>
      <c r="Q1683" t="s">
        <v>8325</v>
      </c>
      <c r="R1683" t="s">
        <v>8347</v>
      </c>
      <c r="S1683" s="12">
        <f>(((J1683/60)/60)/24)+DATE(1970,1,1)</f>
        <v>42774.121342592596</v>
      </c>
      <c r="T1683" s="13">
        <f>(((I1683/60)/60)/24)+DATE(1970,1,1)</f>
        <v>42823.083333333328</v>
      </c>
    </row>
    <row r="1684" spans="1:20" ht="48"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6">
        <f>(E1684-D1684)/D1684 + 1</f>
        <v>0</v>
      </c>
      <c r="P1684" s="5" t="e">
        <f>E1684/L1684</f>
        <v>#DIV/0!</v>
      </c>
      <c r="Q1684" t="s">
        <v>8325</v>
      </c>
      <c r="R1684" t="s">
        <v>8347</v>
      </c>
      <c r="S1684" s="12">
        <f>(((J1684/60)/60)/24)+DATE(1970,1,1)</f>
        <v>42779.21365740741</v>
      </c>
      <c r="T1684" s="13">
        <f>(((I1684/60)/60)/24)+DATE(1970,1,1)</f>
        <v>42839.171990740739</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6">
        <f>(E1685-D1685)/D1685 + 1</f>
        <v>0.21714285714285719</v>
      </c>
      <c r="P1685" s="5">
        <f>E1685/L1685</f>
        <v>76</v>
      </c>
      <c r="Q1685" t="s">
        <v>8325</v>
      </c>
      <c r="R1685" t="s">
        <v>8347</v>
      </c>
      <c r="S1685" s="12">
        <f>(((J1685/60)/60)/24)+DATE(1970,1,1)</f>
        <v>42808.781689814816</v>
      </c>
      <c r="T1685" s="13">
        <f>(((I1685/60)/60)/24)+DATE(1970,1,1)</f>
        <v>42832.781689814816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6">
        <f>(E1686-D1686)/D1686 + 1</f>
        <v>1.0912500000000001</v>
      </c>
      <c r="P1686" s="5">
        <f>E1686/L1686</f>
        <v>86.43564356435644</v>
      </c>
      <c r="Q1686" t="s">
        <v>8325</v>
      </c>
      <c r="R1686" t="s">
        <v>8347</v>
      </c>
      <c r="S1686" s="12">
        <f>(((J1686/60)/60)/24)+DATE(1970,1,1)</f>
        <v>42783.815289351856</v>
      </c>
      <c r="T1686" s="13">
        <f>(((I1686/60)/60)/24)+DATE(1970,1,1)</f>
        <v>42811.773622685185</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6">
        <f>(E1687-D1687)/D1687 + 1</f>
        <v>1.0285714285714285</v>
      </c>
      <c r="P1687" s="5">
        <f>E1687/L1687</f>
        <v>24</v>
      </c>
      <c r="Q1687" t="s">
        <v>8325</v>
      </c>
      <c r="R1687" t="s">
        <v>8347</v>
      </c>
      <c r="S1687" s="12">
        <f>(((J1687/60)/60)/24)+DATE(1970,1,1)</f>
        <v>42788.2502662037</v>
      </c>
      <c r="T1687" s="13">
        <f>(((I1687/60)/60)/24)+DATE(1970,1,1)</f>
        <v>42818.208599537036</v>
      </c>
    </row>
    <row r="1688" spans="1:20" ht="64"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6">
        <f>(E1688-D1688)/D1688 + 1</f>
        <v>3.6000000000000476E-3</v>
      </c>
      <c r="P1688" s="5">
        <f>E1688/L1688</f>
        <v>18</v>
      </c>
      <c r="Q1688" t="s">
        <v>8325</v>
      </c>
      <c r="R1688" t="s">
        <v>8347</v>
      </c>
      <c r="S1688" s="12">
        <f>(((J1688/60)/60)/24)+DATE(1970,1,1)</f>
        <v>42792.843969907408</v>
      </c>
      <c r="T1688" s="13">
        <f>(((I1688/60)/60)/24)+DATE(1970,1,1)</f>
        <v>42852.802303240736</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6">
        <f>(E1689-D1689)/D1689 + 1</f>
        <v>0.3125</v>
      </c>
      <c r="P1689" s="5">
        <f>E1689/L1689</f>
        <v>80.128205128205124</v>
      </c>
      <c r="Q1689" t="s">
        <v>8325</v>
      </c>
      <c r="R1689" t="s">
        <v>8347</v>
      </c>
      <c r="S1689" s="12">
        <f>(((J1689/60)/60)/24)+DATE(1970,1,1)</f>
        <v>42802.046817129631</v>
      </c>
      <c r="T1689" s="13">
        <f>(((I1689/60)/60)/24)+DATE(1970,1,1)</f>
        <v>42835.84375</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6">
        <f>(E1690-D1690)/D1690 + 1</f>
        <v>0.44299999999999995</v>
      </c>
      <c r="P1690" s="5">
        <f>E1690/L1690</f>
        <v>253.14285714285714</v>
      </c>
      <c r="Q1690" t="s">
        <v>8325</v>
      </c>
      <c r="R1690" t="s">
        <v>8347</v>
      </c>
      <c r="S1690" s="12">
        <f>(((J1690/60)/60)/24)+DATE(1970,1,1)</f>
        <v>42804.534652777773</v>
      </c>
      <c r="T1690" s="13">
        <f>(((I1690/60)/60)/24)+DATE(1970,1,1)</f>
        <v>42834.492986111116</v>
      </c>
    </row>
    <row r="1691" spans="1:20" ht="32"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6">
        <f>(E1691-D1691)/D1691 + 1</f>
        <v>1</v>
      </c>
      <c r="P1691" s="5">
        <f>E1691/L1691</f>
        <v>171.42857142857142</v>
      </c>
      <c r="Q1691" t="s">
        <v>8325</v>
      </c>
      <c r="R1691" t="s">
        <v>8347</v>
      </c>
      <c r="S1691" s="12">
        <f>(((J1691/60)/60)/24)+DATE(1970,1,1)</f>
        <v>42780.942476851851</v>
      </c>
      <c r="T1691" s="13">
        <f>(((I1691/60)/60)/24)+DATE(1970,1,1)</f>
        <v>42810.900810185187</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6">
        <f>(E1692-D1692)/D1692 + 1</f>
        <v>0.254</v>
      </c>
      <c r="P1692" s="5">
        <f>E1692/L1692</f>
        <v>57.727272727272727</v>
      </c>
      <c r="Q1692" t="s">
        <v>8325</v>
      </c>
      <c r="R1692" t="s">
        <v>8347</v>
      </c>
      <c r="S1692" s="12">
        <f>(((J1692/60)/60)/24)+DATE(1970,1,1)</f>
        <v>42801.43104166667</v>
      </c>
      <c r="T1692" s="13">
        <f>(((I1692/60)/60)/24)+DATE(1970,1,1)</f>
        <v>42831.389374999999</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6">
        <f>(E1693-D1693)/D1693 + 1</f>
        <v>0.33473333333333333</v>
      </c>
      <c r="P1693" s="5">
        <f>E1693/L1693</f>
        <v>264.26315789473682</v>
      </c>
      <c r="Q1693" t="s">
        <v>8325</v>
      </c>
      <c r="R1693" t="s">
        <v>8347</v>
      </c>
      <c r="S1693" s="12">
        <f>(((J1693/60)/60)/24)+DATE(1970,1,1)</f>
        <v>42795.701481481476</v>
      </c>
      <c r="T1693" s="13">
        <f>(((I1693/60)/60)/24)+DATE(1970,1,1)</f>
        <v>42828.041666666672</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6">
        <f>(E1694-D1694)/D1694 + 1</f>
        <v>0.47799999999999998</v>
      </c>
      <c r="P1694" s="5">
        <f>E1694/L1694</f>
        <v>159.33333333333334</v>
      </c>
      <c r="Q1694" t="s">
        <v>8325</v>
      </c>
      <c r="R1694" t="s">
        <v>8347</v>
      </c>
      <c r="S1694" s="12">
        <f>(((J1694/60)/60)/24)+DATE(1970,1,1)</f>
        <v>42788.151238425926</v>
      </c>
      <c r="T1694" s="13">
        <f>(((I1694/60)/60)/24)+DATE(1970,1,1)</f>
        <v>42820.999305555553</v>
      </c>
    </row>
    <row r="1695" spans="1:20" ht="64"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6">
        <f>(E1695-D1695)/D1695 + 1</f>
        <v>9.3333333333333379E-2</v>
      </c>
      <c r="P1695" s="5">
        <f>E1695/L1695</f>
        <v>35</v>
      </c>
      <c r="Q1695" t="s">
        <v>8325</v>
      </c>
      <c r="R1695" t="s">
        <v>8347</v>
      </c>
      <c r="S1695" s="12">
        <f>(((J1695/60)/60)/24)+DATE(1970,1,1)</f>
        <v>42803.920277777783</v>
      </c>
      <c r="T1695" s="13">
        <f>(((I1695/60)/60)/24)+DATE(1970,1,1)</f>
        <v>42834.833333333328</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6">
        <f>(E1696-D1696)/D1696 + 1</f>
        <v>4.9999999999994493E-4</v>
      </c>
      <c r="P1696" s="5">
        <f>E1696/L1696</f>
        <v>5</v>
      </c>
      <c r="Q1696" t="s">
        <v>8325</v>
      </c>
      <c r="R1696" t="s">
        <v>8347</v>
      </c>
      <c r="S1696" s="12">
        <f>(((J1696/60)/60)/24)+DATE(1970,1,1)</f>
        <v>42791.669837962967</v>
      </c>
      <c r="T1696" s="13">
        <f>(((I1696/60)/60)/24)+DATE(1970,1,1)</f>
        <v>42821.191666666666</v>
      </c>
    </row>
    <row r="1697" spans="1:20" ht="64"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6">
        <f>(E1697-D1697)/D1697 + 1</f>
        <v>0.11708333333333332</v>
      </c>
      <c r="P1697" s="5">
        <f>E1697/L1697</f>
        <v>61.086956521739133</v>
      </c>
      <c r="Q1697" t="s">
        <v>8325</v>
      </c>
      <c r="R1697" t="s">
        <v>8347</v>
      </c>
      <c r="S1697" s="12">
        <f>(((J1697/60)/60)/24)+DATE(1970,1,1)</f>
        <v>42801.031412037039</v>
      </c>
      <c r="T1697" s="13">
        <f>(((I1697/60)/60)/24)+DATE(1970,1,1)</f>
        <v>42835.041666666672</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6">
        <f>(E1698-D1698)/D1698 + 1</f>
        <v>0</v>
      </c>
      <c r="P1698" s="5" t="e">
        <f>E1698/L1698</f>
        <v>#DIV/0!</v>
      </c>
      <c r="Q1698" t="s">
        <v>8325</v>
      </c>
      <c r="R1698" t="s">
        <v>8347</v>
      </c>
      <c r="S1698" s="12">
        <f>(((J1698/60)/60)/24)+DATE(1970,1,1)</f>
        <v>42796.069571759261</v>
      </c>
      <c r="T1698" s="13">
        <f>(((I1698/60)/60)/24)+DATE(1970,1,1)</f>
        <v>42826.027905092589</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6">
        <f>(E1699-D1699)/D1699 + 1</f>
        <v>0.20208000000000004</v>
      </c>
      <c r="P1699" s="5">
        <f>E1699/L1699</f>
        <v>114.81818181818181</v>
      </c>
      <c r="Q1699" t="s">
        <v>8325</v>
      </c>
      <c r="R1699" t="s">
        <v>8347</v>
      </c>
      <c r="S1699" s="12">
        <f>(((J1699/60)/60)/24)+DATE(1970,1,1)</f>
        <v>42805.032962962956</v>
      </c>
      <c r="T1699" s="13">
        <f>(((I1699/60)/60)/24)+DATE(1970,1,1)</f>
        <v>42834.991296296299</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6">
        <f>(E1700-D1700)/D1700 + 1</f>
        <v>0</v>
      </c>
      <c r="P1700" s="5" t="e">
        <f>E1700/L1700</f>
        <v>#DIV/0!</v>
      </c>
      <c r="Q1700" t="s">
        <v>8325</v>
      </c>
      <c r="R1700" t="s">
        <v>8347</v>
      </c>
      <c r="S1700" s="12">
        <f>(((J1700/60)/60)/24)+DATE(1970,1,1)</f>
        <v>42796.207870370374</v>
      </c>
      <c r="T1700" s="13">
        <f>(((I1700/60)/60)/24)+DATE(1970,1,1)</f>
        <v>42820.147916666669</v>
      </c>
    </row>
    <row r="1701" spans="1:20" ht="64"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6">
        <f>(E1701-D1701)/D1701 + 1</f>
        <v>4.2311459353574943E-2</v>
      </c>
      <c r="P1701" s="5">
        <f>E1701/L1701</f>
        <v>54</v>
      </c>
      <c r="Q1701" t="s">
        <v>8325</v>
      </c>
      <c r="R1701" t="s">
        <v>8347</v>
      </c>
      <c r="S1701" s="12">
        <f>(((J1701/60)/60)/24)+DATE(1970,1,1)</f>
        <v>42806.863946759258</v>
      </c>
      <c r="T1701" s="13">
        <f>(((I1701/60)/60)/24)+DATE(1970,1,1)</f>
        <v>42836.863946759258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6">
        <f>(E1702-D1702)/D1702 + 1</f>
        <v>0.26060000000000005</v>
      </c>
      <c r="P1702" s="5">
        <f>E1702/L1702</f>
        <v>65.974683544303801</v>
      </c>
      <c r="Q1702" t="s">
        <v>8325</v>
      </c>
      <c r="R1702" t="s">
        <v>8347</v>
      </c>
      <c r="S1702" s="12">
        <f>(((J1702/60)/60)/24)+DATE(1970,1,1)</f>
        <v>42796.071643518517</v>
      </c>
      <c r="T1702" s="13">
        <f>(((I1702/60)/60)/24)+DATE(1970,1,1)</f>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6">
        <f>(E1703-D1703)/D1703 + 1</f>
        <v>1.980198019801982E-3</v>
      </c>
      <c r="P1703" s="5">
        <f>E1703/L1703</f>
        <v>5</v>
      </c>
      <c r="Q1703" t="s">
        <v>8325</v>
      </c>
      <c r="R1703" t="s">
        <v>8347</v>
      </c>
      <c r="S1703" s="12">
        <f>(((J1703/60)/60)/24)+DATE(1970,1,1)</f>
        <v>41989.664409722223</v>
      </c>
      <c r="T1703" s="13">
        <f>(((I1703/60)/60)/24)+DATE(1970,1,1)</f>
        <v>42019.664409722223</v>
      </c>
    </row>
    <row r="1704" spans="1:20" ht="32"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6">
        <f>(E1704-D1704)/D1704 + 1</f>
        <v>6.0606060606094303E-5</v>
      </c>
      <c r="P1704" s="5">
        <f>E1704/L1704</f>
        <v>1</v>
      </c>
      <c r="Q1704" t="s">
        <v>8325</v>
      </c>
      <c r="R1704" t="s">
        <v>8347</v>
      </c>
      <c r="S1704" s="12">
        <f>(((J1704/60)/60)/24)+DATE(1970,1,1)</f>
        <v>42063.869791666672</v>
      </c>
      <c r="T1704" s="13">
        <f>(((I1704/60)/60)/24)+DATE(1970,1,1)</f>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6">
        <f>(E1705-D1705)/D1705 + 1</f>
        <v>1.0199999999999987E-2</v>
      </c>
      <c r="P1705" s="5">
        <f>E1705/L1705</f>
        <v>25.5</v>
      </c>
      <c r="Q1705" t="s">
        <v>8325</v>
      </c>
      <c r="R1705" t="s">
        <v>8347</v>
      </c>
      <c r="S1705" s="12">
        <f>(((J1705/60)/60)/24)+DATE(1970,1,1)</f>
        <v>42187.281678240746</v>
      </c>
      <c r="T1705" s="13">
        <f>(((I1705/60)/60)/24)+DATE(1970,1,1)</f>
        <v>42247.281678240746</v>
      </c>
    </row>
    <row r="1706" spans="1:20" ht="48"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6">
        <f>(E1706-D1706)/D1706 + 1</f>
        <v>0.65100000000000002</v>
      </c>
      <c r="P1706" s="5">
        <f>E1706/L1706</f>
        <v>118.36363636363636</v>
      </c>
      <c r="Q1706" t="s">
        <v>8325</v>
      </c>
      <c r="R1706" t="s">
        <v>8347</v>
      </c>
      <c r="S1706" s="12">
        <f>(((J1706/60)/60)/24)+DATE(1970,1,1)</f>
        <v>42021.139733796299</v>
      </c>
      <c r="T1706" s="13">
        <f>(((I1706/60)/60)/24)+DATE(1970,1,1)</f>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6">
        <f>(E1707-D1707)/D1707 + 1</f>
        <v>0</v>
      </c>
      <c r="P1707" s="5" t="e">
        <f>E1707/L1707</f>
        <v>#DIV/0!</v>
      </c>
      <c r="Q1707" t="s">
        <v>8325</v>
      </c>
      <c r="R1707" t="s">
        <v>8347</v>
      </c>
      <c r="S1707" s="12">
        <f>(((J1707/60)/60)/24)+DATE(1970,1,1)</f>
        <v>42245.016736111109</v>
      </c>
      <c r="T1707" s="13">
        <f>(((I1707/60)/60)/24)+DATE(1970,1,1)</f>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6">
        <f>(E1708-D1708)/D1708 + 1</f>
        <v>0</v>
      </c>
      <c r="P1708" s="5" t="e">
        <f>E1708/L1708</f>
        <v>#DIV/0!</v>
      </c>
      <c r="Q1708" t="s">
        <v>8325</v>
      </c>
      <c r="R1708" t="s">
        <v>8347</v>
      </c>
      <c r="S1708" s="12">
        <f>(((J1708/60)/60)/24)+DATE(1970,1,1)</f>
        <v>42179.306388888886</v>
      </c>
      <c r="T1708" s="13">
        <f>(((I1708/60)/60)/24)+DATE(1970,1,1)</f>
        <v>42239.306388888886</v>
      </c>
    </row>
    <row r="1709" spans="1:20" ht="64"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6">
        <f>(E1709-D1709)/D1709 + 1</f>
        <v>9.7400000000000042E-2</v>
      </c>
      <c r="P1709" s="5">
        <f>E1709/L1709</f>
        <v>54.111111111111114</v>
      </c>
      <c r="Q1709" t="s">
        <v>8325</v>
      </c>
      <c r="R1709" t="s">
        <v>8347</v>
      </c>
      <c r="S1709" s="12">
        <f>(((J1709/60)/60)/24)+DATE(1970,1,1)</f>
        <v>42427.721006944441</v>
      </c>
      <c r="T1709" s="13">
        <f>(((I1709/60)/60)/24)+DATE(1970,1,1)</f>
        <v>42457.679340277777</v>
      </c>
    </row>
    <row r="1710" spans="1:20" ht="64"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6">
        <f>(E1710-D1710)/D1710 + 1</f>
        <v>0</v>
      </c>
      <c r="P1710" s="5" t="e">
        <f>E1710/L1710</f>
        <v>#DIV/0!</v>
      </c>
      <c r="Q1710" t="s">
        <v>8325</v>
      </c>
      <c r="R1710" t="s">
        <v>8347</v>
      </c>
      <c r="S1710" s="12">
        <f>(((J1710/60)/60)/24)+DATE(1970,1,1)</f>
        <v>42451.866967592592</v>
      </c>
      <c r="T1710" s="13">
        <f>(((I1710/60)/60)/24)+DATE(1970,1,1)</f>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6">
        <f>(E1711-D1711)/D1711 + 1</f>
        <v>4.8571428571428599E-2</v>
      </c>
      <c r="P1711" s="5">
        <f>E1711/L1711</f>
        <v>21.25</v>
      </c>
      <c r="Q1711" t="s">
        <v>8325</v>
      </c>
      <c r="R1711" t="s">
        <v>8347</v>
      </c>
      <c r="S1711" s="12">
        <f>(((J1711/60)/60)/24)+DATE(1970,1,1)</f>
        <v>41841.56381944444</v>
      </c>
      <c r="T1711" s="13">
        <f>(((I1711/60)/60)/24)+DATE(1970,1,1)</f>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6">
        <f>(E1712-D1712)/D1712 + 1</f>
        <v>6.8000000000000282E-3</v>
      </c>
      <c r="P1712" s="5">
        <f>E1712/L1712</f>
        <v>34</v>
      </c>
      <c r="Q1712" t="s">
        <v>8325</v>
      </c>
      <c r="R1712" t="s">
        <v>8347</v>
      </c>
      <c r="S1712" s="12">
        <f>(((J1712/60)/60)/24)+DATE(1970,1,1)</f>
        <v>42341.59129629629</v>
      </c>
      <c r="T1712" s="13">
        <f>(((I1712/60)/60)/24)+DATE(1970,1,1)</f>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6">
        <f>(E1713-D1713)/D1713 + 1</f>
        <v>0.10499999999999998</v>
      </c>
      <c r="P1713" s="5">
        <f>E1713/L1713</f>
        <v>525</v>
      </c>
      <c r="Q1713" t="s">
        <v>8325</v>
      </c>
      <c r="R1713" t="s">
        <v>8347</v>
      </c>
      <c r="S1713" s="12">
        <f>(((J1713/60)/60)/24)+DATE(1970,1,1)</f>
        <v>41852.646226851852</v>
      </c>
      <c r="T1713" s="13">
        <f>(((I1713/60)/60)/24)+DATE(1970,1,1)</f>
        <v>41883.646226851852</v>
      </c>
    </row>
    <row r="1714" spans="1:20" ht="64"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6">
        <f>(E1714-D1714)/D1714 + 1</f>
        <v>0</v>
      </c>
      <c r="P1714" s="5" t="e">
        <f>E1714/L1714</f>
        <v>#DIV/0!</v>
      </c>
      <c r="Q1714" t="s">
        <v>8325</v>
      </c>
      <c r="R1714" t="s">
        <v>8347</v>
      </c>
      <c r="S1714" s="12">
        <f>(((J1714/60)/60)/24)+DATE(1970,1,1)</f>
        <v>42125.913807870369</v>
      </c>
      <c r="T1714" s="13">
        <f>(((I1714/60)/60)/24)+DATE(1970,1,1)</f>
        <v>42185.913807870369</v>
      </c>
    </row>
    <row r="1715" spans="1:20" ht="64"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6">
        <f>(E1715-D1715)/D1715 + 1</f>
        <v>1.6666666666666718E-2</v>
      </c>
      <c r="P1715" s="5">
        <f>E1715/L1715</f>
        <v>50</v>
      </c>
      <c r="Q1715" t="s">
        <v>8325</v>
      </c>
      <c r="R1715" t="s">
        <v>8347</v>
      </c>
      <c r="S1715" s="12">
        <f>(((J1715/60)/60)/24)+DATE(1970,1,1)</f>
        <v>41887.801064814819</v>
      </c>
      <c r="T1715" s="13">
        <f>(((I1715/60)/60)/24)+DATE(1970,1,1)</f>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6">
        <f>(E1716-D1716)/D1716 + 1</f>
        <v>7.8679999999999972E-2</v>
      </c>
      <c r="P1716" s="5">
        <f>E1716/L1716</f>
        <v>115.70588235294117</v>
      </c>
      <c r="Q1716" t="s">
        <v>8325</v>
      </c>
      <c r="R1716" t="s">
        <v>8347</v>
      </c>
      <c r="S1716" s="12">
        <f>(((J1716/60)/60)/24)+DATE(1970,1,1)</f>
        <v>42095.918530092589</v>
      </c>
      <c r="T1716" s="13">
        <f>(((I1716/60)/60)/24)+DATE(1970,1,1)</f>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6">
        <f>(E1717-D1717)/D1717 + 1</f>
        <v>2.1999999999999797E-3</v>
      </c>
      <c r="P1717" s="5">
        <f>E1717/L1717</f>
        <v>5.5</v>
      </c>
      <c r="Q1717" t="s">
        <v>8325</v>
      </c>
      <c r="R1717" t="s">
        <v>8347</v>
      </c>
      <c r="S1717" s="12">
        <f>(((J1717/60)/60)/24)+DATE(1970,1,1)</f>
        <v>42064.217418981483</v>
      </c>
      <c r="T1717" s="13">
        <f>(((I1717/60)/60)/24)+DATE(1970,1,1)</f>
        <v>42094.140277777777</v>
      </c>
    </row>
    <row r="1718" spans="1:20" ht="64"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6">
        <f>(E1718-D1718)/D1718 + 1</f>
        <v>7.4999999999999956E-2</v>
      </c>
      <c r="P1718" s="5">
        <f>E1718/L1718</f>
        <v>50</v>
      </c>
      <c r="Q1718" t="s">
        <v>8325</v>
      </c>
      <c r="R1718" t="s">
        <v>8347</v>
      </c>
      <c r="S1718" s="12">
        <f>(((J1718/60)/60)/24)+DATE(1970,1,1)</f>
        <v>42673.577534722222</v>
      </c>
      <c r="T1718" s="13">
        <f>(((I1718/60)/60)/24)+DATE(1970,1,1)</f>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6">
        <f>(E1719-D1719)/D1719 + 1</f>
        <v>0.42725880551301687</v>
      </c>
      <c r="P1719" s="5">
        <f>E1719/L1719</f>
        <v>34.024390243902438</v>
      </c>
      <c r="Q1719" t="s">
        <v>8325</v>
      </c>
      <c r="R1719" t="s">
        <v>8347</v>
      </c>
      <c r="S1719" s="12">
        <f>(((J1719/60)/60)/24)+DATE(1970,1,1)</f>
        <v>42460.98192129629</v>
      </c>
      <c r="T1719" s="13">
        <f>(((I1719/60)/60)/24)+DATE(1970,1,1)</f>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6">
        <f>(E1720-D1720)/D1720 + 1</f>
        <v>2.142857142857113E-3</v>
      </c>
      <c r="P1720" s="5">
        <f>E1720/L1720</f>
        <v>37.5</v>
      </c>
      <c r="Q1720" t="s">
        <v>8325</v>
      </c>
      <c r="R1720" t="s">
        <v>8347</v>
      </c>
      <c r="S1720" s="12">
        <f>(((J1720/60)/60)/24)+DATE(1970,1,1)</f>
        <v>42460.610520833332</v>
      </c>
      <c r="T1720" s="13">
        <f>(((I1720/60)/60)/24)+DATE(1970,1,1)</f>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6">
        <f>(E1721-D1721)/D1721 + 1</f>
        <v>8.7500000000000355E-3</v>
      </c>
      <c r="P1721" s="5">
        <f>E1721/L1721</f>
        <v>11.666666666666666</v>
      </c>
      <c r="Q1721" t="s">
        <v>8325</v>
      </c>
      <c r="R1721" t="s">
        <v>8347</v>
      </c>
      <c r="S1721" s="12">
        <f>(((J1721/60)/60)/24)+DATE(1970,1,1)</f>
        <v>41869.534618055557</v>
      </c>
      <c r="T1721" s="13">
        <f>(((I1721/60)/60)/24)+DATE(1970,1,1)</f>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6">
        <f>(E1722-D1722)/D1722 + 1</f>
        <v>5.6250000000000022E-2</v>
      </c>
      <c r="P1722" s="5">
        <f>E1722/L1722</f>
        <v>28.125</v>
      </c>
      <c r="Q1722" t="s">
        <v>8325</v>
      </c>
      <c r="R1722" t="s">
        <v>8347</v>
      </c>
      <c r="S1722" s="12">
        <f>(((J1722/60)/60)/24)+DATE(1970,1,1)</f>
        <v>41922.783229166671</v>
      </c>
      <c r="T1722" s="13">
        <f>(((I1722/60)/60)/24)+DATE(1970,1,1)</f>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6">
        <f>(E1723-D1723)/D1723 + 1</f>
        <v>0</v>
      </c>
      <c r="P1723" s="5" t="e">
        <f>E1723/L1723</f>
        <v>#DIV/0!</v>
      </c>
      <c r="Q1723" t="s">
        <v>8325</v>
      </c>
      <c r="R1723" t="s">
        <v>8347</v>
      </c>
      <c r="S1723" s="12">
        <f>(((J1723/60)/60)/24)+DATE(1970,1,1)</f>
        <v>42319.461377314816</v>
      </c>
      <c r="T1723" s="13">
        <f>(((I1723/60)/60)/24)+DATE(1970,1,1)</f>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6">
        <f>(E1724-D1724)/D1724 + 1</f>
        <v>3.472222222222765E-4</v>
      </c>
      <c r="P1724" s="5">
        <f>E1724/L1724</f>
        <v>1</v>
      </c>
      <c r="Q1724" t="s">
        <v>8325</v>
      </c>
      <c r="R1724" t="s">
        <v>8347</v>
      </c>
      <c r="S1724" s="12">
        <f>(((J1724/60)/60)/24)+DATE(1970,1,1)</f>
        <v>42425.960983796293</v>
      </c>
      <c r="T1724" s="13">
        <f>(((I1724/60)/60)/24)+DATE(1970,1,1)</f>
        <v>42463.006944444445</v>
      </c>
    </row>
    <row r="1725" spans="1:20" ht="64"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6">
        <f>(E1725-D1725)/D1725 + 1</f>
        <v>6.4999999999999947E-2</v>
      </c>
      <c r="P1725" s="5">
        <f>E1725/L1725</f>
        <v>216.66666666666666</v>
      </c>
      <c r="Q1725" t="s">
        <v>8325</v>
      </c>
      <c r="R1725" t="s">
        <v>8347</v>
      </c>
      <c r="S1725" s="12">
        <f>(((J1725/60)/60)/24)+DATE(1970,1,1)</f>
        <v>42129.82540509259</v>
      </c>
      <c r="T1725" s="13">
        <f>(((I1725/60)/60)/24)+DATE(1970,1,1)</f>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6">
        <f>(E1726-D1726)/D1726 + 1</f>
        <v>5.833333333333357E-3</v>
      </c>
      <c r="P1726" s="5">
        <f>E1726/L1726</f>
        <v>8.75</v>
      </c>
      <c r="Q1726" t="s">
        <v>8325</v>
      </c>
      <c r="R1726" t="s">
        <v>8347</v>
      </c>
      <c r="S1726" s="12">
        <f>(((J1726/60)/60)/24)+DATE(1970,1,1)</f>
        <v>41912.932430555556</v>
      </c>
      <c r="T1726" s="13">
        <f>(((I1726/60)/60)/24)+DATE(1970,1,1)</f>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6">
        <f>(E1727-D1727)/D1727 + 1</f>
        <v>0.10181818181818181</v>
      </c>
      <c r="P1727" s="5">
        <f>E1727/L1727</f>
        <v>62.222222222222221</v>
      </c>
      <c r="Q1727" t="s">
        <v>8325</v>
      </c>
      <c r="R1727" t="s">
        <v>8347</v>
      </c>
      <c r="S1727" s="12">
        <f>(((J1727/60)/60)/24)+DATE(1970,1,1)</f>
        <v>41845.968159722222</v>
      </c>
      <c r="T1727" s="13">
        <f>(((I1727/60)/60)/24)+DATE(1970,1,1)</f>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6">
        <f>(E1728-D1728)/D1728 + 1</f>
        <v>0.3378461538461538</v>
      </c>
      <c r="P1728" s="5">
        <f>E1728/L1728</f>
        <v>137.25</v>
      </c>
      <c r="Q1728" t="s">
        <v>8325</v>
      </c>
      <c r="R1728" t="s">
        <v>8347</v>
      </c>
      <c r="S1728" s="12">
        <f>(((J1728/60)/60)/24)+DATE(1970,1,1)</f>
        <v>41788.919722222221</v>
      </c>
      <c r="T1728" s="13">
        <f>(((I1728/60)/60)/24)+DATE(1970,1,1)</f>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6">
        <f>(E1729-D1729)/D1729 + 1</f>
        <v>3.3333333333329662E-4</v>
      </c>
      <c r="P1729" s="5">
        <f>E1729/L1729</f>
        <v>1</v>
      </c>
      <c r="Q1729" t="s">
        <v>8325</v>
      </c>
      <c r="R1729" t="s">
        <v>8347</v>
      </c>
      <c r="S1729" s="12">
        <f>(((J1729/60)/60)/24)+DATE(1970,1,1)</f>
        <v>42044.927974537044</v>
      </c>
      <c r="T1729" s="13">
        <f>(((I1729/60)/60)/24)+DATE(1970,1,1)</f>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6">
        <f>(E1730-D1730)/D1730 + 1</f>
        <v>0.68399999999999994</v>
      </c>
      <c r="P1730" s="5">
        <f>E1730/L1730</f>
        <v>122.14285714285714</v>
      </c>
      <c r="Q1730" t="s">
        <v>8325</v>
      </c>
      <c r="R1730" t="s">
        <v>8347</v>
      </c>
      <c r="S1730" s="12">
        <f>(((J1730/60)/60)/24)+DATE(1970,1,1)</f>
        <v>42268.625856481478</v>
      </c>
      <c r="T1730" s="13">
        <f>(((I1730/60)/60)/24)+DATE(1970,1,1)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6">
        <f>(E1731-D1731)/D1731 + 1</f>
        <v>0</v>
      </c>
      <c r="P1731" s="5" t="e">
        <f>E1731/L1731</f>
        <v>#DIV/0!</v>
      </c>
      <c r="Q1731" t="s">
        <v>8325</v>
      </c>
      <c r="R1731" t="s">
        <v>8347</v>
      </c>
      <c r="S1731" s="12">
        <f>(((J1731/60)/60)/24)+DATE(1970,1,1)</f>
        <v>42471.052152777775</v>
      </c>
      <c r="T1731" s="13">
        <f>(((I1731/60)/60)/24)+DATE(1970,1,1)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6">
        <f>(E1732-D1732)/D1732 + 1</f>
        <v>0</v>
      </c>
      <c r="P1732" s="5" t="e">
        <f>E1732/L1732</f>
        <v>#DIV/0!</v>
      </c>
      <c r="Q1732" t="s">
        <v>8325</v>
      </c>
      <c r="R1732" t="s">
        <v>8347</v>
      </c>
      <c r="S1732" s="12">
        <f>(((J1732/60)/60)/24)+DATE(1970,1,1)</f>
        <v>42272.087766203709</v>
      </c>
      <c r="T1732" s="13">
        <f>(((I1732/60)/60)/24)+DATE(1970,1,1)</f>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6">
        <f>(E1733-D1733)/D1733 + 1</f>
        <v>0</v>
      </c>
      <c r="P1733" s="5" t="e">
        <f>E1733/L1733</f>
        <v>#DIV/0!</v>
      </c>
      <c r="Q1733" t="s">
        <v>8325</v>
      </c>
      <c r="R1733" t="s">
        <v>8347</v>
      </c>
      <c r="S1733" s="12">
        <f>(((J1733/60)/60)/24)+DATE(1970,1,1)</f>
        <v>42152.906851851847</v>
      </c>
      <c r="T1733" s="13">
        <f>(((I1733/60)/60)/24)+DATE(1970,1,1)</f>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6">
        <f>(E1734-D1734)/D1734 + 1</f>
        <v>0</v>
      </c>
      <c r="P1734" s="5" t="e">
        <f>E1734/L1734</f>
        <v>#DIV/0!</v>
      </c>
      <c r="Q1734" t="s">
        <v>8325</v>
      </c>
      <c r="R1734" t="s">
        <v>8347</v>
      </c>
      <c r="S1734" s="12">
        <f>(((J1734/60)/60)/24)+DATE(1970,1,1)</f>
        <v>42325.683807870373</v>
      </c>
      <c r="T1734" s="13">
        <f>(((I1734/60)/60)/24)+DATE(1970,1,1)</f>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6">
        <f>(E1735-D1735)/D1735 + 1</f>
        <v>0</v>
      </c>
      <c r="P1735" s="5" t="e">
        <f>E1735/L1735</f>
        <v>#DIV/0!</v>
      </c>
      <c r="Q1735" t="s">
        <v>8325</v>
      </c>
      <c r="R1735" t="s">
        <v>8347</v>
      </c>
      <c r="S1735" s="12">
        <f>(((J1735/60)/60)/24)+DATE(1970,1,1)</f>
        <v>42614.675625000003</v>
      </c>
      <c r="T1735" s="13">
        <f>(((I1735/60)/60)/24)+DATE(1970,1,1)</f>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6">
        <f>(E1736-D1736)/D1736 + 1</f>
        <v>2.2222222222223476E-4</v>
      </c>
      <c r="P1736" s="5">
        <f>E1736/L1736</f>
        <v>1</v>
      </c>
      <c r="Q1736" t="s">
        <v>8325</v>
      </c>
      <c r="R1736" t="s">
        <v>8347</v>
      </c>
      <c r="S1736" s="12">
        <f>(((J1736/60)/60)/24)+DATE(1970,1,1)</f>
        <v>42102.036527777775</v>
      </c>
      <c r="T1736" s="13">
        <f>(((I1736/60)/60)/24)+DATE(1970,1,1)</f>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6">
        <f>(E1737-D1737)/D1737 + 1</f>
        <v>0.10999999999999999</v>
      </c>
      <c r="P1737" s="5">
        <f>E1737/L1737</f>
        <v>55</v>
      </c>
      <c r="Q1737" t="s">
        <v>8325</v>
      </c>
      <c r="R1737" t="s">
        <v>8347</v>
      </c>
      <c r="S1737" s="12">
        <f>(((J1737/60)/60)/24)+DATE(1970,1,1)</f>
        <v>42559.814178240747</v>
      </c>
      <c r="T1737" s="13">
        <f>(((I1737/60)/60)/24)+DATE(1970,1,1)</f>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6">
        <f>(E1738-D1738)/D1738 + 1</f>
        <v>7.3333333333333028E-3</v>
      </c>
      <c r="P1738" s="5">
        <f>E1738/L1738</f>
        <v>22</v>
      </c>
      <c r="Q1738" t="s">
        <v>8325</v>
      </c>
      <c r="R1738" t="s">
        <v>8347</v>
      </c>
      <c r="S1738" s="12">
        <f>(((J1738/60)/60)/24)+DATE(1970,1,1)</f>
        <v>42286.861493055556</v>
      </c>
      <c r="T1738" s="13">
        <f>(((I1738/60)/60)/24)+DATE(1970,1,1)</f>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6">
        <f>(E1739-D1739)/D1739 + 1</f>
        <v>0.21250000000000002</v>
      </c>
      <c r="P1739" s="5">
        <f>E1739/L1739</f>
        <v>56.666666666666664</v>
      </c>
      <c r="Q1739" t="s">
        <v>8325</v>
      </c>
      <c r="R1739" t="s">
        <v>8347</v>
      </c>
      <c r="S1739" s="12">
        <f>(((J1739/60)/60)/24)+DATE(1970,1,1)</f>
        <v>42175.948981481488</v>
      </c>
      <c r="T1739" s="13">
        <f>(((I1739/60)/60)/24)+DATE(1970,1,1)</f>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6">
        <f>(E1740-D1740)/D1740 + 1</f>
        <v>4.0000000000000036E-3</v>
      </c>
      <c r="P1740" s="5">
        <f>E1740/L1740</f>
        <v>20</v>
      </c>
      <c r="Q1740" t="s">
        <v>8325</v>
      </c>
      <c r="R1740" t="s">
        <v>8347</v>
      </c>
      <c r="S1740" s="12">
        <f>(((J1740/60)/60)/24)+DATE(1970,1,1)</f>
        <v>41884.874328703707</v>
      </c>
      <c r="T1740" s="13">
        <f>(((I1740/60)/60)/24)+DATE(1970,1,1)</f>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6">
        <f>(E1741-D1741)/D1741 + 1</f>
        <v>1.0000000000000009E-3</v>
      </c>
      <c r="P1741" s="5">
        <f>E1741/L1741</f>
        <v>1</v>
      </c>
      <c r="Q1741" t="s">
        <v>8325</v>
      </c>
      <c r="R1741" t="s">
        <v>8347</v>
      </c>
      <c r="S1741" s="12">
        <f>(((J1741/60)/60)/24)+DATE(1970,1,1)</f>
        <v>42435.874212962968</v>
      </c>
      <c r="T1741" s="13">
        <f>(((I1741/60)/60)/24)+DATE(1970,1,1)</f>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6">
        <f>(E1742-D1742)/D1742 + 1</f>
        <v>0</v>
      </c>
      <c r="P1742" s="5" t="e">
        <f>E1742/L1742</f>
        <v>#DIV/0!</v>
      </c>
      <c r="Q1742" t="s">
        <v>8325</v>
      </c>
      <c r="R1742" t="s">
        <v>8347</v>
      </c>
      <c r="S1742" s="12">
        <f>(((J1742/60)/60)/24)+DATE(1970,1,1)</f>
        <v>42171.817384259266</v>
      </c>
      <c r="T1742" s="13">
        <f>(((I1742/60)/60)/24)+DATE(1970,1,1)</f>
        <v>42201.817384259266</v>
      </c>
    </row>
    <row r="1743" spans="1:20"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6">
        <f>(E1743-D1743)/D1743 + 1</f>
        <v>1.1083333333333334</v>
      </c>
      <c r="P1743" s="5">
        <f>E1743/L1743</f>
        <v>25.576923076923077</v>
      </c>
      <c r="Q1743" t="s">
        <v>8338</v>
      </c>
      <c r="R1743" t="s">
        <v>8339</v>
      </c>
      <c r="S1743" s="12">
        <f>(((J1743/60)/60)/24)+DATE(1970,1,1)</f>
        <v>42120.628136574072</v>
      </c>
      <c r="T1743" s="13">
        <f>(((I1743/60)/60)/24)+DATE(1970,1,1)</f>
        <v>42165.628136574072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6">
        <f>(E1744-D1744)/D1744 + 1</f>
        <v>1.0874999999999999</v>
      </c>
      <c r="P1744" s="5">
        <f>E1744/L1744</f>
        <v>63.970588235294116</v>
      </c>
      <c r="Q1744" t="s">
        <v>8338</v>
      </c>
      <c r="R1744" t="s">
        <v>8339</v>
      </c>
      <c r="S1744" s="12">
        <f>(((J1744/60)/60)/24)+DATE(1970,1,1)</f>
        <v>42710.876967592587</v>
      </c>
      <c r="T1744" s="13">
        <f>(((I1744/60)/60)/24)+DATE(1970,1,1)</f>
        <v>42742.875</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6">
        <f>(E1745-D1745)/D1745 + 1</f>
        <v>1.0041666666666667</v>
      </c>
      <c r="P1745" s="5">
        <f>E1745/L1745</f>
        <v>89.925373134328353</v>
      </c>
      <c r="Q1745" t="s">
        <v>8338</v>
      </c>
      <c r="R1745" t="s">
        <v>8339</v>
      </c>
      <c r="S1745" s="12">
        <f>(((J1745/60)/60)/24)+DATE(1970,1,1)</f>
        <v>42586.925636574073</v>
      </c>
      <c r="T1745" s="13">
        <f>(((I1745/60)/60)/24)+DATE(1970,1,1)</f>
        <v>42609.165972222225</v>
      </c>
    </row>
    <row r="1746" spans="1:20" ht="64"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6">
        <f>(E1746-D1746)/D1746 + 1</f>
        <v>1.1845454545454546</v>
      </c>
      <c r="P1746" s="5">
        <f>E1746/L1746</f>
        <v>93.071428571428569</v>
      </c>
      <c r="Q1746" t="s">
        <v>8338</v>
      </c>
      <c r="R1746" t="s">
        <v>8339</v>
      </c>
      <c r="S1746" s="12">
        <f>(((J1746/60)/60)/24)+DATE(1970,1,1)</f>
        <v>42026.605057870373</v>
      </c>
      <c r="T1746" s="13">
        <f>(((I1746/60)/60)/24)+DATE(1970,1,1)</f>
        <v>42071.563391203701</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6">
        <f>(E1747-D1747)/D1747 + 1</f>
        <v>1.1401428571428571</v>
      </c>
      <c r="P1747" s="5">
        <f>E1747/L1747</f>
        <v>89.674157303370791</v>
      </c>
      <c r="Q1747" t="s">
        <v>8338</v>
      </c>
      <c r="R1747" t="s">
        <v>8339</v>
      </c>
      <c r="S1747" s="12">
        <f>(((J1747/60)/60)/24)+DATE(1970,1,1)</f>
        <v>42690.259699074071</v>
      </c>
      <c r="T1747" s="13">
        <f>(((I1747/60)/60)/24)+DATE(1970,1,1)</f>
        <v>42726.083333333328</v>
      </c>
    </row>
    <row r="1748" spans="1:20" ht="64"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6">
        <f>(E1748-D1748)/D1748 + 1</f>
        <v>1.4809999999999999</v>
      </c>
      <c r="P1748" s="5">
        <f>E1748/L1748</f>
        <v>207.61682242990653</v>
      </c>
      <c r="Q1748" t="s">
        <v>8338</v>
      </c>
      <c r="R1748" t="s">
        <v>8339</v>
      </c>
      <c r="S1748" s="12">
        <f>(((J1748/60)/60)/24)+DATE(1970,1,1)</f>
        <v>42668.176701388889</v>
      </c>
      <c r="T1748" s="13">
        <f>(((I1748/60)/60)/24)+DATE(1970,1,1)</f>
        <v>42698.083333333328</v>
      </c>
    </row>
    <row r="1749" spans="1:20"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6">
        <f>(E1749-D1749)/D1749 + 1</f>
        <v>1.0495555555555556</v>
      </c>
      <c r="P1749" s="5">
        <f>E1749/L1749</f>
        <v>59.408805031446541</v>
      </c>
      <c r="Q1749" t="s">
        <v>8338</v>
      </c>
      <c r="R1749" t="s">
        <v>8339</v>
      </c>
      <c r="S1749" s="12">
        <f>(((J1749/60)/60)/24)+DATE(1970,1,1)</f>
        <v>42292.435532407413</v>
      </c>
      <c r="T1749" s="13">
        <f>(((I1749/60)/60)/24)+DATE(1970,1,1)</f>
        <v>42321.625</v>
      </c>
    </row>
    <row r="1750" spans="1:20" ht="48"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6">
        <f>(E1750-D1750)/D1750 + 1</f>
        <v>1.29948</v>
      </c>
      <c r="P1750" s="5">
        <f>E1750/L1750</f>
        <v>358.97237569060775</v>
      </c>
      <c r="Q1750" t="s">
        <v>8338</v>
      </c>
      <c r="R1750" t="s">
        <v>8339</v>
      </c>
      <c r="S1750" s="12">
        <f>(((J1750/60)/60)/24)+DATE(1970,1,1)</f>
        <v>42219.950729166667</v>
      </c>
      <c r="T1750" s="13">
        <f>(((I1750/60)/60)/24)+DATE(1970,1,1)</f>
        <v>42249.950729166667</v>
      </c>
    </row>
    <row r="1751" spans="1:20"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6">
        <f>(E1751-D1751)/D1751 + 1</f>
        <v>1.2348756218905472</v>
      </c>
      <c r="P1751" s="5">
        <f>E1751/L1751</f>
        <v>94.736641221374043</v>
      </c>
      <c r="Q1751" t="s">
        <v>8338</v>
      </c>
      <c r="R1751" t="s">
        <v>8339</v>
      </c>
      <c r="S1751" s="12">
        <f>(((J1751/60)/60)/24)+DATE(1970,1,1)</f>
        <v>42758.975937499999</v>
      </c>
      <c r="T1751" s="13">
        <f>(((I1751/60)/60)/24)+DATE(1970,1,1)</f>
        <v>42795.791666666672</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6">
        <f>(E1752-D1752)/D1752 + 1</f>
        <v>2.0162</v>
      </c>
      <c r="P1752" s="5">
        <f>E1752/L1752</f>
        <v>80.647999999999996</v>
      </c>
      <c r="Q1752" t="s">
        <v>8338</v>
      </c>
      <c r="R1752" t="s">
        <v>8339</v>
      </c>
      <c r="S1752" s="12">
        <f>(((J1752/60)/60)/24)+DATE(1970,1,1)</f>
        <v>42454.836851851855</v>
      </c>
      <c r="T1752" s="13">
        <f>(((I1752/60)/60)/24)+DATE(1970,1,1)</f>
        <v>42479.836851851855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6">
        <f>(E1753-D1753)/D1753 + 1</f>
        <v>1.0289999999999999</v>
      </c>
      <c r="P1753" s="5">
        <f>E1753/L1753</f>
        <v>168.68852459016392</v>
      </c>
      <c r="Q1753" t="s">
        <v>8338</v>
      </c>
      <c r="R1753" t="s">
        <v>8339</v>
      </c>
      <c r="S1753" s="12">
        <f>(((J1753/60)/60)/24)+DATE(1970,1,1)</f>
        <v>42052.7815162037</v>
      </c>
      <c r="T1753" s="13">
        <f>(((I1753/60)/60)/24)+DATE(1970,1,1)</f>
        <v>42082.739849537036</v>
      </c>
    </row>
    <row r="1754" spans="1:20"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6">
        <f>(E1754-D1754)/D1754 + 1</f>
        <v>2.6016666666666666</v>
      </c>
      <c r="P1754" s="5">
        <f>E1754/L1754</f>
        <v>34.68888888888889</v>
      </c>
      <c r="Q1754" t="s">
        <v>8338</v>
      </c>
      <c r="R1754" t="s">
        <v>8339</v>
      </c>
      <c r="S1754" s="12">
        <f>(((J1754/60)/60)/24)+DATE(1970,1,1)</f>
        <v>42627.253263888888</v>
      </c>
      <c r="T1754" s="13">
        <f>(((I1754/60)/60)/24)+DATE(1970,1,1)</f>
        <v>42657.253263888888</v>
      </c>
    </row>
    <row r="1755" spans="1:20"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6">
        <f>(E1755-D1755)/D1755 + 1</f>
        <v>1.08</v>
      </c>
      <c r="P1755" s="5">
        <f>E1755/L1755</f>
        <v>462.85714285714283</v>
      </c>
      <c r="Q1755" t="s">
        <v>8338</v>
      </c>
      <c r="R1755" t="s">
        <v>8339</v>
      </c>
      <c r="S1755" s="12">
        <f>(((J1755/60)/60)/24)+DATE(1970,1,1)</f>
        <v>42420.74962962963</v>
      </c>
      <c r="T1755" s="13">
        <f>(((I1755/60)/60)/24)+DATE(1970,1,1)</f>
        <v>42450.707962962959</v>
      </c>
    </row>
    <row r="1756" spans="1:20"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6">
        <f>(E1756-D1756)/D1756 + 1</f>
        <v>1.1052941176470588</v>
      </c>
      <c r="P1756" s="5">
        <f>E1756/L1756</f>
        <v>104.38888888888889</v>
      </c>
      <c r="Q1756" t="s">
        <v>8338</v>
      </c>
      <c r="R1756" t="s">
        <v>8339</v>
      </c>
      <c r="S1756" s="12">
        <f>(((J1756/60)/60)/24)+DATE(1970,1,1)</f>
        <v>42067.876770833333</v>
      </c>
      <c r="T1756" s="13">
        <f>(((I1756/60)/60)/24)+DATE(1970,1,1)</f>
        <v>42097.835104166668</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6">
        <f>(E1757-D1757)/D1757 + 1</f>
        <v>1.2</v>
      </c>
      <c r="P1757" s="5">
        <f>E1757/L1757</f>
        <v>7.5</v>
      </c>
      <c r="Q1757" t="s">
        <v>8338</v>
      </c>
      <c r="R1757" t="s">
        <v>8339</v>
      </c>
      <c r="S1757" s="12">
        <f>(((J1757/60)/60)/24)+DATE(1970,1,1)</f>
        <v>42252.788900462961</v>
      </c>
      <c r="T1757" s="13">
        <f>(((I1757/60)/60)/24)+DATE(1970,1,1)</f>
        <v>42282.788900462961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6">
        <f>(E1758-D1758)/D1758 + 1</f>
        <v>1.0282909090909091</v>
      </c>
      <c r="P1758" s="5">
        <f>E1758/L1758</f>
        <v>47.13</v>
      </c>
      <c r="Q1758" t="s">
        <v>8338</v>
      </c>
      <c r="R1758" t="s">
        <v>8339</v>
      </c>
      <c r="S1758" s="12">
        <f>(((J1758/60)/60)/24)+DATE(1970,1,1)</f>
        <v>42571.167465277773</v>
      </c>
      <c r="T1758" s="13">
        <f>(((I1758/60)/60)/24)+DATE(1970,1,1)</f>
        <v>42611.167465277773</v>
      </c>
    </row>
    <row r="1759" spans="1:20" ht="48"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6">
        <f>(E1759-D1759)/D1759 + 1</f>
        <v>1.1599999999999999</v>
      </c>
      <c r="P1759" s="5">
        <f>E1759/L1759</f>
        <v>414.28571428571428</v>
      </c>
      <c r="Q1759" t="s">
        <v>8338</v>
      </c>
      <c r="R1759" t="s">
        <v>8339</v>
      </c>
      <c r="S1759" s="12">
        <f>(((J1759/60)/60)/24)+DATE(1970,1,1)</f>
        <v>42733.827349537038</v>
      </c>
      <c r="T1759" s="13">
        <f>(((I1759/60)/60)/24)+DATE(1970,1,1)</f>
        <v>42763.811805555553</v>
      </c>
    </row>
    <row r="1760" spans="1:20" ht="64"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6">
        <f>(E1760-D1760)/D1760 + 1</f>
        <v>1.147</v>
      </c>
      <c r="P1760" s="5">
        <f>E1760/L1760</f>
        <v>42.481481481481481</v>
      </c>
      <c r="Q1760" t="s">
        <v>8338</v>
      </c>
      <c r="R1760" t="s">
        <v>8339</v>
      </c>
      <c r="S1760" s="12">
        <f>(((J1760/60)/60)/24)+DATE(1970,1,1)</f>
        <v>42505.955925925926</v>
      </c>
      <c r="T1760" s="13">
        <f>(((I1760/60)/60)/24)+DATE(1970,1,1)</f>
        <v>42565.955925925926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6">
        <f>(E1761-D1761)/D1761 + 1</f>
        <v>1.0660000000000001</v>
      </c>
      <c r="P1761" s="5">
        <f>E1761/L1761</f>
        <v>108.77551020408163</v>
      </c>
      <c r="Q1761" t="s">
        <v>8338</v>
      </c>
      <c r="R1761" t="s">
        <v>8339</v>
      </c>
      <c r="S1761" s="12">
        <f>(((J1761/60)/60)/24)+DATE(1970,1,1)</f>
        <v>42068.829039351855</v>
      </c>
      <c r="T1761" s="13">
        <f>(((I1761/60)/60)/24)+DATE(1970,1,1)</f>
        <v>42088.787372685183</v>
      </c>
    </row>
    <row r="1762" spans="1:20" ht="64"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6">
        <f>(E1762-D1762)/D1762 + 1</f>
        <v>1.6543999999999999</v>
      </c>
      <c r="P1762" s="5">
        <f>E1762/L1762</f>
        <v>81.098039215686271</v>
      </c>
      <c r="Q1762" t="s">
        <v>8338</v>
      </c>
      <c r="R1762" t="s">
        <v>8339</v>
      </c>
      <c r="S1762" s="12">
        <f>(((J1762/60)/60)/24)+DATE(1970,1,1)</f>
        <v>42405.67260416667</v>
      </c>
      <c r="T1762" s="13">
        <f>(((I1762/60)/60)/24)+DATE(1970,1,1)</f>
        <v>42425.67260416667</v>
      </c>
    </row>
    <row r="1763" spans="1:20"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6">
        <f>(E1763-D1763)/D1763 + 1</f>
        <v>1.55</v>
      </c>
      <c r="P1763" s="5">
        <f>E1763/L1763</f>
        <v>51.666666666666664</v>
      </c>
      <c r="Q1763" t="s">
        <v>8338</v>
      </c>
      <c r="R1763" t="s">
        <v>8339</v>
      </c>
      <c r="S1763" s="12">
        <f>(((J1763/60)/60)/24)+DATE(1970,1,1)</f>
        <v>42209.567824074074</v>
      </c>
      <c r="T1763" s="13">
        <f>(((I1763/60)/60)/24)+DATE(1970,1,1)</f>
        <v>42259.567824074074</v>
      </c>
    </row>
    <row r="1764" spans="1:20" ht="32"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6">
        <f>(E1764-D1764)/D1764 + 1</f>
        <v>8.85</v>
      </c>
      <c r="P1764" s="5">
        <f>E1764/L1764</f>
        <v>35.4</v>
      </c>
      <c r="Q1764" t="s">
        <v>8338</v>
      </c>
      <c r="R1764" t="s">
        <v>8339</v>
      </c>
      <c r="S1764" s="12">
        <f>(((J1764/60)/60)/24)+DATE(1970,1,1)</f>
        <v>42410.982002314813</v>
      </c>
      <c r="T1764" s="13">
        <f>(((I1764/60)/60)/24)+DATE(1970,1,1)</f>
        <v>42440.982002314813</v>
      </c>
    </row>
    <row r="1765" spans="1:20" ht="64"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6">
        <f>(E1765-D1765)/D1765 + 1</f>
        <v>1.0190833333333333</v>
      </c>
      <c r="P1765" s="5">
        <f>E1765/L1765</f>
        <v>103.63559322033899</v>
      </c>
      <c r="Q1765" t="s">
        <v>8338</v>
      </c>
      <c r="R1765" t="s">
        <v>8339</v>
      </c>
      <c r="S1765" s="12">
        <f>(((J1765/60)/60)/24)+DATE(1970,1,1)</f>
        <v>42636.868518518517</v>
      </c>
      <c r="T1765" s="13">
        <f>(((I1765/60)/60)/24)+DATE(1970,1,1)</f>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6">
        <f>(E1766-D1766)/D1766 + 1</f>
        <v>0.19599999999999995</v>
      </c>
      <c r="P1766" s="5">
        <f>E1766/L1766</f>
        <v>55.282051282051285</v>
      </c>
      <c r="Q1766" t="s">
        <v>8338</v>
      </c>
      <c r="R1766" t="s">
        <v>8339</v>
      </c>
      <c r="S1766" s="12">
        <f>(((J1766/60)/60)/24)+DATE(1970,1,1)</f>
        <v>41825.485868055555</v>
      </c>
      <c r="T1766" s="13">
        <f>(((I1766/60)/60)/24)+DATE(1970,1,1)</f>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6">
        <f>(E1767-D1767)/D1767 + 1</f>
        <v>0.59467839999999994</v>
      </c>
      <c r="P1767" s="5">
        <f>E1767/L1767</f>
        <v>72.16970873786407</v>
      </c>
      <c r="Q1767" t="s">
        <v>8338</v>
      </c>
      <c r="R1767" t="s">
        <v>8339</v>
      </c>
      <c r="S1767" s="12">
        <f>(((J1767/60)/60)/24)+DATE(1970,1,1)</f>
        <v>41834.980462962965</v>
      </c>
      <c r="T1767" s="13">
        <f>(((I1767/60)/60)/24)+DATE(1970,1,1)</f>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6">
        <f>(E1768-D1768)/D1768 + 1</f>
        <v>0</v>
      </c>
      <c r="P1768" s="5" t="e">
        <f>E1768/L1768</f>
        <v>#DIV/0!</v>
      </c>
      <c r="Q1768" t="s">
        <v>8338</v>
      </c>
      <c r="R1768" t="s">
        <v>8339</v>
      </c>
      <c r="S1768" s="12">
        <f>(((J1768/60)/60)/24)+DATE(1970,1,1)</f>
        <v>41855.859814814816</v>
      </c>
      <c r="T1768" s="13">
        <f>(((I1768/60)/60)/24)+DATE(1970,1,1)</f>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6">
        <f>(E1769-D1769)/D1769 + 1</f>
        <v>0.45720000000000005</v>
      </c>
      <c r="P1769" s="5">
        <f>E1769/L1769</f>
        <v>58.615384615384613</v>
      </c>
      <c r="Q1769" t="s">
        <v>8338</v>
      </c>
      <c r="R1769" t="s">
        <v>8339</v>
      </c>
      <c r="S1769" s="12">
        <f>(((J1769/60)/60)/24)+DATE(1970,1,1)</f>
        <v>41824.658379629633</v>
      </c>
      <c r="T1769" s="13">
        <f>(((I1769/60)/60)/24)+DATE(1970,1,1)</f>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6">
        <f>(E1770-D1770)/D1770 + 1</f>
        <v>3.7399999999999989E-2</v>
      </c>
      <c r="P1770" s="5">
        <f>E1770/L1770</f>
        <v>12.466666666666667</v>
      </c>
      <c r="Q1770" t="s">
        <v>8338</v>
      </c>
      <c r="R1770" t="s">
        <v>8339</v>
      </c>
      <c r="S1770" s="12">
        <f>(((J1770/60)/60)/24)+DATE(1970,1,1)</f>
        <v>41849.560694444444</v>
      </c>
      <c r="T1770" s="13">
        <f>(((I1770/60)/60)/24)+DATE(1970,1,1)</f>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6">
        <f>(E1771-D1771)/D1771 + 1</f>
        <v>2.7024999999999966E-2</v>
      </c>
      <c r="P1771" s="5">
        <f>E1771/L1771</f>
        <v>49.136363636363633</v>
      </c>
      <c r="Q1771" t="s">
        <v>8338</v>
      </c>
      <c r="R1771" t="s">
        <v>8339</v>
      </c>
      <c r="S1771" s="12">
        <f>(((J1771/60)/60)/24)+DATE(1970,1,1)</f>
        <v>41987.818969907406</v>
      </c>
      <c r="T1771" s="13">
        <f>(((I1771/60)/60)/24)+DATE(1970,1,1)</f>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6">
        <f>(E1772-D1772)/D1772 + 1</f>
        <v>0.56514285714285717</v>
      </c>
      <c r="P1772" s="5">
        <f>E1772/L1772</f>
        <v>150.5</v>
      </c>
      <c r="Q1772" t="s">
        <v>8338</v>
      </c>
      <c r="R1772" t="s">
        <v>8339</v>
      </c>
      <c r="S1772" s="12">
        <f>(((J1772/60)/60)/24)+DATE(1970,1,1)</f>
        <v>41891.780023148152</v>
      </c>
      <c r="T1772" s="13">
        <f>(((I1772/60)/60)/24)+DATE(1970,1,1)</f>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6">
        <f>(E1773-D1773)/D1773 + 1</f>
        <v>0.21309523809523812</v>
      </c>
      <c r="P1773" s="5">
        <f>E1773/L1773</f>
        <v>35.799999999999997</v>
      </c>
      <c r="Q1773" t="s">
        <v>8338</v>
      </c>
      <c r="R1773" t="s">
        <v>8339</v>
      </c>
      <c r="S1773" s="12">
        <f>(((J1773/60)/60)/24)+DATE(1970,1,1)</f>
        <v>41905.979629629634</v>
      </c>
      <c r="T1773" s="13">
        <f>(((I1773/60)/60)/24)+DATE(1970,1,1)</f>
        <v>41935.979629629634</v>
      </c>
    </row>
    <row r="1774" spans="1:20" ht="48"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6">
        <f>(E1774-D1774)/D1774 + 1</f>
        <v>0.15600000000000003</v>
      </c>
      <c r="P1774" s="5">
        <f>E1774/L1774</f>
        <v>45.157894736842103</v>
      </c>
      <c r="Q1774" t="s">
        <v>8338</v>
      </c>
      <c r="R1774" t="s">
        <v>8339</v>
      </c>
      <c r="S1774" s="12">
        <f>(((J1774/60)/60)/24)+DATE(1970,1,1)</f>
        <v>41766.718009259261</v>
      </c>
      <c r="T1774" s="13">
        <f>(((I1774/60)/60)/24)+DATE(1970,1,1)</f>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6">
        <f>(E1775-D1775)/D1775 + 1</f>
        <v>6.2566666666666659E-2</v>
      </c>
      <c r="P1775" s="5">
        <f>E1775/L1775</f>
        <v>98.78947368421052</v>
      </c>
      <c r="Q1775" t="s">
        <v>8338</v>
      </c>
      <c r="R1775" t="s">
        <v>8339</v>
      </c>
      <c r="S1775" s="12">
        <f>(((J1775/60)/60)/24)+DATE(1970,1,1)</f>
        <v>41978.760393518518</v>
      </c>
      <c r="T1775" s="13">
        <f>(((I1775/60)/60)/24)+DATE(1970,1,1)</f>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6">
        <f>(E1776-D1776)/D1776 + 1</f>
        <v>0.45920000000000005</v>
      </c>
      <c r="P1776" s="5">
        <f>E1776/L1776</f>
        <v>88.307692307692307</v>
      </c>
      <c r="Q1776" t="s">
        <v>8338</v>
      </c>
      <c r="R1776" t="s">
        <v>8339</v>
      </c>
      <c r="S1776" s="12">
        <f>(((J1776/60)/60)/24)+DATE(1970,1,1)</f>
        <v>41930.218657407408</v>
      </c>
      <c r="T1776" s="13">
        <f>(((I1776/60)/60)/24)+DATE(1970,1,1)</f>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6">
        <f>(E1777-D1777)/D1777 + 1</f>
        <v>0.65101538461538455</v>
      </c>
      <c r="P1777" s="5">
        <f>E1777/L1777</f>
        <v>170.62903225806451</v>
      </c>
      <c r="Q1777" t="s">
        <v>8338</v>
      </c>
      <c r="R1777" t="s">
        <v>8339</v>
      </c>
      <c r="S1777" s="12">
        <f>(((J1777/60)/60)/24)+DATE(1970,1,1)</f>
        <v>41891.976388888892</v>
      </c>
      <c r="T1777" s="13">
        <f>(((I1777/60)/60)/24)+DATE(1970,1,1)</f>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6">
        <f>(E1778-D1778)/D1778 + 1</f>
        <v>6.6999999999999948E-2</v>
      </c>
      <c r="P1778" s="5">
        <f>E1778/L1778</f>
        <v>83.75</v>
      </c>
      <c r="Q1778" t="s">
        <v>8338</v>
      </c>
      <c r="R1778" t="s">
        <v>8339</v>
      </c>
      <c r="S1778" s="12">
        <f>(((J1778/60)/60)/24)+DATE(1970,1,1)</f>
        <v>41905.95684027778</v>
      </c>
      <c r="T1778" s="13">
        <f>(((I1778/60)/60)/24)+DATE(1970,1,1)</f>
        <v>41941.95684027778</v>
      </c>
    </row>
    <row r="1779" spans="1:20" ht="64"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6">
        <f>(E1779-D1779)/D1779 + 1</f>
        <v>0.135625</v>
      </c>
      <c r="P1779" s="5">
        <f>E1779/L1779</f>
        <v>65.099999999999994</v>
      </c>
      <c r="Q1779" t="s">
        <v>8338</v>
      </c>
      <c r="R1779" t="s">
        <v>8339</v>
      </c>
      <c r="S1779" s="12">
        <f>(((J1779/60)/60)/24)+DATE(1970,1,1)</f>
        <v>42025.357094907406</v>
      </c>
      <c r="T1779" s="13">
        <f>(((I1779/60)/60)/24)+DATE(1970,1,1)</f>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6">
        <f>(E1780-D1780)/D1780 + 1</f>
        <v>1.9900000000000029E-2</v>
      </c>
      <c r="P1780" s="5">
        <f>E1780/L1780</f>
        <v>66.333333333333329</v>
      </c>
      <c r="Q1780" t="s">
        <v>8338</v>
      </c>
      <c r="R1780" t="s">
        <v>8339</v>
      </c>
      <c r="S1780" s="12">
        <f>(((J1780/60)/60)/24)+DATE(1970,1,1)</f>
        <v>42045.86336805555</v>
      </c>
      <c r="T1780" s="13">
        <f>(((I1780/60)/60)/24)+DATE(1970,1,1)</f>
        <v>42090.821701388893</v>
      </c>
    </row>
    <row r="1781" spans="1:20" ht="64"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6">
        <f>(E1781-D1781)/D1781 + 1</f>
        <v>0.36236363636363633</v>
      </c>
      <c r="P1781" s="5">
        <f>E1781/L1781</f>
        <v>104.89473684210526</v>
      </c>
      <c r="Q1781" t="s">
        <v>8338</v>
      </c>
      <c r="R1781" t="s">
        <v>8339</v>
      </c>
      <c r="S1781" s="12">
        <f>(((J1781/60)/60)/24)+DATE(1970,1,1)</f>
        <v>42585.691898148143</v>
      </c>
      <c r="T1781" s="13">
        <f>(((I1781/60)/60)/24)+DATE(1970,1,1)</f>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6">
        <f>(E1782-D1782)/D1782 + 1</f>
        <v>0.39743333333333331</v>
      </c>
      <c r="P1782" s="5">
        <f>E1782/L1782</f>
        <v>78.440789473684205</v>
      </c>
      <c r="Q1782" t="s">
        <v>8338</v>
      </c>
      <c r="R1782" t="s">
        <v>8339</v>
      </c>
      <c r="S1782" s="12">
        <f>(((J1782/60)/60)/24)+DATE(1970,1,1)</f>
        <v>42493.600810185191</v>
      </c>
      <c r="T1782" s="13">
        <f>(((I1782/60)/60)/24)+DATE(1970,1,1)</f>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6">
        <f>(E1783-D1783)/D1783 + 1</f>
        <v>0.25763636363636366</v>
      </c>
      <c r="P1783" s="5">
        <f>E1783/L1783</f>
        <v>59.041666666666664</v>
      </c>
      <c r="Q1783" t="s">
        <v>8338</v>
      </c>
      <c r="R1783" t="s">
        <v>8339</v>
      </c>
      <c r="S1783" s="12">
        <f>(((J1783/60)/60)/24)+DATE(1970,1,1)</f>
        <v>42597.617418981477</v>
      </c>
      <c r="T1783" s="13">
        <f>(((I1783/60)/60)/24)+DATE(1970,1,1)</f>
        <v>42628.617418981477</v>
      </c>
    </row>
    <row r="1784" spans="1:20" ht="64"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6">
        <f>(E1784-D1784)/D1784 + 1</f>
        <v>0.15491428571428567</v>
      </c>
      <c r="P1784" s="5">
        <f>E1784/L1784</f>
        <v>71.34210526315789</v>
      </c>
      <c r="Q1784" t="s">
        <v>8338</v>
      </c>
      <c r="R1784" t="s">
        <v>8339</v>
      </c>
      <c r="S1784" s="12">
        <f>(((J1784/60)/60)/24)+DATE(1970,1,1)</f>
        <v>42388.575104166666</v>
      </c>
      <c r="T1784" s="13">
        <f>(((I1784/60)/60)/24)+DATE(1970,1,1)</f>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6">
        <f>(E1785-D1785)/D1785 + 1</f>
        <v>0.23692500000000005</v>
      </c>
      <c r="P1785" s="5">
        <f>E1785/L1785</f>
        <v>51.227027027027027</v>
      </c>
      <c r="Q1785" t="s">
        <v>8338</v>
      </c>
      <c r="R1785" t="s">
        <v>8339</v>
      </c>
      <c r="S1785" s="12">
        <f>(((J1785/60)/60)/24)+DATE(1970,1,1)</f>
        <v>42115.949976851851</v>
      </c>
      <c r="T1785" s="13">
        <f>(((I1785/60)/60)/24)+DATE(1970,1,1)</f>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6">
        <f>(E1786-D1786)/D1786 + 1</f>
        <v>0.39759999999999995</v>
      </c>
      <c r="P1786" s="5">
        <f>E1786/L1786</f>
        <v>60.242424242424242</v>
      </c>
      <c r="Q1786" t="s">
        <v>8338</v>
      </c>
      <c r="R1786" t="s">
        <v>8339</v>
      </c>
      <c r="S1786" s="12">
        <f>(((J1786/60)/60)/24)+DATE(1970,1,1)</f>
        <v>42003.655555555553</v>
      </c>
      <c r="T1786" s="13">
        <f>(((I1786/60)/60)/24)+DATE(1970,1,1)</f>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6">
        <f>(E1787-D1787)/D1787 + 1</f>
        <v>0.20220833333333332</v>
      </c>
      <c r="P1787" s="5">
        <f>E1787/L1787</f>
        <v>44.935185185185183</v>
      </c>
      <c r="Q1787" t="s">
        <v>8338</v>
      </c>
      <c r="R1787" t="s">
        <v>8339</v>
      </c>
      <c r="S1787" s="12">
        <f>(((J1787/60)/60)/24)+DATE(1970,1,1)</f>
        <v>41897.134895833333</v>
      </c>
      <c r="T1787" s="13">
        <f>(((I1787/60)/60)/24)+DATE(1970,1,1)</f>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6">
        <f>(E1788-D1788)/D1788 + 1</f>
        <v>0.47631578947368425</v>
      </c>
      <c r="P1788" s="5">
        <f>E1788/L1788</f>
        <v>31.206896551724139</v>
      </c>
      <c r="Q1788" t="s">
        <v>8338</v>
      </c>
      <c r="R1788" t="s">
        <v>8339</v>
      </c>
      <c r="S1788" s="12">
        <f>(((J1788/60)/60)/24)+DATE(1970,1,1)</f>
        <v>41958.550659722227</v>
      </c>
      <c r="T1788" s="13">
        <f>(((I1788/60)/60)/24)+DATE(1970,1,1)</f>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6">
        <f>(E1789-D1789)/D1789 + 1</f>
        <v>0.15329999999999999</v>
      </c>
      <c r="P1789" s="5">
        <f>E1789/L1789</f>
        <v>63.875</v>
      </c>
      <c r="Q1789" t="s">
        <v>8338</v>
      </c>
      <c r="R1789" t="s">
        <v>8339</v>
      </c>
      <c r="S1789" s="12">
        <f>(((J1789/60)/60)/24)+DATE(1970,1,1)</f>
        <v>42068.65552083333</v>
      </c>
      <c r="T1789" s="13">
        <f>(((I1789/60)/60)/24)+DATE(1970,1,1)</f>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6">
        <f>(E1790-D1790)/D1790 + 1</f>
        <v>1.3818181818181841E-2</v>
      </c>
      <c r="P1790" s="5">
        <f>E1790/L1790</f>
        <v>19</v>
      </c>
      <c r="Q1790" t="s">
        <v>8338</v>
      </c>
      <c r="R1790" t="s">
        <v>8339</v>
      </c>
      <c r="S1790" s="12">
        <f>(((J1790/60)/60)/24)+DATE(1970,1,1)</f>
        <v>41913.94840277778</v>
      </c>
      <c r="T1790" s="13">
        <f>(((I1790/60)/60)/24)+DATE(1970,1,1)</f>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6">
        <f>(E1791-D1791)/D1791 + 1</f>
        <v>5.0000000000000044E-3</v>
      </c>
      <c r="P1791" s="5">
        <f>E1791/L1791</f>
        <v>10</v>
      </c>
      <c r="Q1791" t="s">
        <v>8338</v>
      </c>
      <c r="R1791" t="s">
        <v>8339</v>
      </c>
      <c r="S1791" s="12">
        <f>(((J1791/60)/60)/24)+DATE(1970,1,1)</f>
        <v>41956.250034722223</v>
      </c>
      <c r="T1791" s="13">
        <f>(((I1791/60)/60)/24)+DATE(1970,1,1)</f>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6">
        <f>(E1792-D1792)/D1792 + 1</f>
        <v>4.9575757575757606E-2</v>
      </c>
      <c r="P1792" s="5">
        <f>E1792/L1792</f>
        <v>109.06666666666666</v>
      </c>
      <c r="Q1792" t="s">
        <v>8338</v>
      </c>
      <c r="R1792" t="s">
        <v>8339</v>
      </c>
      <c r="S1792" s="12">
        <f>(((J1792/60)/60)/24)+DATE(1970,1,1)</f>
        <v>42010.674513888895</v>
      </c>
      <c r="T1792" s="13">
        <f>(((I1792/60)/60)/24)+DATE(1970,1,1)</f>
        <v>42040.674513888895</v>
      </c>
    </row>
    <row r="1793" spans="1:20" ht="48"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6">
        <f>(E1793-D1793)/D1793 + 1</f>
        <v>3.5666666666666624E-2</v>
      </c>
      <c r="P1793" s="5">
        <f>E1793/L1793</f>
        <v>26.75</v>
      </c>
      <c r="Q1793" t="s">
        <v>8338</v>
      </c>
      <c r="R1793" t="s">
        <v>8339</v>
      </c>
      <c r="S1793" s="12">
        <f>(((J1793/60)/60)/24)+DATE(1970,1,1)</f>
        <v>41973.740335648152</v>
      </c>
      <c r="T1793" s="13">
        <f>(((I1793/60)/60)/24)+DATE(1970,1,1)</f>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6">
        <f>(E1794-D1794)/D1794 + 1</f>
        <v>0.61124000000000001</v>
      </c>
      <c r="P1794" s="5">
        <f>E1794/L1794</f>
        <v>109.93525179856115</v>
      </c>
      <c r="Q1794" t="s">
        <v>8338</v>
      </c>
      <c r="R1794" t="s">
        <v>8339</v>
      </c>
      <c r="S1794" s="12">
        <f>(((J1794/60)/60)/24)+DATE(1970,1,1)</f>
        <v>42189.031041666662</v>
      </c>
      <c r="T1794" s="13">
        <f>(((I1794/60)/60)/24)+DATE(1970,1,1)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6">
        <f>(E1795-D1795)/D1795 + 1</f>
        <v>1.3333333333333308E-2</v>
      </c>
      <c r="P1795" s="5">
        <f>E1795/L1795</f>
        <v>20</v>
      </c>
      <c r="Q1795" t="s">
        <v>8338</v>
      </c>
      <c r="R1795" t="s">
        <v>8339</v>
      </c>
      <c r="S1795" s="12">
        <f>(((J1795/60)/60)/24)+DATE(1970,1,1)</f>
        <v>41940.89166666667</v>
      </c>
      <c r="T1795" s="13">
        <f>(((I1795/60)/60)/24)+DATE(1970,1,1)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6">
        <f>(E1796-D1796)/D1796 + 1</f>
        <v>0.11077777777777775</v>
      </c>
      <c r="P1796" s="5">
        <f>E1796/L1796</f>
        <v>55.388888888888886</v>
      </c>
      <c r="Q1796" t="s">
        <v>8338</v>
      </c>
      <c r="R1796" t="s">
        <v>8339</v>
      </c>
      <c r="S1796" s="12">
        <f>(((J1796/60)/60)/24)+DATE(1970,1,1)</f>
        <v>42011.551180555558</v>
      </c>
      <c r="T1796" s="13">
        <f>(((I1796/60)/60)/24)+DATE(1970,1,1)</f>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6">
        <f>(E1797-D1797)/D1797 + 1</f>
        <v>0.38735714285714284</v>
      </c>
      <c r="P1797" s="5">
        <f>E1797/L1797</f>
        <v>133.90123456790124</v>
      </c>
      <c r="Q1797" t="s">
        <v>8338</v>
      </c>
      <c r="R1797" t="s">
        <v>8339</v>
      </c>
      <c r="S1797" s="12">
        <f>(((J1797/60)/60)/24)+DATE(1970,1,1)</f>
        <v>42628.288668981477</v>
      </c>
      <c r="T1797" s="13">
        <f>(((I1797/60)/60)/24)+DATE(1970,1,1)</f>
        <v>42657.666666666672</v>
      </c>
    </row>
    <row r="1798" spans="1:20" ht="64"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6">
        <f>(E1798-D1798)/D1798 + 1</f>
        <v>0.22052631578947368</v>
      </c>
      <c r="P1798" s="5">
        <f>E1798/L1798</f>
        <v>48.720930232558139</v>
      </c>
      <c r="Q1798" t="s">
        <v>8338</v>
      </c>
      <c r="R1798" t="s">
        <v>8339</v>
      </c>
      <c r="S1798" s="12">
        <f>(((J1798/60)/60)/24)+DATE(1970,1,1)</f>
        <v>42515.439421296294</v>
      </c>
      <c r="T1798" s="13">
        <f>(((I1798/60)/60)/24)+DATE(1970,1,1)</f>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6">
        <f>(E1799-D1799)/D1799 + 1</f>
        <v>0.67549999999999999</v>
      </c>
      <c r="P1799" s="5">
        <f>E1799/L1799</f>
        <v>48.25</v>
      </c>
      <c r="Q1799" t="s">
        <v>8338</v>
      </c>
      <c r="R1799" t="s">
        <v>8339</v>
      </c>
      <c r="S1799" s="12">
        <f>(((J1799/60)/60)/24)+DATE(1970,1,1)</f>
        <v>42689.56931712963</v>
      </c>
      <c r="T1799" s="13">
        <f>(((I1799/60)/60)/24)+DATE(1970,1,1)</f>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6">
        <f>(E1800-D1800)/D1800 + 1</f>
        <v>0.13637500000000002</v>
      </c>
      <c r="P1800" s="5">
        <f>E1800/L1800</f>
        <v>58.972972972972975</v>
      </c>
      <c r="Q1800" t="s">
        <v>8338</v>
      </c>
      <c r="R1800" t="s">
        <v>8339</v>
      </c>
      <c r="S1800" s="12">
        <f>(((J1800/60)/60)/24)+DATE(1970,1,1)</f>
        <v>42344.32677083333</v>
      </c>
      <c r="T1800" s="13">
        <f>(((I1800/60)/60)/24)+DATE(1970,1,1)</f>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6">
        <f>(E1801-D1801)/D1801 + 1</f>
        <v>1.7457500000000015E-2</v>
      </c>
      <c r="P1801" s="5">
        <f>E1801/L1801</f>
        <v>11.638333333333334</v>
      </c>
      <c r="Q1801" t="s">
        <v>8338</v>
      </c>
      <c r="R1801" t="s">
        <v>8339</v>
      </c>
      <c r="S1801" s="12">
        <f>(((J1801/60)/60)/24)+DATE(1970,1,1)</f>
        <v>41934.842685185184</v>
      </c>
      <c r="T1801" s="13">
        <f>(((I1801/60)/60)/24)+DATE(1970,1,1)</f>
        <v>41954.884351851855</v>
      </c>
    </row>
    <row r="1802" spans="1:20" ht="64"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6">
        <f>(E1802-D1802)/D1802 + 1</f>
        <v>0.20449632511889326</v>
      </c>
      <c r="P1802" s="5">
        <f>E1802/L1802</f>
        <v>83.716814159292042</v>
      </c>
      <c r="Q1802" t="s">
        <v>8338</v>
      </c>
      <c r="R1802" t="s">
        <v>8339</v>
      </c>
      <c r="S1802" s="12">
        <f>(((J1802/60)/60)/24)+DATE(1970,1,1)</f>
        <v>42623.606134259258</v>
      </c>
      <c r="T1802" s="13">
        <f>(((I1802/60)/60)/24)+DATE(1970,1,1)</f>
        <v>42653.606134259258</v>
      </c>
    </row>
    <row r="1803" spans="1:20" ht="64"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6">
        <f>(E1803-D1803)/D1803 + 1</f>
        <v>0.1385294117647059</v>
      </c>
      <c r="P1803" s="5">
        <f>E1803/L1803</f>
        <v>63.648648648648646</v>
      </c>
      <c r="Q1803" t="s">
        <v>8338</v>
      </c>
      <c r="R1803" t="s">
        <v>8339</v>
      </c>
      <c r="S1803" s="12">
        <f>(((J1803/60)/60)/24)+DATE(1970,1,1)</f>
        <v>42321.660509259258</v>
      </c>
      <c r="T1803" s="13">
        <f>(((I1803/60)/60)/24)+DATE(1970,1,1)</f>
        <v>42353.506944444445</v>
      </c>
    </row>
    <row r="1804" spans="1:20" ht="48"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6">
        <f>(E1804-D1804)/D1804 + 1</f>
        <v>0.48485714285714288</v>
      </c>
      <c r="P1804" s="5">
        <f>E1804/L1804</f>
        <v>94.277777777777771</v>
      </c>
      <c r="Q1804" t="s">
        <v>8338</v>
      </c>
      <c r="R1804" t="s">
        <v>8339</v>
      </c>
      <c r="S1804" s="12">
        <f>(((J1804/60)/60)/24)+DATE(1970,1,1)</f>
        <v>42159.47256944445</v>
      </c>
      <c r="T1804" s="13">
        <f>(((I1804/60)/60)/24)+DATE(1970,1,1)</f>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6">
        <f>(E1805-D1805)/D1805 + 1</f>
        <v>0.30800000000000005</v>
      </c>
      <c r="P1805" s="5">
        <f>E1805/L1805</f>
        <v>71.86666666666666</v>
      </c>
      <c r="Q1805" t="s">
        <v>8338</v>
      </c>
      <c r="R1805" t="s">
        <v>8339</v>
      </c>
      <c r="S1805" s="12">
        <f>(((J1805/60)/60)/24)+DATE(1970,1,1)</f>
        <v>42018.071550925932</v>
      </c>
      <c r="T1805" s="13">
        <f>(((I1805/60)/60)/24)+DATE(1970,1,1)</f>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6">
        <f>(E1806-D1806)/D1806 + 1</f>
        <v>0.351741935483871</v>
      </c>
      <c r="P1806" s="5">
        <f>E1806/L1806</f>
        <v>104.84615384615384</v>
      </c>
      <c r="Q1806" t="s">
        <v>8338</v>
      </c>
      <c r="R1806" t="s">
        <v>8339</v>
      </c>
      <c r="S1806" s="12">
        <f>(((J1806/60)/60)/24)+DATE(1970,1,1)</f>
        <v>42282.678287037037</v>
      </c>
      <c r="T1806" s="13">
        <f>(((I1806/60)/60)/24)+DATE(1970,1,1)</f>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6">
        <f>(E1807-D1807)/D1807 + 1</f>
        <v>0.36404444444444439</v>
      </c>
      <c r="P1807" s="5">
        <f>E1807/L1807</f>
        <v>67.139344262295083</v>
      </c>
      <c r="Q1807" t="s">
        <v>8338</v>
      </c>
      <c r="R1807" t="s">
        <v>8339</v>
      </c>
      <c r="S1807" s="12">
        <f>(((J1807/60)/60)/24)+DATE(1970,1,1)</f>
        <v>42247.803912037038</v>
      </c>
      <c r="T1807" s="13">
        <f>(((I1807/60)/60)/24)+DATE(1970,1,1)</f>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6">
        <f>(E1808-D1808)/D1808 + 1</f>
        <v>2.9549999999999965E-2</v>
      </c>
      <c r="P1808" s="5">
        <f>E1808/L1808</f>
        <v>73.875</v>
      </c>
      <c r="Q1808" t="s">
        <v>8338</v>
      </c>
      <c r="R1808" t="s">
        <v>8339</v>
      </c>
      <c r="S1808" s="12">
        <f>(((J1808/60)/60)/24)+DATE(1970,1,1)</f>
        <v>41877.638298611113</v>
      </c>
      <c r="T1808" s="13">
        <f>(((I1808/60)/60)/24)+DATE(1970,1,1)</f>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6">
        <f>(E1809-D1809)/D1809 + 1</f>
        <v>0.11060000000000003</v>
      </c>
      <c r="P1809" s="5">
        <f>E1809/L1809</f>
        <v>69.125</v>
      </c>
      <c r="Q1809" t="s">
        <v>8338</v>
      </c>
      <c r="R1809" t="s">
        <v>8339</v>
      </c>
      <c r="S1809" s="12">
        <f>(((J1809/60)/60)/24)+DATE(1970,1,1)</f>
        <v>41880.068437499998</v>
      </c>
      <c r="T1809" s="13">
        <f>(((I1809/60)/60)/24)+DATE(1970,1,1)</f>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6">
        <f>(E1810-D1810)/D1810 + 1</f>
        <v>0.41407142857142853</v>
      </c>
      <c r="P1810" s="5">
        <f>E1810/L1810</f>
        <v>120.77083333333333</v>
      </c>
      <c r="Q1810" t="s">
        <v>8338</v>
      </c>
      <c r="R1810" t="s">
        <v>8339</v>
      </c>
      <c r="S1810" s="12">
        <f>(((J1810/60)/60)/24)+DATE(1970,1,1)</f>
        <v>42742.680902777778</v>
      </c>
      <c r="T1810" s="13">
        <f>(((I1810/60)/60)/24)+DATE(1970,1,1)</f>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6">
        <f>(E1811-D1811)/D1811 + 1</f>
        <v>0.10857142857142854</v>
      </c>
      <c r="P1811" s="5">
        <f>E1811/L1811</f>
        <v>42.222222222222221</v>
      </c>
      <c r="Q1811" t="s">
        <v>8338</v>
      </c>
      <c r="R1811" t="s">
        <v>8339</v>
      </c>
      <c r="S1811" s="12">
        <f>(((J1811/60)/60)/24)+DATE(1970,1,1)</f>
        <v>42029.907858796301</v>
      </c>
      <c r="T1811" s="13">
        <f>(((I1811/60)/60)/24)+DATE(1970,1,1)</f>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6">
        <f>(E1812-D1812)/D1812 + 1</f>
        <v>3.3333333333333326E-2</v>
      </c>
      <c r="P1812" s="5">
        <f>E1812/L1812</f>
        <v>7.5</v>
      </c>
      <c r="Q1812" t="s">
        <v>8338</v>
      </c>
      <c r="R1812" t="s">
        <v>8339</v>
      </c>
      <c r="S1812" s="12">
        <f>(((J1812/60)/60)/24)+DATE(1970,1,1)</f>
        <v>41860.91002314815</v>
      </c>
      <c r="T1812" s="13">
        <f>(((I1812/60)/60)/24)+DATE(1970,1,1)</f>
        <v>41872.91002314815</v>
      </c>
    </row>
    <row r="1813" spans="1:20" ht="48"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6">
        <f>(E1813-D1813)/D1813 + 1</f>
        <v>7.407407407407085E-4</v>
      </c>
      <c r="P1813" s="5">
        <f>E1813/L1813</f>
        <v>1.5384615384615385</v>
      </c>
      <c r="Q1813" t="s">
        <v>8338</v>
      </c>
      <c r="R1813" t="s">
        <v>8339</v>
      </c>
      <c r="S1813" s="12">
        <f>(((J1813/60)/60)/24)+DATE(1970,1,1)</f>
        <v>41876.433680555558</v>
      </c>
      <c r="T1813" s="13">
        <f>(((I1813/60)/60)/24)+DATE(1970,1,1)</f>
        <v>41936.166666666664</v>
      </c>
    </row>
    <row r="1814" spans="1:20" ht="64"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6">
        <f>(E1814-D1814)/D1814 + 1</f>
        <v>0.13307692307692309</v>
      </c>
      <c r="P1814" s="5">
        <f>E1814/L1814</f>
        <v>37.608695652173914</v>
      </c>
      <c r="Q1814" t="s">
        <v>8338</v>
      </c>
      <c r="R1814" t="s">
        <v>8339</v>
      </c>
      <c r="S1814" s="12">
        <f>(((J1814/60)/60)/24)+DATE(1970,1,1)</f>
        <v>42524.318703703699</v>
      </c>
      <c r="T1814" s="13">
        <f>(((I1814/60)/60)/24)+DATE(1970,1,1)</f>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6">
        <f>(E1815-D1815)/D1815 + 1</f>
        <v>0</v>
      </c>
      <c r="P1815" s="5" t="e">
        <f>E1815/L1815</f>
        <v>#DIV/0!</v>
      </c>
      <c r="Q1815" t="s">
        <v>8338</v>
      </c>
      <c r="R1815" t="s">
        <v>8339</v>
      </c>
      <c r="S1815" s="12">
        <f>(((J1815/60)/60)/24)+DATE(1970,1,1)</f>
        <v>41829.889027777775</v>
      </c>
      <c r="T1815" s="13">
        <f>(((I1815/60)/60)/24)+DATE(1970,1,1)</f>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6">
        <f>(E1816-D1816)/D1816 + 1</f>
        <v>0.49183333333333334</v>
      </c>
      <c r="P1816" s="5">
        <f>E1816/L1816</f>
        <v>42.157142857142858</v>
      </c>
      <c r="Q1816" t="s">
        <v>8338</v>
      </c>
      <c r="R1816" t="s">
        <v>8339</v>
      </c>
      <c r="S1816" s="12">
        <f>(((J1816/60)/60)/24)+DATE(1970,1,1)</f>
        <v>42033.314074074078</v>
      </c>
      <c r="T1816" s="13">
        <f>(((I1816/60)/60)/24)+DATE(1970,1,1)</f>
        <v>42063.314074074078</v>
      </c>
    </row>
    <row r="1817" spans="1:20" ht="64"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6">
        <f>(E1817-D1817)/D1817 + 1</f>
        <v>0</v>
      </c>
      <c r="P1817" s="5" t="e">
        <f>E1817/L1817</f>
        <v>#DIV/0!</v>
      </c>
      <c r="Q1817" t="s">
        <v>8338</v>
      </c>
      <c r="R1817" t="s">
        <v>8339</v>
      </c>
      <c r="S1817" s="12">
        <f>(((J1817/60)/60)/24)+DATE(1970,1,1)</f>
        <v>42172.906678240746</v>
      </c>
      <c r="T1817" s="13">
        <f>(((I1817/60)/60)/24)+DATE(1970,1,1)</f>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6">
        <f>(E1818-D1818)/D1818 + 1</f>
        <v>2.0360000000000045E-2</v>
      </c>
      <c r="P1818" s="5">
        <f>E1818/L1818</f>
        <v>84.833333333333329</v>
      </c>
      <c r="Q1818" t="s">
        <v>8338</v>
      </c>
      <c r="R1818" t="s">
        <v>8339</v>
      </c>
      <c r="S1818" s="12">
        <f>(((J1818/60)/60)/24)+DATE(1970,1,1)</f>
        <v>42548.876192129625</v>
      </c>
      <c r="T1818" s="13">
        <f>(((I1818/60)/60)/24)+DATE(1970,1,1)</f>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6">
        <f>(E1819-D1819)/D1819 + 1</f>
        <v>0.52327777777777773</v>
      </c>
      <c r="P1819" s="5">
        <f>E1819/L1819</f>
        <v>94.19</v>
      </c>
      <c r="Q1819" t="s">
        <v>8338</v>
      </c>
      <c r="R1819" t="s">
        <v>8339</v>
      </c>
      <c r="S1819" s="12">
        <f>(((J1819/60)/60)/24)+DATE(1970,1,1)</f>
        <v>42705.662118055552</v>
      </c>
      <c r="T1819" s="13">
        <f>(((I1819/60)/60)/24)+DATE(1970,1,1)</f>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6">
        <f>(E1820-D1820)/D1820 + 1</f>
        <v>0</v>
      </c>
      <c r="P1820" s="5" t="e">
        <f>E1820/L1820</f>
        <v>#DIV/0!</v>
      </c>
      <c r="Q1820" t="s">
        <v>8338</v>
      </c>
      <c r="R1820" t="s">
        <v>8339</v>
      </c>
      <c r="S1820" s="12">
        <f>(((J1820/60)/60)/24)+DATE(1970,1,1)</f>
        <v>42067.234375</v>
      </c>
      <c r="T1820" s="13">
        <f>(((I1820/60)/60)/24)+DATE(1970,1,1)</f>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6">
        <f>(E1821-D1821)/D1821 + 1</f>
        <v>2.083333333333337E-2</v>
      </c>
      <c r="P1821" s="5">
        <f>E1821/L1821</f>
        <v>6.25</v>
      </c>
      <c r="Q1821" t="s">
        <v>8338</v>
      </c>
      <c r="R1821" t="s">
        <v>8339</v>
      </c>
      <c r="S1821" s="12">
        <f>(((J1821/60)/60)/24)+DATE(1970,1,1)</f>
        <v>41820.752268518518</v>
      </c>
      <c r="T1821" s="13">
        <f>(((I1821/60)/60)/24)+DATE(1970,1,1)</f>
        <v>41850.752268518518</v>
      </c>
    </row>
    <row r="1822" spans="1:20" ht="64"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6">
        <f>(E1822-D1822)/D1822 + 1</f>
        <v>6.5653846153846174E-2</v>
      </c>
      <c r="P1822" s="5">
        <f>E1822/L1822</f>
        <v>213.375</v>
      </c>
      <c r="Q1822" t="s">
        <v>8338</v>
      </c>
      <c r="R1822" t="s">
        <v>8339</v>
      </c>
      <c r="S1822" s="12">
        <f>(((J1822/60)/60)/24)+DATE(1970,1,1)</f>
        <v>42065.084375000006</v>
      </c>
      <c r="T1822" s="13">
        <f>(((I1822/60)/60)/24)+DATE(1970,1,1)</f>
        <v>42095.042708333334</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6">
        <f>(E1823-D1823)/D1823 + 1</f>
        <v>1.3489</v>
      </c>
      <c r="P1823" s="5">
        <f>E1823/L1823</f>
        <v>59.162280701754383</v>
      </c>
      <c r="Q1823" t="s">
        <v>8325</v>
      </c>
      <c r="R1823" t="s">
        <v>8326</v>
      </c>
      <c r="S1823" s="12">
        <f>(((J1823/60)/60)/24)+DATE(1970,1,1)</f>
        <v>40926.319062499999</v>
      </c>
      <c r="T1823" s="13">
        <f>(((I1823/60)/60)/24)+DATE(1970,1,1)</f>
        <v>40971.319062499999</v>
      </c>
    </row>
    <row r="1824" spans="1:20"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6">
        <f>(E1824-D1824)/D1824 + 1</f>
        <v>1</v>
      </c>
      <c r="P1824" s="5">
        <f>E1824/L1824</f>
        <v>27.272727272727273</v>
      </c>
      <c r="Q1824" t="s">
        <v>8325</v>
      </c>
      <c r="R1824" t="s">
        <v>8326</v>
      </c>
      <c r="S1824" s="12">
        <f>(((J1824/60)/60)/24)+DATE(1970,1,1)</f>
        <v>41634.797013888885</v>
      </c>
      <c r="T1824" s="13">
        <f>(((I1824/60)/60)/24)+DATE(1970,1,1)</f>
        <v>41670.792361111111</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6">
        <f>(E1825-D1825)/D1825 + 1</f>
        <v>1.1585714285714286</v>
      </c>
      <c r="P1825" s="5">
        <f>E1825/L1825</f>
        <v>24.575757575757574</v>
      </c>
      <c r="Q1825" t="s">
        <v>8325</v>
      </c>
      <c r="R1825" t="s">
        <v>8326</v>
      </c>
      <c r="S1825" s="12">
        <f>(((J1825/60)/60)/24)+DATE(1970,1,1)</f>
        <v>41176.684907407405</v>
      </c>
      <c r="T1825" s="13">
        <f>(((I1825/60)/60)/24)+DATE(1970,1,1)</f>
        <v>41206.684907407405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6">
        <f>(E1826-D1826)/D1826 + 1</f>
        <v>1.0006666666666666</v>
      </c>
      <c r="P1826" s="5">
        <f>E1826/L1826</f>
        <v>75.05</v>
      </c>
      <c r="Q1826" t="s">
        <v>8325</v>
      </c>
      <c r="R1826" t="s">
        <v>8326</v>
      </c>
      <c r="S1826" s="12">
        <f>(((J1826/60)/60)/24)+DATE(1970,1,1)</f>
        <v>41626.916284722225</v>
      </c>
      <c r="T1826" s="13">
        <f>(((I1826/60)/60)/24)+DATE(1970,1,1)</f>
        <v>41647.088888888888</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6">
        <f>(E1827-D1827)/D1827 + 1</f>
        <v>1.0505</v>
      </c>
      <c r="P1827" s="5">
        <f>E1827/L1827</f>
        <v>42.02</v>
      </c>
      <c r="Q1827" t="s">
        <v>8325</v>
      </c>
      <c r="R1827" t="s">
        <v>8326</v>
      </c>
      <c r="S1827" s="12">
        <f>(((J1827/60)/60)/24)+DATE(1970,1,1)</f>
        <v>41443.83452546296</v>
      </c>
      <c r="T1827" s="13">
        <f>(((I1827/60)/60)/24)+DATE(1970,1,1)</f>
        <v>41466.83452546296</v>
      </c>
    </row>
    <row r="1828" spans="1:20" ht="32"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6">
        <f>(E1828-D1828)/D1828 + 1</f>
        <v>1.01</v>
      </c>
      <c r="P1828" s="5">
        <f>E1828/L1828</f>
        <v>53.157894736842103</v>
      </c>
      <c r="Q1828" t="s">
        <v>8325</v>
      </c>
      <c r="R1828" t="s">
        <v>8326</v>
      </c>
      <c r="S1828" s="12">
        <f>(((J1828/60)/60)/24)+DATE(1970,1,1)</f>
        <v>41657.923807870371</v>
      </c>
      <c r="T1828" s="13">
        <f>(((I1828/60)/60)/24)+DATE(1970,1,1)</f>
        <v>41687.923807870371</v>
      </c>
    </row>
    <row r="1829" spans="1:20" ht="64"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6">
        <f>(E1829-D1829)/D1829 + 1</f>
        <v>1.0066250000000001</v>
      </c>
      <c r="P1829" s="5">
        <f>E1829/L1829</f>
        <v>83.885416666666671</v>
      </c>
      <c r="Q1829" t="s">
        <v>8325</v>
      </c>
      <c r="R1829" t="s">
        <v>8326</v>
      </c>
      <c r="S1829" s="12">
        <f>(((J1829/60)/60)/24)+DATE(1970,1,1)</f>
        <v>40555.325937499998</v>
      </c>
      <c r="T1829" s="13">
        <f>(((I1829/60)/60)/24)+DATE(1970,1,1)</f>
        <v>40605.325937499998</v>
      </c>
    </row>
    <row r="1830" spans="1:20" ht="64"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6">
        <f>(E1830-D1830)/D1830 + 1</f>
        <v>1.0016</v>
      </c>
      <c r="P1830" s="5">
        <f>E1830/L1830</f>
        <v>417.33333333333331</v>
      </c>
      <c r="Q1830" t="s">
        <v>8325</v>
      </c>
      <c r="R1830" t="s">
        <v>8326</v>
      </c>
      <c r="S1830" s="12">
        <f>(((J1830/60)/60)/24)+DATE(1970,1,1)</f>
        <v>41736.899652777778</v>
      </c>
      <c r="T1830" s="13">
        <f>(((I1830/60)/60)/24)+DATE(1970,1,1)</f>
        <v>41768.916666666664</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6">
        <f>(E1831-D1831)/D1831 + 1</f>
        <v>1.6668333333333334</v>
      </c>
      <c r="P1831" s="5">
        <f>E1831/L1831</f>
        <v>75.765151515151516</v>
      </c>
      <c r="Q1831" t="s">
        <v>8325</v>
      </c>
      <c r="R1831" t="s">
        <v>8326</v>
      </c>
      <c r="S1831" s="12">
        <f>(((J1831/60)/60)/24)+DATE(1970,1,1)</f>
        <v>40516.087627314817</v>
      </c>
      <c r="T1831" s="13">
        <f>(((I1831/60)/60)/24)+DATE(1970,1,1)</f>
        <v>40564.916666666664</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6">
        <f>(E1832-D1832)/D1832 + 1</f>
        <v>1.0153333333333334</v>
      </c>
      <c r="P1832" s="5">
        <f>E1832/L1832</f>
        <v>67.389380530973455</v>
      </c>
      <c r="Q1832" t="s">
        <v>8325</v>
      </c>
      <c r="R1832" t="s">
        <v>8326</v>
      </c>
      <c r="S1832" s="12">
        <f>(((J1832/60)/60)/24)+DATE(1970,1,1)</f>
        <v>41664.684108796297</v>
      </c>
      <c r="T1832" s="13">
        <f>(((I1832/60)/60)/24)+DATE(1970,1,1)</f>
        <v>41694.684108796297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6">
        <f>(E1833-D1833)/D1833 + 1</f>
        <v>1.03</v>
      </c>
      <c r="P1833" s="5">
        <f>E1833/L1833</f>
        <v>73.571428571428569</v>
      </c>
      <c r="Q1833" t="s">
        <v>8325</v>
      </c>
      <c r="R1833" t="s">
        <v>8326</v>
      </c>
      <c r="S1833" s="12">
        <f>(((J1833/60)/60)/24)+DATE(1970,1,1)</f>
        <v>41026.996099537035</v>
      </c>
      <c r="T1833" s="13">
        <f>(((I1833/60)/60)/24)+DATE(1970,1,1)</f>
        <v>41041.996099537035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6">
        <f>(E1834-D1834)/D1834 + 1</f>
        <v>1.4285714285714286</v>
      </c>
      <c r="P1834" s="5">
        <f>E1834/L1834</f>
        <v>25</v>
      </c>
      <c r="Q1834" t="s">
        <v>8325</v>
      </c>
      <c r="R1834" t="s">
        <v>8326</v>
      </c>
      <c r="S1834" s="12">
        <f>(((J1834/60)/60)/24)+DATE(1970,1,1)</f>
        <v>40576.539664351854</v>
      </c>
      <c r="T1834" s="13">
        <f>(((I1834/60)/60)/24)+DATE(1970,1,1)</f>
        <v>40606.539664351854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6">
        <f>(E1835-D1835)/D1835 + 1</f>
        <v>2.625</v>
      </c>
      <c r="P1835" s="5">
        <f>E1835/L1835</f>
        <v>42</v>
      </c>
      <c r="Q1835" t="s">
        <v>8325</v>
      </c>
      <c r="R1835" t="s">
        <v>8326</v>
      </c>
      <c r="S1835" s="12">
        <f>(((J1835/60)/60)/24)+DATE(1970,1,1)</f>
        <v>41303.044016203705</v>
      </c>
      <c r="T1835" s="13">
        <f>(((I1835/60)/60)/24)+DATE(1970,1,1)</f>
        <v>41335.332638888889</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6">
        <f>(E1836-D1836)/D1836 + 1</f>
        <v>1.1804999999999999</v>
      </c>
      <c r="P1836" s="5">
        <f>E1836/L1836</f>
        <v>131.16666666666666</v>
      </c>
      <c r="Q1836" t="s">
        <v>8325</v>
      </c>
      <c r="R1836" t="s">
        <v>8326</v>
      </c>
      <c r="S1836" s="12">
        <f>(((J1836/60)/60)/24)+DATE(1970,1,1)</f>
        <v>41988.964062500003</v>
      </c>
      <c r="T1836" s="13">
        <f>(((I1836/60)/60)/24)+DATE(1970,1,1)</f>
        <v>42028.964062500003</v>
      </c>
    </row>
    <row r="1837" spans="1:20" ht="80"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6">
        <f>(E1837-D1837)/D1837 + 1</f>
        <v>1.04</v>
      </c>
      <c r="P1837" s="5">
        <f>E1837/L1837</f>
        <v>47.272727272727273</v>
      </c>
      <c r="Q1837" t="s">
        <v>8325</v>
      </c>
      <c r="R1837" t="s">
        <v>8326</v>
      </c>
      <c r="S1837" s="12">
        <f>(((J1837/60)/60)/24)+DATE(1970,1,1)</f>
        <v>42430.702210648145</v>
      </c>
      <c r="T1837" s="13">
        <f>(((I1837/60)/60)/24)+DATE(1970,1,1)</f>
        <v>42460.660543981481</v>
      </c>
    </row>
    <row r="1838" spans="1:20" ht="32"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6">
        <f>(E1838-D1838)/D1838 + 1</f>
        <v>2.0034000000000001</v>
      </c>
      <c r="P1838" s="5">
        <f>E1838/L1838</f>
        <v>182.12727272727273</v>
      </c>
      <c r="Q1838" t="s">
        <v>8325</v>
      </c>
      <c r="R1838" t="s">
        <v>8326</v>
      </c>
      <c r="S1838" s="12">
        <f>(((J1838/60)/60)/24)+DATE(1970,1,1)</f>
        <v>41305.809363425928</v>
      </c>
      <c r="T1838" s="13">
        <f>(((I1838/60)/60)/24)+DATE(1970,1,1)</f>
        <v>41322.809363425928</v>
      </c>
    </row>
    <row r="1839" spans="1:20" ht="64"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6">
        <f>(E1839-D1839)/D1839 + 1</f>
        <v>3.0683333333333334</v>
      </c>
      <c r="P1839" s="5">
        <f>E1839/L1839</f>
        <v>61.366666666666667</v>
      </c>
      <c r="Q1839" t="s">
        <v>8325</v>
      </c>
      <c r="R1839" t="s">
        <v>8326</v>
      </c>
      <c r="S1839" s="12">
        <f>(((J1839/60)/60)/24)+DATE(1970,1,1)</f>
        <v>40926.047858796301</v>
      </c>
      <c r="T1839" s="13">
        <f>(((I1839/60)/60)/24)+DATE(1970,1,1)</f>
        <v>40986.006192129629</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6">
        <f>(E1840-D1840)/D1840 + 1</f>
        <v>1.00149</v>
      </c>
      <c r="P1840" s="5">
        <f>E1840/L1840</f>
        <v>35.767499999999998</v>
      </c>
      <c r="Q1840" t="s">
        <v>8325</v>
      </c>
      <c r="R1840" t="s">
        <v>8326</v>
      </c>
      <c r="S1840" s="12">
        <f>(((J1840/60)/60)/24)+DATE(1970,1,1)</f>
        <v>40788.786539351851</v>
      </c>
      <c r="T1840" s="13">
        <f>(((I1840/60)/60)/24)+DATE(1970,1,1)</f>
        <v>40817.125</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6">
        <f>(E1841-D1841)/D1841 + 1</f>
        <v>2.0529999999999999</v>
      </c>
      <c r="P1841" s="5">
        <f>E1841/L1841</f>
        <v>45.62222222222222</v>
      </c>
      <c r="Q1841" t="s">
        <v>8325</v>
      </c>
      <c r="R1841" t="s">
        <v>8326</v>
      </c>
      <c r="S1841" s="12">
        <f>(((J1841/60)/60)/24)+DATE(1970,1,1)</f>
        <v>42614.722013888888</v>
      </c>
      <c r="T1841" s="13">
        <f>(((I1841/60)/60)/24)+DATE(1970,1,1)</f>
        <v>42644.722013888888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6">
        <f>(E1842-D1842)/D1842 + 1</f>
        <v>1.0888888888888888</v>
      </c>
      <c r="P1842" s="5">
        <f>E1842/L1842</f>
        <v>75.384615384615387</v>
      </c>
      <c r="Q1842" t="s">
        <v>8325</v>
      </c>
      <c r="R1842" t="s">
        <v>8326</v>
      </c>
      <c r="S1842" s="12">
        <f>(((J1842/60)/60)/24)+DATE(1970,1,1)</f>
        <v>41382.096180555556</v>
      </c>
      <c r="T1842" s="13">
        <f>(((I1842/60)/60)/24)+DATE(1970,1,1)</f>
        <v>41401.207638888889</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6">
        <f>(E1843-D1843)/D1843 + 1</f>
        <v>1.0175000000000001</v>
      </c>
      <c r="P1843" s="5">
        <f>E1843/L1843</f>
        <v>50.875</v>
      </c>
      <c r="Q1843" t="s">
        <v>8325</v>
      </c>
      <c r="R1843" t="s">
        <v>8326</v>
      </c>
      <c r="S1843" s="12">
        <f>(((J1843/60)/60)/24)+DATE(1970,1,1)</f>
        <v>41745.84542824074</v>
      </c>
      <c r="T1843" s="13">
        <f>(((I1843/60)/60)/24)+DATE(1970,1,1)</f>
        <v>41779.207638888889</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6">
        <f>(E1844-D1844)/D1844 + 1</f>
        <v>1.2524999999999999</v>
      </c>
      <c r="P1844" s="5">
        <f>E1844/L1844</f>
        <v>119.28571428571429</v>
      </c>
      <c r="Q1844" t="s">
        <v>8325</v>
      </c>
      <c r="R1844" t="s">
        <v>8326</v>
      </c>
      <c r="S1844" s="12">
        <f>(((J1844/60)/60)/24)+DATE(1970,1,1)</f>
        <v>42031.631724537037</v>
      </c>
      <c r="T1844" s="13">
        <f>(((I1844/60)/60)/24)+DATE(1970,1,1)</f>
        <v>42065.249305555553</v>
      </c>
    </row>
    <row r="1845" spans="1:20" ht="64"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6">
        <f>(E1845-D1845)/D1845 + 1</f>
        <v>1.2400610000000001</v>
      </c>
      <c r="P1845" s="5">
        <f>E1845/L1845</f>
        <v>92.541865671641801</v>
      </c>
      <c r="Q1845" t="s">
        <v>8325</v>
      </c>
      <c r="R1845" t="s">
        <v>8326</v>
      </c>
      <c r="S1845" s="12">
        <f>(((J1845/60)/60)/24)+DATE(1970,1,1)</f>
        <v>40564.994837962964</v>
      </c>
      <c r="T1845" s="13">
        <f>(((I1845/60)/60)/24)+DATE(1970,1,1)</f>
        <v>40594.994837962964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6">
        <f>(E1846-D1846)/D1846 + 1</f>
        <v>1.014</v>
      </c>
      <c r="P1846" s="5">
        <f>E1846/L1846</f>
        <v>76.05</v>
      </c>
      <c r="Q1846" t="s">
        <v>8325</v>
      </c>
      <c r="R1846" t="s">
        <v>8326</v>
      </c>
      <c r="S1846" s="12">
        <f>(((J1846/60)/60)/24)+DATE(1970,1,1)</f>
        <v>40666.973541666666</v>
      </c>
      <c r="T1846" s="13">
        <f>(((I1846/60)/60)/24)+DATE(1970,1,1)</f>
        <v>40705.125</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6">
        <f>(E1847-D1847)/D1847 + 1</f>
        <v>1</v>
      </c>
      <c r="P1847" s="5">
        <f>E1847/L1847</f>
        <v>52.631578947368418</v>
      </c>
      <c r="Q1847" t="s">
        <v>8325</v>
      </c>
      <c r="R1847" t="s">
        <v>8326</v>
      </c>
      <c r="S1847" s="12">
        <f>(((J1847/60)/60)/24)+DATE(1970,1,1)</f>
        <v>42523.333310185189</v>
      </c>
      <c r="T1847" s="13">
        <f>(((I1847/60)/60)/24)+DATE(1970,1,1)</f>
        <v>42538.204861111109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6">
        <f>(E1848-D1848)/D1848 + 1</f>
        <v>1.3792666666666666</v>
      </c>
      <c r="P1848" s="5">
        <f>E1848/L1848</f>
        <v>98.990430622009569</v>
      </c>
      <c r="Q1848" t="s">
        <v>8325</v>
      </c>
      <c r="R1848" t="s">
        <v>8326</v>
      </c>
      <c r="S1848" s="12">
        <f>(((J1848/60)/60)/24)+DATE(1970,1,1)</f>
        <v>41228.650196759263</v>
      </c>
      <c r="T1848" s="13">
        <f>(((I1848/60)/60)/24)+DATE(1970,1,1)</f>
        <v>41258.650196759263</v>
      </c>
    </row>
    <row r="1849" spans="1:20" ht="64"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6">
        <f>(E1849-D1849)/D1849 + 1</f>
        <v>1.2088000000000001</v>
      </c>
      <c r="P1849" s="5">
        <f>E1849/L1849</f>
        <v>79.526315789473685</v>
      </c>
      <c r="Q1849" t="s">
        <v>8325</v>
      </c>
      <c r="R1849" t="s">
        <v>8326</v>
      </c>
      <c r="S1849" s="12">
        <f>(((J1849/60)/60)/24)+DATE(1970,1,1)</f>
        <v>42094.236481481479</v>
      </c>
      <c r="T1849" s="13">
        <f>(((I1849/60)/60)/24)+DATE(1970,1,1)</f>
        <v>42115.236481481479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6">
        <f>(E1850-D1850)/D1850 + 1</f>
        <v>1.0736666666666668</v>
      </c>
      <c r="P1850" s="5">
        <f>E1850/L1850</f>
        <v>134.20833333333334</v>
      </c>
      <c r="Q1850" t="s">
        <v>8325</v>
      </c>
      <c r="R1850" t="s">
        <v>8326</v>
      </c>
      <c r="S1850" s="12">
        <f>(((J1850/60)/60)/24)+DATE(1970,1,1)</f>
        <v>40691.788055555553</v>
      </c>
      <c r="T1850" s="13">
        <f>(((I1850/60)/60)/24)+DATE(1970,1,1)</f>
        <v>40755.290972222225</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6">
        <f>(E1851-D1851)/D1851 + 1</f>
        <v>1.0033333333333334</v>
      </c>
      <c r="P1851" s="5">
        <f>E1851/L1851</f>
        <v>37.625</v>
      </c>
      <c r="Q1851" t="s">
        <v>8325</v>
      </c>
      <c r="R1851" t="s">
        <v>8326</v>
      </c>
      <c r="S1851" s="12">
        <f>(((J1851/60)/60)/24)+DATE(1970,1,1)</f>
        <v>41169.845590277779</v>
      </c>
      <c r="T1851" s="13">
        <f>(((I1851/60)/60)/24)+DATE(1970,1,1)</f>
        <v>41199.845590277779</v>
      </c>
    </row>
    <row r="1852" spans="1:20" ht="64"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6">
        <f>(E1852-D1852)/D1852 + 1</f>
        <v>1.0152222222222222</v>
      </c>
      <c r="P1852" s="5">
        <f>E1852/L1852</f>
        <v>51.044692737430168</v>
      </c>
      <c r="Q1852" t="s">
        <v>8325</v>
      </c>
      <c r="R1852" t="s">
        <v>8326</v>
      </c>
      <c r="S1852" s="12">
        <f>(((J1852/60)/60)/24)+DATE(1970,1,1)</f>
        <v>41800.959490740745</v>
      </c>
      <c r="T1852" s="13">
        <f>(((I1852/60)/60)/24)+DATE(1970,1,1)</f>
        <v>41830.959490740745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6">
        <f>(E1853-D1853)/D1853 + 1</f>
        <v>1.0007692307692309</v>
      </c>
      <c r="P1853" s="5">
        <f>E1853/L1853</f>
        <v>50.03846153846154</v>
      </c>
      <c r="Q1853" t="s">
        <v>8325</v>
      </c>
      <c r="R1853" t="s">
        <v>8326</v>
      </c>
      <c r="S1853" s="12">
        <f>(((J1853/60)/60)/24)+DATE(1970,1,1)</f>
        <v>41827.906689814816</v>
      </c>
      <c r="T1853" s="13">
        <f>(((I1853/60)/60)/24)+DATE(1970,1,1)</f>
        <v>41848.041666666664</v>
      </c>
    </row>
    <row r="1854" spans="1:20" ht="64"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6">
        <f>(E1854-D1854)/D1854 + 1</f>
        <v>1.1696666666666666</v>
      </c>
      <c r="P1854" s="5">
        <f>E1854/L1854</f>
        <v>133.93129770992365</v>
      </c>
      <c r="Q1854" t="s">
        <v>8325</v>
      </c>
      <c r="R1854" t="s">
        <v>8326</v>
      </c>
      <c r="S1854" s="12">
        <f>(((J1854/60)/60)/24)+DATE(1970,1,1)</f>
        <v>42081.77143518519</v>
      </c>
      <c r="T1854" s="13">
        <f>(((I1854/60)/60)/24)+DATE(1970,1,1)</f>
        <v>42119</v>
      </c>
    </row>
    <row r="1855" spans="1:20" ht="64"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6">
        <f>(E1855-D1855)/D1855 + 1</f>
        <v>1.01875</v>
      </c>
      <c r="P1855" s="5">
        <f>E1855/L1855</f>
        <v>58.214285714285715</v>
      </c>
      <c r="Q1855" t="s">
        <v>8325</v>
      </c>
      <c r="R1855" t="s">
        <v>8326</v>
      </c>
      <c r="S1855" s="12">
        <f>(((J1855/60)/60)/24)+DATE(1970,1,1)</f>
        <v>41177.060381944444</v>
      </c>
      <c r="T1855" s="13">
        <f>(((I1855/60)/60)/24)+DATE(1970,1,1)</f>
        <v>41227.102048611108</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6">
        <f>(E1856-D1856)/D1856 + 1</f>
        <v>1.0212366666666666</v>
      </c>
      <c r="P1856" s="5">
        <f>E1856/L1856</f>
        <v>88.037643678160919</v>
      </c>
      <c r="Q1856" t="s">
        <v>8325</v>
      </c>
      <c r="R1856" t="s">
        <v>8326</v>
      </c>
      <c r="S1856" s="12">
        <f>(((J1856/60)/60)/24)+DATE(1970,1,1)</f>
        <v>41388.021261574075</v>
      </c>
      <c r="T1856" s="13">
        <f>(((I1856/60)/60)/24)+DATE(1970,1,1)</f>
        <v>41418.021261574075</v>
      </c>
    </row>
    <row r="1857" spans="1:20"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6">
        <f>(E1857-D1857)/D1857 + 1</f>
        <v>1.5405897142857143</v>
      </c>
      <c r="P1857" s="5">
        <f>E1857/L1857</f>
        <v>70.576753926701571</v>
      </c>
      <c r="Q1857" t="s">
        <v>8325</v>
      </c>
      <c r="R1857" t="s">
        <v>8326</v>
      </c>
      <c r="S1857" s="12">
        <f>(((J1857/60)/60)/24)+DATE(1970,1,1)</f>
        <v>41600.538657407407</v>
      </c>
      <c r="T1857" s="13">
        <f>(((I1857/60)/60)/24)+DATE(1970,1,1)</f>
        <v>41645.538657407407</v>
      </c>
    </row>
    <row r="1858" spans="1:20" ht="64"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6">
        <f>(E1858-D1858)/D1858 + 1</f>
        <v>1.0125</v>
      </c>
      <c r="P1858" s="5">
        <f>E1858/L1858</f>
        <v>53.289473684210527</v>
      </c>
      <c r="Q1858" t="s">
        <v>8325</v>
      </c>
      <c r="R1858" t="s">
        <v>8326</v>
      </c>
      <c r="S1858" s="12">
        <f>(((J1858/60)/60)/24)+DATE(1970,1,1)</f>
        <v>41817.854999999996</v>
      </c>
      <c r="T1858" s="13">
        <f>(((I1858/60)/60)/24)+DATE(1970,1,1)</f>
        <v>41838.854999999996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6">
        <f>(E1859-D1859)/D1859 + 1</f>
        <v>1</v>
      </c>
      <c r="P1859" s="5">
        <f>E1859/L1859</f>
        <v>136.36363636363637</v>
      </c>
      <c r="Q1859" t="s">
        <v>8325</v>
      </c>
      <c r="R1859" t="s">
        <v>8326</v>
      </c>
      <c r="S1859" s="12">
        <f>(((J1859/60)/60)/24)+DATE(1970,1,1)</f>
        <v>41864.76866898148</v>
      </c>
      <c r="T1859" s="13">
        <f>(((I1859/60)/60)/24)+DATE(1970,1,1)</f>
        <v>41894.76866898148</v>
      </c>
    </row>
    <row r="1860" spans="1:20" ht="64"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6">
        <f>(E1860-D1860)/D1860 + 1</f>
        <v>1.0874800874800874</v>
      </c>
      <c r="P1860" s="5">
        <f>E1860/L1860</f>
        <v>40.547315436241611</v>
      </c>
      <c r="Q1860" t="s">
        <v>8325</v>
      </c>
      <c r="R1860" t="s">
        <v>8326</v>
      </c>
      <c r="S1860" s="12">
        <f>(((J1860/60)/60)/24)+DATE(1970,1,1)</f>
        <v>40833.200474537036</v>
      </c>
      <c r="T1860" s="13">
        <f>(((I1860/60)/60)/24)+DATE(1970,1,1)</f>
        <v>40893.242141203707</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6">
        <f>(E1861-D1861)/D1861 + 1</f>
        <v>1.3183333333333334</v>
      </c>
      <c r="P1861" s="5">
        <f>E1861/L1861</f>
        <v>70.625</v>
      </c>
      <c r="Q1861" t="s">
        <v>8325</v>
      </c>
      <c r="R1861" t="s">
        <v>8326</v>
      </c>
      <c r="S1861" s="12">
        <f>(((J1861/60)/60)/24)+DATE(1970,1,1)</f>
        <v>40778.770011574074</v>
      </c>
      <c r="T1861" s="13">
        <f>(((I1861/60)/60)/24)+DATE(1970,1,1)</f>
        <v>40808.770011574074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6">
        <f>(E1862-D1862)/D1862 + 1</f>
        <v>1.3346666666666667</v>
      </c>
      <c r="P1862" s="5">
        <f>E1862/L1862</f>
        <v>52.684210526315788</v>
      </c>
      <c r="Q1862" t="s">
        <v>8325</v>
      </c>
      <c r="R1862" t="s">
        <v>8326</v>
      </c>
      <c r="S1862" s="12">
        <f>(((J1862/60)/60)/24)+DATE(1970,1,1)</f>
        <v>41655.709305555552</v>
      </c>
      <c r="T1862" s="13">
        <f>(((I1862/60)/60)/24)+DATE(1970,1,1)</f>
        <v>41676.709305555552</v>
      </c>
    </row>
    <row r="1863" spans="1:20" ht="64"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6">
        <f>(E1863-D1863)/D1863 + 1</f>
        <v>0</v>
      </c>
      <c r="P1863" s="5" t="e">
        <f>E1863/L1863</f>
        <v>#DIV/0!</v>
      </c>
      <c r="Q1863" t="s">
        <v>8333</v>
      </c>
      <c r="R1863" t="s">
        <v>8335</v>
      </c>
      <c r="S1863" s="12">
        <f>(((J1863/60)/60)/24)+DATE(1970,1,1)</f>
        <v>42000.300243055557</v>
      </c>
      <c r="T1863" s="13">
        <f>(((I1863/60)/60)/24)+DATE(1970,1,1)</f>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6">
        <f>(E1864-D1864)/D1864 + 1</f>
        <v>8.0833333333333313E-2</v>
      </c>
      <c r="P1864" s="5">
        <f>E1864/L1864</f>
        <v>90.9375</v>
      </c>
      <c r="Q1864" t="s">
        <v>8333</v>
      </c>
      <c r="R1864" t="s">
        <v>8335</v>
      </c>
      <c r="S1864" s="12">
        <f>(((J1864/60)/60)/24)+DATE(1970,1,1)</f>
        <v>42755.492754629624</v>
      </c>
      <c r="T1864" s="13">
        <f>(((I1864/60)/60)/24)+DATE(1970,1,1)</f>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6">
        <f>(E1865-D1865)/D1865 + 1</f>
        <v>4.0000000000000036E-3</v>
      </c>
      <c r="P1865" s="5">
        <f>E1865/L1865</f>
        <v>5</v>
      </c>
      <c r="Q1865" t="s">
        <v>8333</v>
      </c>
      <c r="R1865" t="s">
        <v>8335</v>
      </c>
      <c r="S1865" s="12">
        <f>(((J1865/60)/60)/24)+DATE(1970,1,1)</f>
        <v>41772.797280092593</v>
      </c>
      <c r="T1865" s="13">
        <f>(((I1865/60)/60)/24)+DATE(1970,1,1)</f>
        <v>41802.797280092593</v>
      </c>
    </row>
    <row r="1866" spans="1:20" ht="64"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6">
        <f>(E1866-D1866)/D1866 + 1</f>
        <v>0.42892307692307696</v>
      </c>
      <c r="P1866" s="5">
        <f>E1866/L1866</f>
        <v>58.083333333333336</v>
      </c>
      <c r="Q1866" t="s">
        <v>8333</v>
      </c>
      <c r="R1866" t="s">
        <v>8335</v>
      </c>
      <c r="S1866" s="12">
        <f>(((J1866/60)/60)/24)+DATE(1970,1,1)</f>
        <v>41733.716435185182</v>
      </c>
      <c r="T1866" s="13">
        <f>(((I1866/60)/60)/24)+DATE(1970,1,1)</f>
        <v>41763.716435185182</v>
      </c>
    </row>
    <row r="1867" spans="1:20" ht="64"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6">
        <f>(E1867-D1867)/D1867 + 1</f>
        <v>3.6363636363612173E-5</v>
      </c>
      <c r="P1867" s="5">
        <f>E1867/L1867</f>
        <v>2</v>
      </c>
      <c r="Q1867" t="s">
        <v>8333</v>
      </c>
      <c r="R1867" t="s">
        <v>8335</v>
      </c>
      <c r="S1867" s="12">
        <f>(((J1867/60)/60)/24)+DATE(1970,1,1)</f>
        <v>42645.367442129631</v>
      </c>
      <c r="T1867" s="13">
        <f>(((I1867/60)/60)/24)+DATE(1970,1,1)</f>
        <v>42680.409108796302</v>
      </c>
    </row>
    <row r="1868" spans="1:20" ht="64"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6">
        <f>(E1868-D1868)/D1868 + 1</f>
        <v>5.0000000000000044E-3</v>
      </c>
      <c r="P1868" s="5">
        <f>E1868/L1868</f>
        <v>62.5</v>
      </c>
      <c r="Q1868" t="s">
        <v>8333</v>
      </c>
      <c r="R1868" t="s">
        <v>8335</v>
      </c>
      <c r="S1868" s="12">
        <f>(((J1868/60)/60)/24)+DATE(1970,1,1)</f>
        <v>42742.246493055558</v>
      </c>
      <c r="T1868" s="13">
        <f>(((I1868/60)/60)/24)+DATE(1970,1,1)</f>
        <v>42795.166666666672</v>
      </c>
    </row>
    <row r="1869" spans="1:20" ht="64"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6">
        <f>(E1869-D1869)/D1869 + 1</f>
        <v>4.9999999999994493E-4</v>
      </c>
      <c r="P1869" s="5">
        <f>E1869/L1869</f>
        <v>10</v>
      </c>
      <c r="Q1869" t="s">
        <v>8333</v>
      </c>
      <c r="R1869" t="s">
        <v>8335</v>
      </c>
      <c r="S1869" s="12">
        <f>(((J1869/60)/60)/24)+DATE(1970,1,1)</f>
        <v>42649.924907407403</v>
      </c>
      <c r="T1869" s="13">
        <f>(((I1869/60)/60)/24)+DATE(1970,1,1)</f>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6">
        <f>(E1870-D1870)/D1870 + 1</f>
        <v>4.8679999999999946E-2</v>
      </c>
      <c r="P1870" s="5">
        <f>E1870/L1870</f>
        <v>71.588235294117652</v>
      </c>
      <c r="Q1870" t="s">
        <v>8333</v>
      </c>
      <c r="R1870" t="s">
        <v>8335</v>
      </c>
      <c r="S1870" s="12">
        <f>(((J1870/60)/60)/24)+DATE(1970,1,1)</f>
        <v>42328.779224537036</v>
      </c>
      <c r="T1870" s="13">
        <f>(((I1870/60)/60)/24)+DATE(1970,1,1)</f>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6">
        <f>(E1871-D1871)/D1871 + 1</f>
        <v>0</v>
      </c>
      <c r="P1871" s="5" t="e">
        <f>E1871/L1871</f>
        <v>#DIV/0!</v>
      </c>
      <c r="Q1871" t="s">
        <v>8333</v>
      </c>
      <c r="R1871" t="s">
        <v>8335</v>
      </c>
      <c r="S1871" s="12">
        <f>(((J1871/60)/60)/24)+DATE(1970,1,1)</f>
        <v>42709.002881944441</v>
      </c>
      <c r="T1871" s="13">
        <f>(((I1871/60)/60)/24)+DATE(1970,1,1)</f>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6">
        <f>(E1872-D1872)/D1872 + 1</f>
        <v>0.10314285714285709</v>
      </c>
      <c r="P1872" s="5">
        <f>E1872/L1872</f>
        <v>32.81818181818182</v>
      </c>
      <c r="Q1872" t="s">
        <v>8333</v>
      </c>
      <c r="R1872" t="s">
        <v>8335</v>
      </c>
      <c r="S1872" s="12">
        <f>(((J1872/60)/60)/24)+DATE(1970,1,1)</f>
        <v>42371.355729166666</v>
      </c>
      <c r="T1872" s="13">
        <f>(((I1872/60)/60)/24)+DATE(1970,1,1)</f>
        <v>42400.178472222222</v>
      </c>
    </row>
    <row r="1873" spans="1:20" ht="64"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6">
        <f>(E1873-D1873)/D1873 + 1</f>
        <v>0.7178461538461538</v>
      </c>
      <c r="P1873" s="5">
        <f>E1873/L1873</f>
        <v>49.11578947368421</v>
      </c>
      <c r="Q1873" t="s">
        <v>8333</v>
      </c>
      <c r="R1873" t="s">
        <v>8335</v>
      </c>
      <c r="S1873" s="12">
        <f>(((J1873/60)/60)/24)+DATE(1970,1,1)</f>
        <v>41923.783576388887</v>
      </c>
      <c r="T1873" s="13">
        <f>(((I1873/60)/60)/24)+DATE(1970,1,1)</f>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6">
        <f>(E1874-D1874)/D1874 + 1</f>
        <v>1.0600000000000054E-2</v>
      </c>
      <c r="P1874" s="5">
        <f>E1874/L1874</f>
        <v>16.307692307692307</v>
      </c>
      <c r="Q1874" t="s">
        <v>8333</v>
      </c>
      <c r="R1874" t="s">
        <v>8335</v>
      </c>
      <c r="S1874" s="12">
        <f>(((J1874/60)/60)/24)+DATE(1970,1,1)</f>
        <v>42155.129652777774</v>
      </c>
      <c r="T1874" s="13">
        <f>(((I1874/60)/60)/24)+DATE(1970,1,1)</f>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6">
        <f>(E1875-D1875)/D1875 + 1</f>
        <v>4.4999999999999485E-3</v>
      </c>
      <c r="P1875" s="5">
        <f>E1875/L1875</f>
        <v>18</v>
      </c>
      <c r="Q1875" t="s">
        <v>8333</v>
      </c>
      <c r="R1875" t="s">
        <v>8335</v>
      </c>
      <c r="S1875" s="12">
        <f>(((J1875/60)/60)/24)+DATE(1970,1,1)</f>
        <v>42164.615856481483</v>
      </c>
      <c r="T1875" s="13">
        <f>(((I1875/60)/60)/24)+DATE(1970,1,1)</f>
        <v>42193.697916666672</v>
      </c>
    </row>
    <row r="1876" spans="1:20" ht="64"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6">
        <f>(E1876-D1876)/D1876 + 1</f>
        <v>1.6249999999995435E-4</v>
      </c>
      <c r="P1876" s="5">
        <f>E1876/L1876</f>
        <v>13</v>
      </c>
      <c r="Q1876" t="s">
        <v>8333</v>
      </c>
      <c r="R1876" t="s">
        <v>8335</v>
      </c>
      <c r="S1876" s="12">
        <f>(((J1876/60)/60)/24)+DATE(1970,1,1)</f>
        <v>42529.969131944439</v>
      </c>
      <c r="T1876" s="13">
        <f>(((I1876/60)/60)/24)+DATE(1970,1,1)</f>
        <v>42549.969131944439</v>
      </c>
    </row>
    <row r="1877" spans="1:20" ht="48"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6">
        <f>(E1877-D1877)/D1877 + 1</f>
        <v>5.0999999999999934E-3</v>
      </c>
      <c r="P1877" s="5">
        <f>E1877/L1877</f>
        <v>17</v>
      </c>
      <c r="Q1877" t="s">
        <v>8333</v>
      </c>
      <c r="R1877" t="s">
        <v>8335</v>
      </c>
      <c r="S1877" s="12">
        <f>(((J1877/60)/60)/24)+DATE(1970,1,1)</f>
        <v>42528.899398148147</v>
      </c>
      <c r="T1877" s="13">
        <f>(((I1877/60)/60)/24)+DATE(1970,1,1)</f>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6">
        <f>(E1878-D1878)/D1878 + 1</f>
        <v>0</v>
      </c>
      <c r="P1878" s="5" t="e">
        <f>E1878/L1878</f>
        <v>#DIV/0!</v>
      </c>
      <c r="Q1878" t="s">
        <v>8333</v>
      </c>
      <c r="R1878" t="s">
        <v>8335</v>
      </c>
      <c r="S1878" s="12">
        <f>(((J1878/60)/60)/24)+DATE(1970,1,1)</f>
        <v>41776.284780092588</v>
      </c>
      <c r="T1878" s="13">
        <f>(((I1878/60)/60)/24)+DATE(1970,1,1)</f>
        <v>41806.284780092588</v>
      </c>
    </row>
    <row r="1879" spans="1:20" ht="48"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6">
        <f>(E1879-D1879)/D1879 + 1</f>
        <v>0</v>
      </c>
      <c r="P1879" s="5" t="e">
        <f>E1879/L1879</f>
        <v>#DIV/0!</v>
      </c>
      <c r="Q1879" t="s">
        <v>8333</v>
      </c>
      <c r="R1879" t="s">
        <v>8335</v>
      </c>
      <c r="S1879" s="12">
        <f>(((J1879/60)/60)/24)+DATE(1970,1,1)</f>
        <v>42035.029224537036</v>
      </c>
      <c r="T1879" s="13">
        <f>(((I1879/60)/60)/24)+DATE(1970,1,1)</f>
        <v>42064.029224537036</v>
      </c>
    </row>
    <row r="1880" spans="1:20" ht="64"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6">
        <f>(E1880-D1880)/D1880 + 1</f>
        <v>0</v>
      </c>
      <c r="P1880" s="5" t="e">
        <f>E1880/L1880</f>
        <v>#DIV/0!</v>
      </c>
      <c r="Q1880" t="s">
        <v>8333</v>
      </c>
      <c r="R1880" t="s">
        <v>8335</v>
      </c>
      <c r="S1880" s="12">
        <f>(((J1880/60)/60)/24)+DATE(1970,1,1)</f>
        <v>41773.008738425924</v>
      </c>
      <c r="T1880" s="13">
        <f>(((I1880/60)/60)/24)+DATE(1970,1,1)</f>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6">
        <f>(E1881-D1881)/D1881 + 1</f>
        <v>1.1999999999999789E-3</v>
      </c>
      <c r="P1881" s="5">
        <f>E1881/L1881</f>
        <v>3</v>
      </c>
      <c r="Q1881" t="s">
        <v>8333</v>
      </c>
      <c r="R1881" t="s">
        <v>8335</v>
      </c>
      <c r="S1881" s="12">
        <f>(((J1881/60)/60)/24)+DATE(1970,1,1)</f>
        <v>42413.649641203709</v>
      </c>
      <c r="T1881" s="13">
        <f>(((I1881/60)/60)/24)+DATE(1970,1,1)</f>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6">
        <f>(E1882-D1882)/D1882 + 1</f>
        <v>0.20079999999999998</v>
      </c>
      <c r="P1882" s="5">
        <f>E1882/L1882</f>
        <v>41.833333333333336</v>
      </c>
      <c r="Q1882" t="s">
        <v>8333</v>
      </c>
      <c r="R1882" t="s">
        <v>8335</v>
      </c>
      <c r="S1882" s="12">
        <f>(((J1882/60)/60)/24)+DATE(1970,1,1)</f>
        <v>42430.566898148143</v>
      </c>
      <c r="T1882" s="13">
        <f>(((I1882/60)/60)/24)+DATE(1970,1,1)</f>
        <v>42459.525231481486</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6">
        <f>(E1883-D1883)/D1883 + 1</f>
        <v>1.726845</v>
      </c>
      <c r="P1883" s="5">
        <f>E1883/L1883</f>
        <v>49.338428571428572</v>
      </c>
      <c r="Q1883" t="s">
        <v>8325</v>
      </c>
      <c r="R1883" t="s">
        <v>8329</v>
      </c>
      <c r="S1883" s="12">
        <f>(((J1883/60)/60)/24)+DATE(1970,1,1)</f>
        <v>42043.152650462958</v>
      </c>
      <c r="T1883" s="13">
        <f>(((I1883/60)/60)/24)+DATE(1970,1,1)</f>
        <v>42073.110983796301</v>
      </c>
    </row>
    <row r="1884" spans="1:20" ht="64"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6">
        <f>(E1884-D1884)/D1884 + 1</f>
        <v>1.008955223880597</v>
      </c>
      <c r="P1884" s="5">
        <f>E1884/L1884</f>
        <v>41.728395061728392</v>
      </c>
      <c r="Q1884" t="s">
        <v>8325</v>
      </c>
      <c r="R1884" t="s">
        <v>8329</v>
      </c>
      <c r="S1884" s="12">
        <f>(((J1884/60)/60)/24)+DATE(1970,1,1)</f>
        <v>41067.949212962965</v>
      </c>
      <c r="T1884" s="13">
        <f>(((I1884/60)/60)/24)+DATE(1970,1,1)</f>
        <v>41100.991666666669</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6">
        <f>(E1885-D1885)/D1885 + 1</f>
        <v>1.0480480480480481</v>
      </c>
      <c r="P1885" s="5">
        <f>E1885/L1885</f>
        <v>32.71875</v>
      </c>
      <c r="Q1885" t="s">
        <v>8325</v>
      </c>
      <c r="R1885" t="s">
        <v>8329</v>
      </c>
      <c r="S1885" s="12">
        <f>(((J1885/60)/60)/24)+DATE(1970,1,1)</f>
        <v>40977.948009259257</v>
      </c>
      <c r="T1885" s="13">
        <f>(((I1885/60)/60)/24)+DATE(1970,1,1)</f>
        <v>41007.906342592592</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6">
        <f>(E1886-D1886)/D1886 + 1</f>
        <v>1.351</v>
      </c>
      <c r="P1886" s="5">
        <f>E1886/L1886</f>
        <v>51.96153846153846</v>
      </c>
      <c r="Q1886" t="s">
        <v>8325</v>
      </c>
      <c r="R1886" t="s">
        <v>8329</v>
      </c>
      <c r="S1886" s="12">
        <f>(((J1886/60)/60)/24)+DATE(1970,1,1)</f>
        <v>41205.198321759257</v>
      </c>
      <c r="T1886" s="13">
        <f>(((I1886/60)/60)/24)+DATE(1970,1,1)</f>
        <v>41240.5</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6">
        <f>(E1887-D1887)/D1887 + 1</f>
        <v>1.1632786885245903</v>
      </c>
      <c r="P1887" s="5">
        <f>E1887/L1887</f>
        <v>50.685714285714283</v>
      </c>
      <c r="Q1887" t="s">
        <v>8325</v>
      </c>
      <c r="R1887" t="s">
        <v>8329</v>
      </c>
      <c r="S1887" s="12">
        <f>(((J1887/60)/60)/24)+DATE(1970,1,1)</f>
        <v>41099.093865740739</v>
      </c>
      <c r="T1887" s="13">
        <f>(((I1887/60)/60)/24)+DATE(1970,1,1)</f>
        <v>41131.916666666664</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6">
        <f>(E1888-D1888)/D1888 + 1</f>
        <v>1.0208333333333333</v>
      </c>
      <c r="P1888" s="5">
        <f>E1888/L1888</f>
        <v>42.241379310344826</v>
      </c>
      <c r="Q1888" t="s">
        <v>8325</v>
      </c>
      <c r="R1888" t="s">
        <v>8329</v>
      </c>
      <c r="S1888" s="12">
        <f>(((J1888/60)/60)/24)+DATE(1970,1,1)</f>
        <v>41925.906689814816</v>
      </c>
      <c r="T1888" s="13">
        <f>(((I1888/60)/60)/24)+DATE(1970,1,1)</f>
        <v>41955.94835648148</v>
      </c>
    </row>
    <row r="1889" spans="1:20"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6">
        <f>(E1889-D1889)/D1889 + 1</f>
        <v>1.1116666666666666</v>
      </c>
      <c r="P1889" s="5">
        <f>E1889/L1889</f>
        <v>416.875</v>
      </c>
      <c r="Q1889" t="s">
        <v>8325</v>
      </c>
      <c r="R1889" t="s">
        <v>8329</v>
      </c>
      <c r="S1889" s="12">
        <f>(((J1889/60)/60)/24)+DATE(1970,1,1)</f>
        <v>42323.800138888888</v>
      </c>
      <c r="T1889" s="13">
        <f>(((I1889/60)/60)/24)+DATE(1970,1,1)</f>
        <v>42341.895833333328</v>
      </c>
    </row>
    <row r="1890" spans="1:20" ht="64"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6">
        <f>(E1890-D1890)/D1890 + 1</f>
        <v>1.6608000000000001</v>
      </c>
      <c r="P1890" s="5">
        <f>E1890/L1890</f>
        <v>46.651685393258425</v>
      </c>
      <c r="Q1890" t="s">
        <v>8325</v>
      </c>
      <c r="R1890" t="s">
        <v>8329</v>
      </c>
      <c r="S1890" s="12">
        <f>(((J1890/60)/60)/24)+DATE(1970,1,1)</f>
        <v>40299.239953703705</v>
      </c>
      <c r="T1890" s="13">
        <f>(((I1890/60)/60)/24)+DATE(1970,1,1)</f>
        <v>40330.207638888889</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6">
        <f>(E1891-D1891)/D1891 + 1</f>
        <v>1.0660000000000001</v>
      </c>
      <c r="P1891" s="5">
        <f>E1891/L1891</f>
        <v>48.454545454545453</v>
      </c>
      <c r="Q1891" t="s">
        <v>8325</v>
      </c>
      <c r="R1891" t="s">
        <v>8329</v>
      </c>
      <c r="S1891" s="12">
        <f>(((J1891/60)/60)/24)+DATE(1970,1,1)</f>
        <v>41299.793356481481</v>
      </c>
      <c r="T1891" s="13">
        <f>(((I1891/60)/60)/24)+DATE(1970,1,1)</f>
        <v>41344.751689814817</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6">
        <f>(E1892-D1892)/D1892 + 1</f>
        <v>1.4458441666666668</v>
      </c>
      <c r="P1892" s="5">
        <f>E1892/L1892</f>
        <v>70.5289837398374</v>
      </c>
      <c r="Q1892" t="s">
        <v>8325</v>
      </c>
      <c r="R1892" t="s">
        <v>8329</v>
      </c>
      <c r="S1892" s="12">
        <f>(((J1892/60)/60)/24)+DATE(1970,1,1)</f>
        <v>41228.786203703705</v>
      </c>
      <c r="T1892" s="13">
        <f>(((I1892/60)/60)/24)+DATE(1970,1,1)</f>
        <v>41258.786203703705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6">
        <f>(E1893-D1893)/D1893 + 1</f>
        <v>1.0555000000000001</v>
      </c>
      <c r="P1893" s="5">
        <f>E1893/L1893</f>
        <v>87.958333333333329</v>
      </c>
      <c r="Q1893" t="s">
        <v>8325</v>
      </c>
      <c r="R1893" t="s">
        <v>8329</v>
      </c>
      <c r="S1893" s="12">
        <f>(((J1893/60)/60)/24)+DATE(1970,1,1)</f>
        <v>40335.798078703701</v>
      </c>
      <c r="T1893" s="13">
        <f>(((I1893/60)/60)/24)+DATE(1970,1,1)</f>
        <v>40381.25</v>
      </c>
    </row>
    <row r="1894" spans="1:20" ht="48"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6">
        <f>(E1894-D1894)/D1894 + 1</f>
        <v>1.3660000000000001</v>
      </c>
      <c r="P1894" s="5">
        <f>E1894/L1894</f>
        <v>26.26923076923077</v>
      </c>
      <c r="Q1894" t="s">
        <v>8325</v>
      </c>
      <c r="R1894" t="s">
        <v>8329</v>
      </c>
      <c r="S1894" s="12">
        <f>(((J1894/60)/60)/24)+DATE(1970,1,1)</f>
        <v>40671.637511574074</v>
      </c>
      <c r="T1894" s="13">
        <f>(((I1894/60)/60)/24)+DATE(1970,1,1)</f>
        <v>40701.637511574074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6">
        <f>(E1895-D1895)/D1895 + 1</f>
        <v>1.04</v>
      </c>
      <c r="P1895" s="5">
        <f>E1895/L1895</f>
        <v>57.777777777777779</v>
      </c>
      <c r="Q1895" t="s">
        <v>8325</v>
      </c>
      <c r="R1895" t="s">
        <v>8329</v>
      </c>
      <c r="S1895" s="12">
        <f>(((J1895/60)/60)/24)+DATE(1970,1,1)</f>
        <v>40632.94195601852</v>
      </c>
      <c r="T1895" s="13">
        <f>(((I1895/60)/60)/24)+DATE(1970,1,1)</f>
        <v>40649.165972222225</v>
      </c>
    </row>
    <row r="1896" spans="1:20" ht="32"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6">
        <f>(E1896-D1896)/D1896 + 1</f>
        <v>1.145</v>
      </c>
      <c r="P1896" s="5">
        <f>E1896/L1896</f>
        <v>57.25</v>
      </c>
      <c r="Q1896" t="s">
        <v>8325</v>
      </c>
      <c r="R1896" t="s">
        <v>8329</v>
      </c>
      <c r="S1896" s="12">
        <f>(((J1896/60)/60)/24)+DATE(1970,1,1)</f>
        <v>40920.904895833337</v>
      </c>
      <c r="T1896" s="13">
        <f>(((I1896/60)/60)/24)+DATE(1970,1,1)</f>
        <v>40951.904895833337</v>
      </c>
    </row>
    <row r="1897" spans="1:20" ht="64"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6">
        <f>(E1897-D1897)/D1897 + 1</f>
        <v>1.0171957671957672</v>
      </c>
      <c r="P1897" s="5">
        <f>E1897/L1897</f>
        <v>196.34042553191489</v>
      </c>
      <c r="Q1897" t="s">
        <v>8325</v>
      </c>
      <c r="R1897" t="s">
        <v>8329</v>
      </c>
      <c r="S1897" s="12">
        <f>(((J1897/60)/60)/24)+DATE(1970,1,1)</f>
        <v>42267.746782407412</v>
      </c>
      <c r="T1897" s="13">
        <f>(((I1897/60)/60)/24)+DATE(1970,1,1)</f>
        <v>42297.746782407412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6">
        <f>(E1898-D1898)/D1898 + 1</f>
        <v>1.2394678492239468</v>
      </c>
      <c r="P1898" s="5">
        <f>E1898/L1898</f>
        <v>43</v>
      </c>
      <c r="Q1898" t="s">
        <v>8325</v>
      </c>
      <c r="R1898" t="s">
        <v>8329</v>
      </c>
      <c r="S1898" s="12">
        <f>(((J1898/60)/60)/24)+DATE(1970,1,1)</f>
        <v>40981.710243055553</v>
      </c>
      <c r="T1898" s="13">
        <f>(((I1898/60)/60)/24)+DATE(1970,1,1)</f>
        <v>41011.710243055553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6">
        <f>(E1899-D1899)/D1899 + 1</f>
        <v>1.0245669291338582</v>
      </c>
      <c r="P1899" s="5">
        <f>E1899/L1899</f>
        <v>35.551912568306008</v>
      </c>
      <c r="Q1899" t="s">
        <v>8325</v>
      </c>
      <c r="R1899" t="s">
        <v>8329</v>
      </c>
      <c r="S1899" s="12">
        <f>(((J1899/60)/60)/24)+DATE(1970,1,1)</f>
        <v>41680.583402777782</v>
      </c>
      <c r="T1899" s="13">
        <f>(((I1899/60)/60)/24)+DATE(1970,1,1)</f>
        <v>41702.875</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6">
        <f>(E1900-D1900)/D1900 + 1</f>
        <v>1.4450000000000001</v>
      </c>
      <c r="P1900" s="5">
        <f>E1900/L1900</f>
        <v>68.80952380952381</v>
      </c>
      <c r="Q1900" t="s">
        <v>8325</v>
      </c>
      <c r="R1900" t="s">
        <v>8329</v>
      </c>
      <c r="S1900" s="12">
        <f>(((J1900/60)/60)/24)+DATE(1970,1,1)</f>
        <v>42366.192974537036</v>
      </c>
      <c r="T1900" s="13">
        <f>(((I1900/60)/60)/24)+DATE(1970,1,1)</f>
        <v>42401.75</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6">
        <f>(E1901-D1901)/D1901 + 1</f>
        <v>1.3333333333333333</v>
      </c>
      <c r="P1901" s="5">
        <f>E1901/L1901</f>
        <v>28.571428571428573</v>
      </c>
      <c r="Q1901" t="s">
        <v>8325</v>
      </c>
      <c r="R1901" t="s">
        <v>8329</v>
      </c>
      <c r="S1901" s="12">
        <f>(((J1901/60)/60)/24)+DATE(1970,1,1)</f>
        <v>42058.941736111112</v>
      </c>
      <c r="T1901" s="13">
        <f>(((I1901/60)/60)/24)+DATE(1970,1,1)</f>
        <v>42088.90006944444</v>
      </c>
    </row>
    <row r="1902" spans="1:20" ht="64"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6">
        <f>(E1902-D1902)/D1902 + 1</f>
        <v>1.0936440000000001</v>
      </c>
      <c r="P1902" s="5">
        <f>E1902/L1902</f>
        <v>50.631666666666668</v>
      </c>
      <c r="Q1902" t="s">
        <v>8325</v>
      </c>
      <c r="R1902" t="s">
        <v>8329</v>
      </c>
      <c r="S1902" s="12">
        <f>(((J1902/60)/60)/24)+DATE(1970,1,1)</f>
        <v>41160.871886574074</v>
      </c>
      <c r="T1902" s="13">
        <f>(((I1902/60)/60)/24)+DATE(1970,1,1)</f>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6">
        <f>(E1903-D1903)/D1903 + 1</f>
        <v>2.6969696969696977E-2</v>
      </c>
      <c r="P1903" s="5">
        <f>E1903/L1903</f>
        <v>106.8</v>
      </c>
      <c r="Q1903" t="s">
        <v>8319</v>
      </c>
      <c r="R1903" t="s">
        <v>8348</v>
      </c>
      <c r="S1903" s="12">
        <f>(((J1903/60)/60)/24)+DATE(1970,1,1)</f>
        <v>42116.54315972222</v>
      </c>
      <c r="T1903" s="13">
        <f>(((I1903/60)/60)/24)+DATE(1970,1,1)</f>
        <v>42146.541666666672</v>
      </c>
    </row>
    <row r="1904" spans="1:20" ht="64"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6">
        <f>(E1904-D1904)/D1904 + 1</f>
        <v>1.2000000000000011E-2</v>
      </c>
      <c r="P1904" s="5">
        <f>E1904/L1904</f>
        <v>4</v>
      </c>
      <c r="Q1904" t="s">
        <v>8319</v>
      </c>
      <c r="R1904" t="s">
        <v>8348</v>
      </c>
      <c r="S1904" s="12">
        <f>(((J1904/60)/60)/24)+DATE(1970,1,1)</f>
        <v>42037.789895833332</v>
      </c>
      <c r="T1904" s="13">
        <f>(((I1904/60)/60)/24)+DATE(1970,1,1)</f>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6">
        <f>(E1905-D1905)/D1905 + 1</f>
        <v>0.46599999999999997</v>
      </c>
      <c r="P1905" s="5">
        <f>E1905/L1905</f>
        <v>34.097560975609753</v>
      </c>
      <c r="Q1905" t="s">
        <v>8319</v>
      </c>
      <c r="R1905" t="s">
        <v>8348</v>
      </c>
      <c r="S1905" s="12">
        <f>(((J1905/60)/60)/24)+DATE(1970,1,1)</f>
        <v>42702.770729166667</v>
      </c>
      <c r="T1905" s="13">
        <f>(((I1905/60)/60)/24)+DATE(1970,1,1)</f>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6">
        <f>(E1906-D1906)/D1906 + 1</f>
        <v>1.0000000000000009E-3</v>
      </c>
      <c r="P1906" s="5">
        <f>E1906/L1906</f>
        <v>25</v>
      </c>
      <c r="Q1906" t="s">
        <v>8319</v>
      </c>
      <c r="R1906" t="s">
        <v>8348</v>
      </c>
      <c r="S1906" s="12">
        <f>(((J1906/60)/60)/24)+DATE(1970,1,1)</f>
        <v>42326.685428240744</v>
      </c>
      <c r="T1906" s="13">
        <f>(((I1906/60)/60)/24)+DATE(1970,1,1)</f>
        <v>42371.685428240744</v>
      </c>
    </row>
    <row r="1907" spans="1:20" ht="64"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6">
        <f>(E1907-D1907)/D1907 + 1</f>
        <v>1.6800000000000148E-3</v>
      </c>
      <c r="P1907" s="5">
        <f>E1907/L1907</f>
        <v>10.5</v>
      </c>
      <c r="Q1907" t="s">
        <v>8319</v>
      </c>
      <c r="R1907" t="s">
        <v>8348</v>
      </c>
      <c r="S1907" s="12">
        <f>(((J1907/60)/60)/24)+DATE(1970,1,1)</f>
        <v>41859.925856481481</v>
      </c>
      <c r="T1907" s="13">
        <f>(((I1907/60)/60)/24)+DATE(1970,1,1)</f>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6">
        <f>(E1908-D1908)/D1908 + 1</f>
        <v>0.42759999999999998</v>
      </c>
      <c r="P1908" s="5">
        <f>E1908/L1908</f>
        <v>215.95959595959596</v>
      </c>
      <c r="Q1908" t="s">
        <v>8319</v>
      </c>
      <c r="R1908" t="s">
        <v>8348</v>
      </c>
      <c r="S1908" s="12">
        <f>(((J1908/60)/60)/24)+DATE(1970,1,1)</f>
        <v>42514.671099537038</v>
      </c>
      <c r="T1908" s="13">
        <f>(((I1908/60)/60)/24)+DATE(1970,1,1)</f>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6">
        <f>(E1909-D1909)/D1909 + 1</f>
        <v>2.8333333333333544E-3</v>
      </c>
      <c r="P1909" s="5">
        <f>E1909/L1909</f>
        <v>21.25</v>
      </c>
      <c r="Q1909" t="s">
        <v>8319</v>
      </c>
      <c r="R1909" t="s">
        <v>8348</v>
      </c>
      <c r="S1909" s="12">
        <f>(((J1909/60)/60)/24)+DATE(1970,1,1)</f>
        <v>41767.587094907409</v>
      </c>
      <c r="T1909" s="13">
        <f>(((I1909/60)/60)/24)+DATE(1970,1,1)</f>
        <v>41782.587094907409</v>
      </c>
    </row>
    <row r="1910" spans="1:20" ht="64"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6">
        <f>(E1910-D1910)/D1910 + 1</f>
        <v>1.7320000000000002E-2</v>
      </c>
      <c r="P1910" s="5">
        <f>E1910/L1910</f>
        <v>108.25</v>
      </c>
      <c r="Q1910" t="s">
        <v>8319</v>
      </c>
      <c r="R1910" t="s">
        <v>8348</v>
      </c>
      <c r="S1910" s="12">
        <f>(((J1910/60)/60)/24)+DATE(1970,1,1)</f>
        <v>42703.917824074073</v>
      </c>
      <c r="T1910" s="13">
        <f>(((I1910/60)/60)/24)+DATE(1970,1,1)</f>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6">
        <f>(E1911-D1911)/D1911 + 1</f>
        <v>0.14111428571428575</v>
      </c>
      <c r="P1911" s="5">
        <f>E1911/L1911</f>
        <v>129.97368421052633</v>
      </c>
      <c r="Q1911" t="s">
        <v>8319</v>
      </c>
      <c r="R1911" t="s">
        <v>8348</v>
      </c>
      <c r="S1911" s="12">
        <f>(((J1911/60)/60)/24)+DATE(1970,1,1)</f>
        <v>41905.429155092592</v>
      </c>
      <c r="T1911" s="13">
        <f>(((I1911/60)/60)/24)+DATE(1970,1,1)</f>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6">
        <f>(E1912-D1912)/D1912 + 1</f>
        <v>0.39395294117647062</v>
      </c>
      <c r="P1912" s="5">
        <f>E1912/L1912</f>
        <v>117.49473684210527</v>
      </c>
      <c r="Q1912" t="s">
        <v>8319</v>
      </c>
      <c r="R1912" t="s">
        <v>8348</v>
      </c>
      <c r="S1912" s="12">
        <f>(((J1912/60)/60)/24)+DATE(1970,1,1)</f>
        <v>42264.963159722218</v>
      </c>
      <c r="T1912" s="13">
        <f>(((I1912/60)/60)/24)+DATE(1970,1,1)</f>
        <v>42308.947916666672</v>
      </c>
    </row>
    <row r="1913" spans="1:20" ht="64"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6">
        <f>(E1913-D1913)/D1913 + 1</f>
        <v>2.3529411764711128E-4</v>
      </c>
      <c r="P1913" s="5">
        <f>E1913/L1913</f>
        <v>10</v>
      </c>
      <c r="Q1913" t="s">
        <v>8319</v>
      </c>
      <c r="R1913" t="s">
        <v>8348</v>
      </c>
      <c r="S1913" s="12">
        <f>(((J1913/60)/60)/24)+DATE(1970,1,1)</f>
        <v>41830.033958333333</v>
      </c>
      <c r="T1913" s="13">
        <f>(((I1913/60)/60)/24)+DATE(1970,1,1)</f>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6">
        <f>(E1914-D1914)/D1914 + 1</f>
        <v>0.59299999999999997</v>
      </c>
      <c r="P1914" s="5">
        <f>E1914/L1914</f>
        <v>70.595238095238102</v>
      </c>
      <c r="Q1914" t="s">
        <v>8319</v>
      </c>
      <c r="R1914" t="s">
        <v>8348</v>
      </c>
      <c r="S1914" s="12">
        <f>(((J1914/60)/60)/24)+DATE(1970,1,1)</f>
        <v>42129.226388888885</v>
      </c>
      <c r="T1914" s="13">
        <f>(((I1914/60)/60)/24)+DATE(1970,1,1)</f>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6">
        <f>(E1915-D1915)/D1915 + 1</f>
        <v>1.3270833333333343E-2</v>
      </c>
      <c r="P1915" s="5">
        <f>E1915/L1915</f>
        <v>24.5</v>
      </c>
      <c r="Q1915" t="s">
        <v>8319</v>
      </c>
      <c r="R1915" t="s">
        <v>8348</v>
      </c>
      <c r="S1915" s="12">
        <f>(((J1915/60)/60)/24)+DATE(1970,1,1)</f>
        <v>41890.511319444442</v>
      </c>
      <c r="T1915" s="13">
        <f>(((I1915/60)/60)/24)+DATE(1970,1,1)</f>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6">
        <f>(E1916-D1916)/D1916 + 1</f>
        <v>9.0090090090090058E-2</v>
      </c>
      <c r="P1916" s="5">
        <f>E1916/L1916</f>
        <v>30</v>
      </c>
      <c r="Q1916" t="s">
        <v>8319</v>
      </c>
      <c r="R1916" t="s">
        <v>8348</v>
      </c>
      <c r="S1916" s="12">
        <f>(((J1916/60)/60)/24)+DATE(1970,1,1)</f>
        <v>41929.174456018518</v>
      </c>
      <c r="T1916" s="13">
        <f>(((I1916/60)/60)/24)+DATE(1970,1,1)</f>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6">
        <f>(E1917-D1917)/D1917 + 1</f>
        <v>1.6000000000000014E-2</v>
      </c>
      <c r="P1917" s="5">
        <f>E1917/L1917</f>
        <v>2</v>
      </c>
      <c r="Q1917" t="s">
        <v>8319</v>
      </c>
      <c r="R1917" t="s">
        <v>8348</v>
      </c>
      <c r="S1917" s="12">
        <f>(((J1917/60)/60)/24)+DATE(1970,1,1)</f>
        <v>41864.04886574074</v>
      </c>
      <c r="T1917" s="13">
        <f>(((I1917/60)/60)/24)+DATE(1970,1,1)</f>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6">
        <f>(E1918-D1918)/D1918 + 1</f>
        <v>5.0999999999999934E-3</v>
      </c>
      <c r="P1918" s="5">
        <f>E1918/L1918</f>
        <v>17</v>
      </c>
      <c r="Q1918" t="s">
        <v>8319</v>
      </c>
      <c r="R1918" t="s">
        <v>8348</v>
      </c>
      <c r="S1918" s="12">
        <f>(((J1918/60)/60)/24)+DATE(1970,1,1)</f>
        <v>42656.717303240745</v>
      </c>
      <c r="T1918" s="13">
        <f>(((I1918/60)/60)/24)+DATE(1970,1,1)</f>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6">
        <f>(E1919-D1919)/D1919 + 1</f>
        <v>0.52570512820512816</v>
      </c>
      <c r="P1919" s="5">
        <f>E1919/L1919</f>
        <v>2928.9285714285716</v>
      </c>
      <c r="Q1919" t="s">
        <v>8319</v>
      </c>
      <c r="R1919" t="s">
        <v>8348</v>
      </c>
      <c r="S1919" s="12">
        <f>(((J1919/60)/60)/24)+DATE(1970,1,1)</f>
        <v>42746.270057870366</v>
      </c>
      <c r="T1919" s="13">
        <f>(((I1919/60)/60)/24)+DATE(1970,1,1)</f>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6">
        <f>(E1920-D1920)/D1920 + 1</f>
        <v>1.0399999999999965E-2</v>
      </c>
      <c r="P1920" s="5">
        <f>E1920/L1920</f>
        <v>28.888888888888889</v>
      </c>
      <c r="Q1920" t="s">
        <v>8319</v>
      </c>
      <c r="R1920" t="s">
        <v>8348</v>
      </c>
      <c r="S1920" s="12">
        <f>(((J1920/60)/60)/24)+DATE(1970,1,1)</f>
        <v>41828.789942129632</v>
      </c>
      <c r="T1920" s="13">
        <f>(((I1920/60)/60)/24)+DATE(1970,1,1)</f>
        <v>41863.789942129632</v>
      </c>
    </row>
    <row r="1921" spans="1:20" ht="64"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6">
        <f>(E1921-D1921)/D1921 + 1</f>
        <v>0.47399999999999998</v>
      </c>
      <c r="P1921" s="5">
        <f>E1921/L1921</f>
        <v>29.625</v>
      </c>
      <c r="Q1921" t="s">
        <v>8319</v>
      </c>
      <c r="R1921" t="s">
        <v>8348</v>
      </c>
      <c r="S1921" s="12">
        <f>(((J1921/60)/60)/24)+DATE(1970,1,1)</f>
        <v>42113.875567129624</v>
      </c>
      <c r="T1921" s="13">
        <f>(((I1921/60)/60)/24)+DATE(1970,1,1)</f>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6">
        <f>(E1922-D1922)/D1922 + 1</f>
        <v>0.43030000000000002</v>
      </c>
      <c r="P1922" s="5">
        <f>E1922/L1922</f>
        <v>40.980952380952381</v>
      </c>
      <c r="Q1922" t="s">
        <v>8319</v>
      </c>
      <c r="R1922" t="s">
        <v>8348</v>
      </c>
      <c r="S1922" s="12">
        <f>(((J1922/60)/60)/24)+DATE(1970,1,1)</f>
        <v>42270.875706018516</v>
      </c>
      <c r="T1922" s="13">
        <f>(((I1922/60)/60)/24)+DATE(1970,1,1)</f>
        <v>42298.958333333328</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6">
        <f>(E1923-D1923)/D1923 + 1</f>
        <v>1.3679999999999999</v>
      </c>
      <c r="P1923" s="5">
        <f>E1923/L1923</f>
        <v>54</v>
      </c>
      <c r="Q1923" t="s">
        <v>8325</v>
      </c>
      <c r="R1923" t="s">
        <v>8329</v>
      </c>
      <c r="S1923" s="12">
        <f>(((J1923/60)/60)/24)+DATE(1970,1,1)</f>
        <v>41074.221562500003</v>
      </c>
      <c r="T1923" s="13">
        <f>(((I1923/60)/60)/24)+DATE(1970,1,1)</f>
        <v>41104.221562500003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6">
        <f>(E1924-D1924)/D1924 + 1</f>
        <v>1.1555</v>
      </c>
      <c r="P1924" s="5">
        <f>E1924/L1924</f>
        <v>36.109375</v>
      </c>
      <c r="Q1924" t="s">
        <v>8325</v>
      </c>
      <c r="R1924" t="s">
        <v>8329</v>
      </c>
      <c r="S1924" s="12">
        <f>(((J1924/60)/60)/24)+DATE(1970,1,1)</f>
        <v>41590.255868055552</v>
      </c>
      <c r="T1924" s="13">
        <f>(((I1924/60)/60)/24)+DATE(1970,1,1)</f>
        <v>41620.255868055552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6">
        <f>(E1925-D1925)/D1925 + 1</f>
        <v>2.4079999999999999</v>
      </c>
      <c r="P1925" s="5">
        <f>E1925/L1925</f>
        <v>23.153846153846153</v>
      </c>
      <c r="Q1925" t="s">
        <v>8325</v>
      </c>
      <c r="R1925" t="s">
        <v>8329</v>
      </c>
      <c r="S1925" s="12">
        <f>(((J1925/60)/60)/24)+DATE(1970,1,1)</f>
        <v>40772.848749999997</v>
      </c>
      <c r="T1925" s="13">
        <f>(((I1925/60)/60)/24)+DATE(1970,1,1)</f>
        <v>40813.207638888889</v>
      </c>
    </row>
    <row r="1926" spans="1:20" ht="64"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6">
        <f>(E1926-D1926)/D1926 + 1</f>
        <v>1.1439999999999999</v>
      </c>
      <c r="P1926" s="5">
        <f>E1926/L1926</f>
        <v>104</v>
      </c>
      <c r="Q1926" t="s">
        <v>8325</v>
      </c>
      <c r="R1926" t="s">
        <v>8329</v>
      </c>
      <c r="S1926" s="12">
        <f>(((J1926/60)/60)/24)+DATE(1970,1,1)</f>
        <v>41626.761053240742</v>
      </c>
      <c r="T1926" s="13">
        <f>(((I1926/60)/60)/24)+DATE(1970,1,1)</f>
        <v>41654.814583333333</v>
      </c>
    </row>
    <row r="1927" spans="1:20" ht="48"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6">
        <f>(E1927-D1927)/D1927 + 1</f>
        <v>1.1033333333333333</v>
      </c>
      <c r="P1927" s="5">
        <f>E1927/L1927</f>
        <v>31.826923076923077</v>
      </c>
      <c r="Q1927" t="s">
        <v>8325</v>
      </c>
      <c r="R1927" t="s">
        <v>8329</v>
      </c>
      <c r="S1927" s="12">
        <f>(((J1927/60)/60)/24)+DATE(1970,1,1)</f>
        <v>41535.90148148148</v>
      </c>
      <c r="T1927" s="13">
        <f>(((I1927/60)/60)/24)+DATE(1970,1,1)</f>
        <v>41558</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6">
        <f>(E1928-D1928)/D1928 + 1</f>
        <v>1.9537933333333335</v>
      </c>
      <c r="P1928" s="5">
        <f>E1928/L1928</f>
        <v>27.3896261682243</v>
      </c>
      <c r="Q1928" t="s">
        <v>8325</v>
      </c>
      <c r="R1928" t="s">
        <v>8329</v>
      </c>
      <c r="S1928" s="12">
        <f>(((J1928/60)/60)/24)+DATE(1970,1,1)</f>
        <v>40456.954351851848</v>
      </c>
      <c r="T1928" s="13">
        <f>(((I1928/60)/60)/24)+DATE(1970,1,1)</f>
        <v>40484.018055555556</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6">
        <f>(E1929-D1929)/D1929 + 1</f>
        <v>1.0333333333333334</v>
      </c>
      <c r="P1929" s="5">
        <f>E1929/L1929</f>
        <v>56.363636363636367</v>
      </c>
      <c r="Q1929" t="s">
        <v>8325</v>
      </c>
      <c r="R1929" t="s">
        <v>8329</v>
      </c>
      <c r="S1929" s="12">
        <f>(((J1929/60)/60)/24)+DATE(1970,1,1)</f>
        <v>40960.861562500002</v>
      </c>
      <c r="T1929" s="13">
        <f>(((I1929/60)/60)/24)+DATE(1970,1,1)</f>
        <v>40976.207638888889</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6">
        <f>(E1930-D1930)/D1930 + 1</f>
        <v>1.0313725490196077</v>
      </c>
      <c r="P1930" s="5">
        <f>E1930/L1930</f>
        <v>77.352941176470594</v>
      </c>
      <c r="Q1930" t="s">
        <v>8325</v>
      </c>
      <c r="R1930" t="s">
        <v>8329</v>
      </c>
      <c r="S1930" s="12">
        <f>(((J1930/60)/60)/24)+DATE(1970,1,1)</f>
        <v>41371.648078703707</v>
      </c>
      <c r="T1930" s="13">
        <f>(((I1930/60)/60)/24)+DATE(1970,1,1)</f>
        <v>41401.648078703707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6">
        <f>(E1931-D1931)/D1931 + 1</f>
        <v>1.003125</v>
      </c>
      <c r="P1931" s="5">
        <f>E1931/L1931</f>
        <v>42.8</v>
      </c>
      <c r="Q1931" t="s">
        <v>8325</v>
      </c>
      <c r="R1931" t="s">
        <v>8329</v>
      </c>
      <c r="S1931" s="12">
        <f>(((J1931/60)/60)/24)+DATE(1970,1,1)</f>
        <v>40687.021597222221</v>
      </c>
      <c r="T1931" s="13">
        <f>(((I1931/60)/60)/24)+DATE(1970,1,1)</f>
        <v>40729.021597222221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6">
        <f>(E1932-D1932)/D1932 + 1</f>
        <v>1.27</v>
      </c>
      <c r="P1932" s="5">
        <f>E1932/L1932</f>
        <v>48.846153846153847</v>
      </c>
      <c r="Q1932" t="s">
        <v>8325</v>
      </c>
      <c r="R1932" t="s">
        <v>8329</v>
      </c>
      <c r="S1932" s="12">
        <f>(((J1932/60)/60)/24)+DATE(1970,1,1)</f>
        <v>41402.558819444443</v>
      </c>
      <c r="T1932" s="13">
        <f>(((I1932/60)/60)/24)+DATE(1970,1,1)</f>
        <v>41462.558819444443</v>
      </c>
    </row>
    <row r="1933" spans="1:20" ht="48"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6">
        <f>(E1933-D1933)/D1933 + 1</f>
        <v>1.20601</v>
      </c>
      <c r="P1933" s="5">
        <f>E1933/L1933</f>
        <v>48.240400000000001</v>
      </c>
      <c r="Q1933" t="s">
        <v>8325</v>
      </c>
      <c r="R1933" t="s">
        <v>8329</v>
      </c>
      <c r="S1933" s="12">
        <f>(((J1933/60)/60)/24)+DATE(1970,1,1)</f>
        <v>41037.892465277779</v>
      </c>
      <c r="T1933" s="13">
        <f>(((I1933/60)/60)/24)+DATE(1970,1,1)</f>
        <v>41051.145833333336</v>
      </c>
    </row>
    <row r="1934" spans="1:20" ht="64"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6">
        <f>(E1934-D1934)/D1934 + 1</f>
        <v>1.0699047619047619</v>
      </c>
      <c r="P1934" s="5">
        <f>E1934/L1934</f>
        <v>70.212500000000006</v>
      </c>
      <c r="Q1934" t="s">
        <v>8325</v>
      </c>
      <c r="R1934" t="s">
        <v>8329</v>
      </c>
      <c r="S1934" s="12">
        <f>(((J1934/60)/60)/24)+DATE(1970,1,1)</f>
        <v>40911.809872685182</v>
      </c>
      <c r="T1934" s="13">
        <f>(((I1934/60)/60)/24)+DATE(1970,1,1)</f>
        <v>40932.809872685182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6">
        <f>(E1935-D1935)/D1935 + 1</f>
        <v>1.7243333333333335</v>
      </c>
      <c r="P1935" s="5">
        <f>E1935/L1935</f>
        <v>94.054545454545448</v>
      </c>
      <c r="Q1935" t="s">
        <v>8325</v>
      </c>
      <c r="R1935" t="s">
        <v>8329</v>
      </c>
      <c r="S1935" s="12">
        <f>(((J1935/60)/60)/24)+DATE(1970,1,1)</f>
        <v>41879.130868055552</v>
      </c>
      <c r="T1935" s="13">
        <f>(((I1935/60)/60)/24)+DATE(1970,1,1)</f>
        <v>41909.130868055552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6">
        <f>(E1936-D1936)/D1936 + 1</f>
        <v>1.2362</v>
      </c>
      <c r="P1936" s="5">
        <f>E1936/L1936</f>
        <v>80.272727272727266</v>
      </c>
      <c r="Q1936" t="s">
        <v>8325</v>
      </c>
      <c r="R1936" t="s">
        <v>8329</v>
      </c>
      <c r="S1936" s="12">
        <f>(((J1936/60)/60)/24)+DATE(1970,1,1)</f>
        <v>40865.867141203707</v>
      </c>
      <c r="T1936" s="13">
        <f>(((I1936/60)/60)/24)+DATE(1970,1,1)</f>
        <v>40902.208333333336</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6">
        <f>(E1937-D1937)/D1937 + 1</f>
        <v>1.0840000000000001</v>
      </c>
      <c r="P1937" s="5">
        <f>E1937/L1937</f>
        <v>54.2</v>
      </c>
      <c r="Q1937" t="s">
        <v>8325</v>
      </c>
      <c r="R1937" t="s">
        <v>8329</v>
      </c>
      <c r="S1937" s="12">
        <f>(((J1937/60)/60)/24)+DATE(1970,1,1)</f>
        <v>41773.932534722226</v>
      </c>
      <c r="T1937" s="13">
        <f>(((I1937/60)/60)/24)+DATE(1970,1,1)</f>
        <v>41811.207638888889</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6">
        <f>(E1938-D1938)/D1938 + 1</f>
        <v>1.1652013333333333</v>
      </c>
      <c r="P1938" s="5">
        <f>E1938/L1938</f>
        <v>60.26903448275862</v>
      </c>
      <c r="Q1938" t="s">
        <v>8325</v>
      </c>
      <c r="R1938" t="s">
        <v>8329</v>
      </c>
      <c r="S1938" s="12">
        <f>(((J1938/60)/60)/24)+DATE(1970,1,1)</f>
        <v>40852.889699074076</v>
      </c>
      <c r="T1938" s="13">
        <f>(((I1938/60)/60)/24)+DATE(1970,1,1)</f>
        <v>40883.249305555553</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6">
        <f>(E1939-D1939)/D1939 + 1</f>
        <v>1.8724500000000002</v>
      </c>
      <c r="P1939" s="5">
        <f>E1939/L1939</f>
        <v>38.740344827586206</v>
      </c>
      <c r="Q1939" t="s">
        <v>8325</v>
      </c>
      <c r="R1939" t="s">
        <v>8329</v>
      </c>
      <c r="S1939" s="12">
        <f>(((J1939/60)/60)/24)+DATE(1970,1,1)</f>
        <v>41059.118993055556</v>
      </c>
      <c r="T1939" s="13">
        <f>(((I1939/60)/60)/24)+DATE(1970,1,1)</f>
        <v>41075.165972222225</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6">
        <f>(E1940-D1940)/D1940 + 1</f>
        <v>1.1593333333333333</v>
      </c>
      <c r="P1940" s="5">
        <f>E1940/L1940</f>
        <v>152.54385964912279</v>
      </c>
      <c r="Q1940" t="s">
        <v>8325</v>
      </c>
      <c r="R1940" t="s">
        <v>8329</v>
      </c>
      <c r="S1940" s="12">
        <f>(((J1940/60)/60)/24)+DATE(1970,1,1)</f>
        <v>41426.259618055556</v>
      </c>
      <c r="T1940" s="13">
        <f>(((I1940/60)/60)/24)+DATE(1970,1,1)</f>
        <v>41457.208333333336</v>
      </c>
    </row>
    <row r="1941" spans="1:20" ht="64"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6">
        <f>(E1941-D1941)/D1941 + 1</f>
        <v>1.107</v>
      </c>
      <c r="P1941" s="5">
        <f>E1941/L1941</f>
        <v>115.3125</v>
      </c>
      <c r="Q1941" t="s">
        <v>8325</v>
      </c>
      <c r="R1941" t="s">
        <v>8329</v>
      </c>
      <c r="S1941" s="12">
        <f>(((J1941/60)/60)/24)+DATE(1970,1,1)</f>
        <v>41313.985046296293</v>
      </c>
      <c r="T1941" s="13">
        <f>(((I1941/60)/60)/24)+DATE(1970,1,1)</f>
        <v>41343.943379629629</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6">
        <f>(E1942-D1942)/D1942 + 1</f>
        <v>1.7092307692307691</v>
      </c>
      <c r="P1942" s="5">
        <f>E1942/L1942</f>
        <v>35.838709677419352</v>
      </c>
      <c r="Q1942" t="s">
        <v>8325</v>
      </c>
      <c r="R1942" t="s">
        <v>8329</v>
      </c>
      <c r="S1942" s="12">
        <f>(((J1942/60)/60)/24)+DATE(1970,1,1)</f>
        <v>40670.507326388892</v>
      </c>
      <c r="T1942" s="13">
        <f>(((I1942/60)/60)/24)+DATE(1970,1,1)</f>
        <v>40709.165972222225</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6">
        <f>(E1943-D1943)/D1943 + 1</f>
        <v>1.2611835600000001</v>
      </c>
      <c r="P1943" s="5">
        <f>E1943/L1943</f>
        <v>64.570118779438872</v>
      </c>
      <c r="Q1943" t="s">
        <v>8319</v>
      </c>
      <c r="R1943" t="s">
        <v>8349</v>
      </c>
      <c r="S1943" s="12">
        <f>(((J1943/60)/60)/24)+DATE(1970,1,1)</f>
        <v>41744.290868055556</v>
      </c>
      <c r="T1943" s="13">
        <f>(((I1943/60)/60)/24)+DATE(1970,1,1)</f>
        <v>41774.290868055556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6">
        <f>(E1944-D1944)/D1944 + 1</f>
        <v>1.3844033333333332</v>
      </c>
      <c r="P1944" s="5">
        <f>E1944/L1944</f>
        <v>87.436000000000007</v>
      </c>
      <c r="Q1944" t="s">
        <v>8319</v>
      </c>
      <c r="R1944" t="s">
        <v>8349</v>
      </c>
      <c r="S1944" s="12">
        <f>(((J1944/60)/60)/24)+DATE(1970,1,1)</f>
        <v>40638.828009259261</v>
      </c>
      <c r="T1944" s="13">
        <f>(((I1944/60)/60)/24)+DATE(1970,1,1)</f>
        <v>40728.828009259261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6">
        <f>(E1945-D1945)/D1945 + 1</f>
        <v>17.052499999999998</v>
      </c>
      <c r="P1945" s="5">
        <f>E1945/L1945</f>
        <v>68.815577078288939</v>
      </c>
      <c r="Q1945" t="s">
        <v>8319</v>
      </c>
      <c r="R1945" t="s">
        <v>8349</v>
      </c>
      <c r="S1945" s="12">
        <f>(((J1945/60)/60)/24)+DATE(1970,1,1)</f>
        <v>42548.269861111112</v>
      </c>
      <c r="T1945" s="13">
        <f>(((I1945/60)/60)/24)+DATE(1970,1,1)</f>
        <v>42593.269861111112</v>
      </c>
    </row>
    <row r="1946" spans="1:20" ht="64"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6">
        <f>(E1946-D1946)/D1946 + 1</f>
        <v>7.8805550000000002</v>
      </c>
      <c r="P1946" s="5">
        <f>E1946/L1946</f>
        <v>176.200223588597</v>
      </c>
      <c r="Q1946" t="s">
        <v>8319</v>
      </c>
      <c r="R1946" t="s">
        <v>8349</v>
      </c>
      <c r="S1946" s="12">
        <f>(((J1946/60)/60)/24)+DATE(1970,1,1)</f>
        <v>41730.584374999999</v>
      </c>
      <c r="T1946" s="13">
        <f>(((I1946/60)/60)/24)+DATE(1970,1,1)</f>
        <v>41760.584374999999</v>
      </c>
    </row>
    <row r="1947" spans="1:20"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6">
        <f>(E1947-D1947)/D1947 + 1</f>
        <v>3.4801799999999998</v>
      </c>
      <c r="P1947" s="5">
        <f>E1947/L1947</f>
        <v>511.79117647058825</v>
      </c>
      <c r="Q1947" t="s">
        <v>8319</v>
      </c>
      <c r="R1947" t="s">
        <v>8349</v>
      </c>
      <c r="S1947" s="12">
        <f>(((J1947/60)/60)/24)+DATE(1970,1,1)</f>
        <v>42157.251828703709</v>
      </c>
      <c r="T1947" s="13">
        <f>(((I1947/60)/60)/24)+DATE(1970,1,1)</f>
        <v>42197.251828703709</v>
      </c>
    </row>
    <row r="1948" spans="1:20" ht="64"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6">
        <f>(E1948-D1948)/D1948 + 1</f>
        <v>1.4974666666666667</v>
      </c>
      <c r="P1948" s="5">
        <f>E1948/L1948</f>
        <v>160.44285714285715</v>
      </c>
      <c r="Q1948" t="s">
        <v>8319</v>
      </c>
      <c r="R1948" t="s">
        <v>8349</v>
      </c>
      <c r="S1948" s="12">
        <f>(((J1948/60)/60)/24)+DATE(1970,1,1)</f>
        <v>41689.150011574071</v>
      </c>
      <c r="T1948" s="13">
        <f>(((I1948/60)/60)/24)+DATE(1970,1,1)</f>
        <v>41749.108344907407</v>
      </c>
    </row>
    <row r="1949" spans="1:20" ht="64"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6">
        <f>(E1949-D1949)/D1949 + 1</f>
        <v>1.0063375000000001</v>
      </c>
      <c r="P1949" s="5">
        <f>E1949/L1949</f>
        <v>35.003043478260871</v>
      </c>
      <c r="Q1949" t="s">
        <v>8319</v>
      </c>
      <c r="R1949" t="s">
        <v>8349</v>
      </c>
      <c r="S1949" s="12">
        <f>(((J1949/60)/60)/24)+DATE(1970,1,1)</f>
        <v>40102.918055555558</v>
      </c>
      <c r="T1949" s="13">
        <f>(((I1949/60)/60)/24)+DATE(1970,1,1)</f>
        <v>40140.249305555553</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6">
        <f>(E1950-D1950)/D1950 + 1</f>
        <v>8.0021100000000001</v>
      </c>
      <c r="P1950" s="5">
        <f>E1950/L1950</f>
        <v>188.50671378091872</v>
      </c>
      <c r="Q1950" t="s">
        <v>8319</v>
      </c>
      <c r="R1950" t="s">
        <v>8349</v>
      </c>
      <c r="S1950" s="12">
        <f>(((J1950/60)/60)/24)+DATE(1970,1,1)</f>
        <v>42473.604270833333</v>
      </c>
      <c r="T1950" s="13">
        <f>(((I1950/60)/60)/24)+DATE(1970,1,1)</f>
        <v>42527.709722222222</v>
      </c>
    </row>
    <row r="1951" spans="1:20"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6">
        <f>(E1951-D1951)/D1951 + 1</f>
        <v>1.0600260000000001</v>
      </c>
      <c r="P1951" s="5">
        <f>E1951/L1951</f>
        <v>56.204984093319197</v>
      </c>
      <c r="Q1951" t="s">
        <v>8319</v>
      </c>
      <c r="R1951" t="s">
        <v>8349</v>
      </c>
      <c r="S1951" s="12">
        <f>(((J1951/60)/60)/24)+DATE(1970,1,1)</f>
        <v>41800.423043981478</v>
      </c>
      <c r="T1951" s="13">
        <f>(((I1951/60)/60)/24)+DATE(1970,1,1)</f>
        <v>41830.423043981478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6">
        <f>(E1952-D1952)/D1952 + 1</f>
        <v>2.0051866666666669</v>
      </c>
      <c r="P1952" s="5">
        <f>E1952/L1952</f>
        <v>51.3054157782516</v>
      </c>
      <c r="Q1952" t="s">
        <v>8319</v>
      </c>
      <c r="R1952" t="s">
        <v>8349</v>
      </c>
      <c r="S1952" s="12">
        <f>(((J1952/60)/60)/24)+DATE(1970,1,1)</f>
        <v>40624.181400462963</v>
      </c>
      <c r="T1952" s="13">
        <f>(((I1952/60)/60)/24)+DATE(1970,1,1)</f>
        <v>40655.181400462963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6">
        <f>(E1953-D1953)/D1953 + 1</f>
        <v>2.1244399999999999</v>
      </c>
      <c r="P1953" s="5">
        <f>E1953/L1953</f>
        <v>127.36450839328538</v>
      </c>
      <c r="Q1953" t="s">
        <v>8319</v>
      </c>
      <c r="R1953" t="s">
        <v>8349</v>
      </c>
      <c r="S1953" s="12">
        <f>(((J1953/60)/60)/24)+DATE(1970,1,1)</f>
        <v>42651.420567129629</v>
      </c>
      <c r="T1953" s="13">
        <f>(((I1953/60)/60)/24)+DATE(1970,1,1)</f>
        <v>42681.462233796294</v>
      </c>
    </row>
    <row r="1954" spans="1:20"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6">
        <f>(E1954-D1954)/D1954 + 1</f>
        <v>1.9847237142857144</v>
      </c>
      <c r="P1954" s="5">
        <f>E1954/L1954</f>
        <v>101.85532258064516</v>
      </c>
      <c r="Q1954" t="s">
        <v>8319</v>
      </c>
      <c r="R1954" t="s">
        <v>8349</v>
      </c>
      <c r="S1954" s="12">
        <f>(((J1954/60)/60)/24)+DATE(1970,1,1)</f>
        <v>41526.60665509259</v>
      </c>
      <c r="T1954" s="13">
        <f>(((I1954/60)/60)/24)+DATE(1970,1,1)</f>
        <v>41563.60665509259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6">
        <f>(E1955-D1955)/D1955 + 1</f>
        <v>2.2594666666666665</v>
      </c>
      <c r="P1955" s="5">
        <f>E1955/L1955</f>
        <v>230.55782312925169</v>
      </c>
      <c r="Q1955" t="s">
        <v>8319</v>
      </c>
      <c r="R1955" t="s">
        <v>8349</v>
      </c>
      <c r="S1955" s="12">
        <f>(((J1955/60)/60)/24)+DATE(1970,1,1)</f>
        <v>40941.199826388889</v>
      </c>
      <c r="T1955" s="13">
        <f>(((I1955/60)/60)/24)+DATE(1970,1,1)</f>
        <v>40970.125</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6">
        <f>(E1956-D1956)/D1956 + 1</f>
        <v>6.9894800000000004</v>
      </c>
      <c r="P1956" s="5">
        <f>E1956/L1956</f>
        <v>842.10602409638557</v>
      </c>
      <c r="Q1956" t="s">
        <v>8319</v>
      </c>
      <c r="R1956" t="s">
        <v>8349</v>
      </c>
      <c r="S1956" s="12">
        <f>(((J1956/60)/60)/24)+DATE(1970,1,1)</f>
        <v>42394.580740740741</v>
      </c>
      <c r="T1956" s="13">
        <f>(((I1956/60)/60)/24)+DATE(1970,1,1)</f>
        <v>42441.208333333328</v>
      </c>
    </row>
    <row r="1957" spans="1:20" ht="64"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6">
        <f>(E1957-D1957)/D1957 + 1</f>
        <v>3.9859528571428569</v>
      </c>
      <c r="P1957" s="5">
        <f>E1957/L1957</f>
        <v>577.27593103448271</v>
      </c>
      <c r="Q1957" t="s">
        <v>8319</v>
      </c>
      <c r="R1957" t="s">
        <v>8349</v>
      </c>
      <c r="S1957" s="12">
        <f>(((J1957/60)/60)/24)+DATE(1970,1,1)</f>
        <v>41020.271770833337</v>
      </c>
      <c r="T1957" s="13">
        <f>(((I1957/60)/60)/24)+DATE(1970,1,1)</f>
        <v>41052.791666666664</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6">
        <f>(E1958-D1958)/D1958 + 1</f>
        <v>2.9403333333333332</v>
      </c>
      <c r="P1958" s="5">
        <f>E1958/L1958</f>
        <v>483.34246575342468</v>
      </c>
      <c r="Q1958" t="s">
        <v>8319</v>
      </c>
      <c r="R1958" t="s">
        <v>8349</v>
      </c>
      <c r="S1958" s="12">
        <f>(((J1958/60)/60)/24)+DATE(1970,1,1)</f>
        <v>42067.923668981486</v>
      </c>
      <c r="T1958" s="13">
        <f>(((I1958/60)/60)/24)+DATE(1970,1,1)</f>
        <v>42112.882002314815</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6">
        <f>(E1959-D1959)/D1959 + 1</f>
        <v>1.6750470000000002</v>
      </c>
      <c r="P1959" s="5">
        <f>E1959/L1959</f>
        <v>76.138500000000008</v>
      </c>
      <c r="Q1959" t="s">
        <v>8319</v>
      </c>
      <c r="R1959" t="s">
        <v>8349</v>
      </c>
      <c r="S1959" s="12">
        <f>(((J1959/60)/60)/24)+DATE(1970,1,1)</f>
        <v>41179.098530092589</v>
      </c>
      <c r="T1959" s="13">
        <f>(((I1959/60)/60)/24)+DATE(1970,1,1)</f>
        <v>41209.098530092589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6">
        <f>(E1960-D1960)/D1960 + 1</f>
        <v>14.355717142857143</v>
      </c>
      <c r="P1960" s="5">
        <f>E1960/L1960</f>
        <v>74.107684365781708</v>
      </c>
      <c r="Q1960" t="s">
        <v>8319</v>
      </c>
      <c r="R1960" t="s">
        <v>8349</v>
      </c>
      <c r="S1960" s="12">
        <f>(((J1960/60)/60)/24)+DATE(1970,1,1)</f>
        <v>41326.987974537034</v>
      </c>
      <c r="T1960" s="13">
        <f>(((I1960/60)/60)/24)+DATE(1970,1,1)</f>
        <v>41356.94630787037</v>
      </c>
    </row>
    <row r="1961" spans="1:20" ht="64"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6">
        <f>(E1961-D1961)/D1961 + 1</f>
        <v>1.5673440000000001</v>
      </c>
      <c r="P1961" s="5">
        <f>E1961/L1961</f>
        <v>36.965660377358489</v>
      </c>
      <c r="Q1961" t="s">
        <v>8319</v>
      </c>
      <c r="R1961" t="s">
        <v>8349</v>
      </c>
      <c r="S1961" s="12">
        <f>(((J1961/60)/60)/24)+DATE(1970,1,1)</f>
        <v>41871.845601851855</v>
      </c>
      <c r="T1961" s="13">
        <f>(((I1961/60)/60)/24)+DATE(1970,1,1)</f>
        <v>41913</v>
      </c>
    </row>
    <row r="1962" spans="1:20"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6">
        <f>(E1962-D1962)/D1962 + 1</f>
        <v>1.1790285714285713</v>
      </c>
      <c r="P1962" s="5">
        <f>E1962/L1962</f>
        <v>2500.969696969697</v>
      </c>
      <c r="Q1962" t="s">
        <v>8319</v>
      </c>
      <c r="R1962" t="s">
        <v>8349</v>
      </c>
      <c r="S1962" s="12">
        <f>(((J1962/60)/60)/24)+DATE(1970,1,1)</f>
        <v>41964.362743055557</v>
      </c>
      <c r="T1962" s="13">
        <f>(((I1962/60)/60)/24)+DATE(1970,1,1)</f>
        <v>41994.362743055557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6">
        <f>(E1963-D1963)/D1963 + 1</f>
        <v>11.053811999999999</v>
      </c>
      <c r="P1963" s="5">
        <f>E1963/L1963</f>
        <v>67.690214329454989</v>
      </c>
      <c r="Q1963" t="s">
        <v>8319</v>
      </c>
      <c r="R1963" t="s">
        <v>8349</v>
      </c>
      <c r="S1963" s="12">
        <f>(((J1963/60)/60)/24)+DATE(1970,1,1)</f>
        <v>41148.194641203707</v>
      </c>
      <c r="T1963" s="13">
        <f>(((I1963/60)/60)/24)+DATE(1970,1,1)</f>
        <v>41188.165972222225</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6">
        <f>(E1964-D1964)/D1964 + 1</f>
        <v>1.9292500000000001</v>
      </c>
      <c r="P1964" s="5">
        <f>E1964/L1964</f>
        <v>63.04738562091503</v>
      </c>
      <c r="Q1964" t="s">
        <v>8319</v>
      </c>
      <c r="R1964" t="s">
        <v>8349</v>
      </c>
      <c r="S1964" s="12">
        <f>(((J1964/60)/60)/24)+DATE(1970,1,1)</f>
        <v>41742.780509259261</v>
      </c>
      <c r="T1964" s="13">
        <f>(((I1964/60)/60)/24)+DATE(1970,1,1)</f>
        <v>41772.780509259261</v>
      </c>
    </row>
    <row r="1965" spans="1:20" ht="64"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6">
        <f>(E1965-D1965)/D1965 + 1</f>
        <v>1.268842105263158</v>
      </c>
      <c r="P1965" s="5">
        <f>E1965/L1965</f>
        <v>117.6</v>
      </c>
      <c r="Q1965" t="s">
        <v>8319</v>
      </c>
      <c r="R1965" t="s">
        <v>8349</v>
      </c>
      <c r="S1965" s="12">
        <f>(((J1965/60)/60)/24)+DATE(1970,1,1)</f>
        <v>41863.429791666669</v>
      </c>
      <c r="T1965" s="13">
        <f>(((I1965/60)/60)/24)+DATE(1970,1,1)</f>
        <v>41898.429791666669</v>
      </c>
    </row>
    <row r="1966" spans="1:20"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6">
        <f>(E1966-D1966)/D1966 + 1</f>
        <v>2.5957748878923765</v>
      </c>
      <c r="P1966" s="5">
        <f>E1966/L1966</f>
        <v>180.75185011709601</v>
      </c>
      <c r="Q1966" t="s">
        <v>8319</v>
      </c>
      <c r="R1966" t="s">
        <v>8349</v>
      </c>
      <c r="S1966" s="12">
        <f>(((J1966/60)/60)/24)+DATE(1970,1,1)</f>
        <v>42452.272824074069</v>
      </c>
      <c r="T1966" s="13">
        <f>(((I1966/60)/60)/24)+DATE(1970,1,1)</f>
        <v>42482.272824074069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6">
        <f>(E1967-D1967)/D1967 + 1</f>
        <v>2.6227999999999998</v>
      </c>
      <c r="P1967" s="5">
        <f>E1967/L1967</f>
        <v>127.32038834951456</v>
      </c>
      <c r="Q1967" t="s">
        <v>8319</v>
      </c>
      <c r="R1967" t="s">
        <v>8349</v>
      </c>
      <c r="S1967" s="12">
        <f>(((J1967/60)/60)/24)+DATE(1970,1,1)</f>
        <v>40898.089236111111</v>
      </c>
      <c r="T1967" s="13">
        <f>(((I1967/60)/60)/24)+DATE(1970,1,1)</f>
        <v>40920.041666666664</v>
      </c>
    </row>
    <row r="1968" spans="1:20" ht="64"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6">
        <f>(E1968-D1968)/D1968 + 1</f>
        <v>2.0674308999999997</v>
      </c>
      <c r="P1968" s="5">
        <f>E1968/L1968</f>
        <v>136.6444745538665</v>
      </c>
      <c r="Q1968" t="s">
        <v>8319</v>
      </c>
      <c r="R1968" t="s">
        <v>8349</v>
      </c>
      <c r="S1968" s="12">
        <f>(((J1968/60)/60)/24)+DATE(1970,1,1)</f>
        <v>41835.540486111109</v>
      </c>
      <c r="T1968" s="13">
        <f>(((I1968/60)/60)/24)+DATE(1970,1,1)</f>
        <v>41865.540486111109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6">
        <f>(E1969-D1969)/D1969 + 1</f>
        <v>3.7012999999999998</v>
      </c>
      <c r="P1969" s="5">
        <f>E1969/L1969</f>
        <v>182.78024691358024</v>
      </c>
      <c r="Q1969" t="s">
        <v>8319</v>
      </c>
      <c r="R1969" t="s">
        <v>8349</v>
      </c>
      <c r="S1969" s="12">
        <f>(((J1969/60)/60)/24)+DATE(1970,1,1)</f>
        <v>41730.663530092592</v>
      </c>
      <c r="T1969" s="13">
        <f>(((I1969/60)/60)/24)+DATE(1970,1,1)</f>
        <v>41760.663530092592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6">
        <f>(E1970-D1970)/D1970 + 1</f>
        <v>2.8496600000000001</v>
      </c>
      <c r="P1970" s="5">
        <f>E1970/L1970</f>
        <v>279.37843137254902</v>
      </c>
      <c r="Q1970" t="s">
        <v>8319</v>
      </c>
      <c r="R1970" t="s">
        <v>8349</v>
      </c>
      <c r="S1970" s="12">
        <f>(((J1970/60)/60)/24)+DATE(1970,1,1)</f>
        <v>42676.586979166663</v>
      </c>
      <c r="T1970" s="13">
        <f>(((I1970/60)/60)/24)+DATE(1970,1,1)</f>
        <v>42707.628645833334</v>
      </c>
    </row>
    <row r="1971" spans="1:20"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6">
        <f>(E1971-D1971)/D1971 + 1</f>
        <v>5.7907999999999999</v>
      </c>
      <c r="P1971" s="5">
        <f>E1971/L1971</f>
        <v>61.375728669846318</v>
      </c>
      <c r="Q1971" t="s">
        <v>8319</v>
      </c>
      <c r="R1971" t="s">
        <v>8349</v>
      </c>
      <c r="S1971" s="12">
        <f>(((J1971/60)/60)/24)+DATE(1970,1,1)</f>
        <v>42557.792453703703</v>
      </c>
      <c r="T1971" s="13">
        <f>(((I1971/60)/60)/24)+DATE(1970,1,1)</f>
        <v>42587.792453703703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6">
        <f>(E1972-D1972)/D1972 + 1</f>
        <v>11.318</v>
      </c>
      <c r="P1972" s="5">
        <f>E1972/L1972</f>
        <v>80.727532097004286</v>
      </c>
      <c r="Q1972" t="s">
        <v>8319</v>
      </c>
      <c r="R1972" t="s">
        <v>8349</v>
      </c>
      <c r="S1972" s="12">
        <f>(((J1972/60)/60)/24)+DATE(1970,1,1)</f>
        <v>41324.193298611113</v>
      </c>
      <c r="T1972" s="13">
        <f>(((I1972/60)/60)/24)+DATE(1970,1,1)</f>
        <v>41384.151631944449</v>
      </c>
    </row>
    <row r="1973" spans="1:20" ht="64"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6">
        <f>(E1973-D1973)/D1973 + 1</f>
        <v>2.6302771750000002</v>
      </c>
      <c r="P1973" s="5">
        <f>E1973/L1973</f>
        <v>272.35590732591254</v>
      </c>
      <c r="Q1973" t="s">
        <v>8319</v>
      </c>
      <c r="R1973" t="s">
        <v>8349</v>
      </c>
      <c r="S1973" s="12">
        <f>(((J1973/60)/60)/24)+DATE(1970,1,1)</f>
        <v>41561.500706018516</v>
      </c>
      <c r="T1973" s="13">
        <f>(((I1973/60)/60)/24)+DATE(1970,1,1)</f>
        <v>41593.166666666664</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6">
        <f>(E1974-D1974)/D1974 + 1</f>
        <v>6.7447999999999997</v>
      </c>
      <c r="P1974" s="5">
        <f>E1974/L1974</f>
        <v>70.848739495798313</v>
      </c>
      <c r="Q1974" t="s">
        <v>8319</v>
      </c>
      <c r="R1974" t="s">
        <v>8349</v>
      </c>
      <c r="S1974" s="12">
        <f>(((J1974/60)/60)/24)+DATE(1970,1,1)</f>
        <v>41201.012083333335</v>
      </c>
      <c r="T1974" s="13">
        <f>(((I1974/60)/60)/24)+DATE(1970,1,1)</f>
        <v>41231.053749999999</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6">
        <f>(E1975-D1975)/D1975 + 1</f>
        <v>2.5683081313131311</v>
      </c>
      <c r="P1975" s="5">
        <f>E1975/L1975</f>
        <v>247.94003412969283</v>
      </c>
      <c r="Q1975" t="s">
        <v>8319</v>
      </c>
      <c r="R1975" t="s">
        <v>8349</v>
      </c>
      <c r="S1975" s="12">
        <f>(((J1975/60)/60)/24)+DATE(1970,1,1)</f>
        <v>42549.722962962958</v>
      </c>
      <c r="T1975" s="13">
        <f>(((I1975/60)/60)/24)+DATE(1970,1,1)</f>
        <v>42588.291666666672</v>
      </c>
    </row>
    <row r="1976" spans="1:20"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6">
        <f>(E1976-D1976)/D1976 + 1</f>
        <v>3.7549600000000001</v>
      </c>
      <c r="P1976" s="5">
        <f>E1976/L1976</f>
        <v>186.81393034825871</v>
      </c>
      <c r="Q1976" t="s">
        <v>8319</v>
      </c>
      <c r="R1976" t="s">
        <v>8349</v>
      </c>
      <c r="S1976" s="12">
        <f>(((J1976/60)/60)/24)+DATE(1970,1,1)</f>
        <v>41445.334131944444</v>
      </c>
      <c r="T1976" s="13">
        <f>(((I1976/60)/60)/24)+DATE(1970,1,1)</f>
        <v>41505.334131944444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6">
        <f>(E1977-D1977)/D1977 + 1</f>
        <v>2.0870837499999997</v>
      </c>
      <c r="P1977" s="5">
        <f>E1977/L1977</f>
        <v>131.98948616600788</v>
      </c>
      <c r="Q1977" t="s">
        <v>8319</v>
      </c>
      <c r="R1977" t="s">
        <v>8349</v>
      </c>
      <c r="S1977" s="12">
        <f>(((J1977/60)/60)/24)+DATE(1970,1,1)</f>
        <v>41313.755219907405</v>
      </c>
      <c r="T1977" s="13">
        <f>(((I1977/60)/60)/24)+DATE(1970,1,1)</f>
        <v>41343.755219907405</v>
      </c>
    </row>
    <row r="1978" spans="1:20"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6">
        <f>(E1978-D1978)/D1978 + 1</f>
        <v>3.4660000000000002</v>
      </c>
      <c r="P1978" s="5">
        <f>E1978/L1978</f>
        <v>29.310782241014799</v>
      </c>
      <c r="Q1978" t="s">
        <v>8319</v>
      </c>
      <c r="R1978" t="s">
        <v>8349</v>
      </c>
      <c r="S1978" s="12">
        <f>(((J1978/60)/60)/24)+DATE(1970,1,1)</f>
        <v>41438.899594907409</v>
      </c>
      <c r="T1978" s="13">
        <f>(((I1978/60)/60)/24)+DATE(1970,1,1)</f>
        <v>41468.899594907409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6">
        <f>(E1979-D1979)/D1979 + 1</f>
        <v>4.0232999999999999</v>
      </c>
      <c r="P1979" s="5">
        <f>E1979/L1979</f>
        <v>245.02436053593178</v>
      </c>
      <c r="Q1979" t="s">
        <v>8319</v>
      </c>
      <c r="R1979" t="s">
        <v>8349</v>
      </c>
      <c r="S1979" s="12">
        <f>(((J1979/60)/60)/24)+DATE(1970,1,1)</f>
        <v>42311.216898148152</v>
      </c>
      <c r="T1979" s="13">
        <f>(((I1979/60)/60)/24)+DATE(1970,1,1)</f>
        <v>42357.332638888889</v>
      </c>
    </row>
    <row r="1980" spans="1:20" ht="64"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6">
        <f>(E1980-D1980)/D1980 + 1</f>
        <v>10.2684514</v>
      </c>
      <c r="P1980" s="5">
        <f>E1980/L1980</f>
        <v>1323.2540463917526</v>
      </c>
      <c r="Q1980" t="s">
        <v>8319</v>
      </c>
      <c r="R1980" t="s">
        <v>8349</v>
      </c>
      <c r="S1980" s="12">
        <f>(((J1980/60)/60)/24)+DATE(1970,1,1)</f>
        <v>41039.225601851853</v>
      </c>
      <c r="T1980" s="13">
        <f>(((I1980/60)/60)/24)+DATE(1970,1,1)</f>
        <v>41072.291666666664</v>
      </c>
    </row>
    <row r="1981" spans="1:20" ht="48"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6">
        <f>(E1981-D1981)/D1981 + 1</f>
        <v>1.14901155</v>
      </c>
      <c r="P1981" s="5">
        <f>E1981/L1981</f>
        <v>282.65966789667897</v>
      </c>
      <c r="Q1981" t="s">
        <v>8319</v>
      </c>
      <c r="R1981" t="s">
        <v>8349</v>
      </c>
      <c r="S1981" s="12">
        <f>(((J1981/60)/60)/24)+DATE(1970,1,1)</f>
        <v>42290.460023148145</v>
      </c>
      <c r="T1981" s="13">
        <f>(((I1981/60)/60)/24)+DATE(1970,1,1)</f>
        <v>42327.207638888889</v>
      </c>
    </row>
    <row r="1982" spans="1:20"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6">
        <f>(E1982-D1982)/D1982 + 1</f>
        <v>3.5482402000000004</v>
      </c>
      <c r="P1982" s="5">
        <f>E1982/L1982</f>
        <v>91.214401028277635</v>
      </c>
      <c r="Q1982" t="s">
        <v>8319</v>
      </c>
      <c r="R1982" t="s">
        <v>8349</v>
      </c>
      <c r="S1982" s="12">
        <f>(((J1982/60)/60)/24)+DATE(1970,1,1)</f>
        <v>42423.542384259257</v>
      </c>
      <c r="T1982" s="13">
        <f>(((I1982/60)/60)/24)+DATE(1970,1,1)</f>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6">
        <f>(E1983-D1983)/D1983 + 1</f>
        <v>5.0799999999999956E-2</v>
      </c>
      <c r="P1983" s="5">
        <f>E1983/L1983</f>
        <v>31.75</v>
      </c>
      <c r="Q1983" t="s">
        <v>8338</v>
      </c>
      <c r="R1983" t="s">
        <v>8350</v>
      </c>
      <c r="S1983" s="12">
        <f>(((J1983/60)/60)/24)+DATE(1970,1,1)</f>
        <v>41799.725289351853</v>
      </c>
      <c r="T1983" s="13">
        <f>(((I1983/60)/60)/24)+DATE(1970,1,1)</f>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6">
        <f>(E1984-D1984)/D1984 + 1</f>
        <v>0</v>
      </c>
      <c r="P1984" s="5" t="e">
        <f>E1984/L1984</f>
        <v>#DIV/0!</v>
      </c>
      <c r="Q1984" t="s">
        <v>8338</v>
      </c>
      <c r="R1984" t="s">
        <v>8350</v>
      </c>
      <c r="S1984" s="12">
        <f>(((J1984/60)/60)/24)+DATE(1970,1,1)</f>
        <v>42678.586655092593</v>
      </c>
      <c r="T1984" s="13">
        <f>(((I1984/60)/60)/24)+DATE(1970,1,1)</f>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6">
        <f>(E1985-D1985)/D1985 + 1</f>
        <v>4.3000000000000038E-2</v>
      </c>
      <c r="P1985" s="5">
        <f>E1985/L1985</f>
        <v>88.6875</v>
      </c>
      <c r="Q1985" t="s">
        <v>8338</v>
      </c>
      <c r="R1985" t="s">
        <v>8350</v>
      </c>
      <c r="S1985" s="12">
        <f>(((J1985/60)/60)/24)+DATE(1970,1,1)</f>
        <v>42593.011782407411</v>
      </c>
      <c r="T1985" s="13">
        <f>(((I1985/60)/60)/24)+DATE(1970,1,1)</f>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6">
        <f>(E1986-D1986)/D1986 + 1</f>
        <v>0.21146666666666669</v>
      </c>
      <c r="P1986" s="5">
        <f>E1986/L1986</f>
        <v>453.14285714285717</v>
      </c>
      <c r="Q1986" t="s">
        <v>8338</v>
      </c>
      <c r="R1986" t="s">
        <v>8350</v>
      </c>
      <c r="S1986" s="12">
        <f>(((J1986/60)/60)/24)+DATE(1970,1,1)</f>
        <v>41913.790289351848</v>
      </c>
      <c r="T1986" s="13">
        <f>(((I1986/60)/60)/24)+DATE(1970,1,1)</f>
        <v>41973.831956018519</v>
      </c>
    </row>
    <row r="1987" spans="1:20" ht="64"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6">
        <f>(E1987-D1987)/D1987 + 1</f>
        <v>3.1874999999999987E-2</v>
      </c>
      <c r="P1987" s="5">
        <f>E1987/L1987</f>
        <v>12.75</v>
      </c>
      <c r="Q1987" t="s">
        <v>8338</v>
      </c>
      <c r="R1987" t="s">
        <v>8350</v>
      </c>
      <c r="S1987" s="12">
        <f>(((J1987/60)/60)/24)+DATE(1970,1,1)</f>
        <v>42555.698738425926</v>
      </c>
      <c r="T1987" s="13">
        <f>(((I1987/60)/60)/24)+DATE(1970,1,1)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6">
        <f>(E1988-D1988)/D1988 + 1</f>
        <v>4.9999999999994493E-4</v>
      </c>
      <c r="P1988" s="5">
        <f>E1988/L1988</f>
        <v>1</v>
      </c>
      <c r="Q1988" t="s">
        <v>8338</v>
      </c>
      <c r="R1988" t="s">
        <v>8350</v>
      </c>
      <c r="S1988" s="12">
        <f>(((J1988/60)/60)/24)+DATE(1970,1,1)</f>
        <v>42413.433831018512</v>
      </c>
      <c r="T1988" s="13">
        <f>(((I1988/60)/60)/24)+DATE(1970,1,1)</f>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6">
        <f>(E1989-D1989)/D1989 + 1</f>
        <v>0.42472727272727273</v>
      </c>
      <c r="P1989" s="5">
        <f>E1989/L1989</f>
        <v>83.428571428571431</v>
      </c>
      <c r="Q1989" t="s">
        <v>8338</v>
      </c>
      <c r="R1989" t="s">
        <v>8350</v>
      </c>
      <c r="S1989" s="12">
        <f>(((J1989/60)/60)/24)+DATE(1970,1,1)</f>
        <v>42034.639768518522</v>
      </c>
      <c r="T1989" s="13">
        <f>(((I1989/60)/60)/24)+DATE(1970,1,1)</f>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6">
        <f>(E1990-D1990)/D1990 + 1</f>
        <v>4.1666666666666519E-3</v>
      </c>
      <c r="P1990" s="5">
        <f>E1990/L1990</f>
        <v>25</v>
      </c>
      <c r="Q1990" t="s">
        <v>8338</v>
      </c>
      <c r="R1990" t="s">
        <v>8350</v>
      </c>
      <c r="S1990" s="12">
        <f>(((J1990/60)/60)/24)+DATE(1970,1,1)</f>
        <v>42206.763217592597</v>
      </c>
      <c r="T1990" s="13">
        <f>(((I1990/60)/60)/24)+DATE(1970,1,1)</f>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6">
        <f>(E1991-D1991)/D1991 + 1</f>
        <v>1.0000000000000009E-2</v>
      </c>
      <c r="P1991" s="5">
        <f>E1991/L1991</f>
        <v>50</v>
      </c>
      <c r="Q1991" t="s">
        <v>8338</v>
      </c>
      <c r="R1991" t="s">
        <v>8350</v>
      </c>
      <c r="S1991" s="12">
        <f>(((J1991/60)/60)/24)+DATE(1970,1,1)</f>
        <v>42685.680648148147</v>
      </c>
      <c r="T1991" s="13">
        <f>(((I1991/60)/60)/24)+DATE(1970,1,1)</f>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6">
        <f>(E1992-D1992)/D1992 + 1</f>
        <v>0.16966666666666663</v>
      </c>
      <c r="P1992" s="5">
        <f>E1992/L1992</f>
        <v>101.8</v>
      </c>
      <c r="Q1992" t="s">
        <v>8338</v>
      </c>
      <c r="R1992" t="s">
        <v>8350</v>
      </c>
      <c r="S1992" s="12">
        <f>(((J1992/60)/60)/24)+DATE(1970,1,1)</f>
        <v>42398.195972222224</v>
      </c>
      <c r="T1992" s="13">
        <f>(((I1992/60)/60)/24)+DATE(1970,1,1)</f>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6">
        <f>(E1993-D1993)/D1993 + 1</f>
        <v>6.9999999999999951E-2</v>
      </c>
      <c r="P1993" s="5">
        <f>E1993/L1993</f>
        <v>46.666666666666664</v>
      </c>
      <c r="Q1993" t="s">
        <v>8338</v>
      </c>
      <c r="R1993" t="s">
        <v>8350</v>
      </c>
      <c r="S1993" s="12">
        <f>(((J1993/60)/60)/24)+DATE(1970,1,1)</f>
        <v>42167.89335648148</v>
      </c>
      <c r="T1993" s="13">
        <f>(((I1993/60)/60)/24)+DATE(1970,1,1)</f>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6">
        <f>(E1994-D1994)/D1994 + 1</f>
        <v>1.3333333333332975E-3</v>
      </c>
      <c r="P1994" s="5">
        <f>E1994/L1994</f>
        <v>1</v>
      </c>
      <c r="Q1994" t="s">
        <v>8338</v>
      </c>
      <c r="R1994" t="s">
        <v>8350</v>
      </c>
      <c r="S1994" s="12">
        <f>(((J1994/60)/60)/24)+DATE(1970,1,1)</f>
        <v>42023.143414351856</v>
      </c>
      <c r="T1994" s="13">
        <f>(((I1994/60)/60)/24)+DATE(1970,1,1)</f>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6">
        <f>(E1995-D1995)/D1995 + 1</f>
        <v>0</v>
      </c>
      <c r="P1995" s="5" t="e">
        <f>E1995/L1995</f>
        <v>#DIV/0!</v>
      </c>
      <c r="Q1995" t="s">
        <v>8338</v>
      </c>
      <c r="R1995" t="s">
        <v>8350</v>
      </c>
      <c r="S1995" s="12">
        <f>(((J1995/60)/60)/24)+DATE(1970,1,1)</f>
        <v>42329.58839120371</v>
      </c>
      <c r="T1995" s="13">
        <f>(((I1995/60)/60)/24)+DATE(1970,1,1)</f>
        <v>42359.58839120371</v>
      </c>
    </row>
    <row r="1996" spans="1:20" ht="64"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6">
        <f>(E1996-D1996)/D1996 + 1</f>
        <v>0</v>
      </c>
      <c r="P1996" s="5" t="e">
        <f>E1996/L1996</f>
        <v>#DIV/0!</v>
      </c>
      <c r="Q1996" t="s">
        <v>8338</v>
      </c>
      <c r="R1996" t="s">
        <v>8350</v>
      </c>
      <c r="S1996" s="12">
        <f>(((J1996/60)/60)/24)+DATE(1970,1,1)</f>
        <v>42651.006273148145</v>
      </c>
      <c r="T1996" s="13">
        <f>(((I1996/60)/60)/24)+DATE(1970,1,1)</f>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6">
        <f>(E1997-D1997)/D1997 + 1</f>
        <v>7.7999999999999958E-2</v>
      </c>
      <c r="P1997" s="5">
        <f>E1997/L1997</f>
        <v>26</v>
      </c>
      <c r="Q1997" t="s">
        <v>8338</v>
      </c>
      <c r="R1997" t="s">
        <v>8350</v>
      </c>
      <c r="S1997" s="12">
        <f>(((J1997/60)/60)/24)+DATE(1970,1,1)</f>
        <v>42181.902037037042</v>
      </c>
      <c r="T1997" s="13">
        <f>(((I1997/60)/60)/24)+DATE(1970,1,1)</f>
        <v>42201.902037037042</v>
      </c>
    </row>
    <row r="1998" spans="1:20" ht="64"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6">
        <f>(E1998-D1998)/D1998 + 1</f>
        <v>0</v>
      </c>
      <c r="P1998" s="5" t="e">
        <f>E1998/L1998</f>
        <v>#DIV/0!</v>
      </c>
      <c r="Q1998" t="s">
        <v>8338</v>
      </c>
      <c r="R1998" t="s">
        <v>8350</v>
      </c>
      <c r="S1998" s="12">
        <f>(((J1998/60)/60)/24)+DATE(1970,1,1)</f>
        <v>41800.819571759261</v>
      </c>
      <c r="T1998" s="13">
        <f>(((I1998/60)/60)/24)+DATE(1970,1,1)</f>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6">
        <f>(E1999-D1999)/D1999 + 1</f>
        <v>0</v>
      </c>
      <c r="P1999" s="5" t="e">
        <f>E1999/L1999</f>
        <v>#DIV/0!</v>
      </c>
      <c r="Q1999" t="s">
        <v>8338</v>
      </c>
      <c r="R1999" t="s">
        <v>8350</v>
      </c>
      <c r="S1999" s="12">
        <f>(((J1999/60)/60)/24)+DATE(1970,1,1)</f>
        <v>41847.930694444447</v>
      </c>
      <c r="T1999" s="13">
        <f>(((I1999/60)/60)/24)+DATE(1970,1,1)</f>
        <v>41877.930694444447</v>
      </c>
    </row>
    <row r="2000" spans="1:20" ht="64"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6">
        <f>(E2000-D2000)/D2000 + 1</f>
        <v>0.26200000000000001</v>
      </c>
      <c r="P2000" s="5">
        <f>E2000/L2000</f>
        <v>218.33333333333334</v>
      </c>
      <c r="Q2000" t="s">
        <v>8338</v>
      </c>
      <c r="R2000" t="s">
        <v>8350</v>
      </c>
      <c r="S2000" s="12">
        <f>(((J2000/60)/60)/24)+DATE(1970,1,1)</f>
        <v>41807.118495370371</v>
      </c>
      <c r="T2000" s="13">
        <f>(((I2000/60)/60)/24)+DATE(1970,1,1)</f>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6">
        <f>(E2001-D2001)/D2001 + 1</f>
        <v>7.6129032258064333E-3</v>
      </c>
      <c r="P2001" s="5">
        <f>E2001/L2001</f>
        <v>33.714285714285715</v>
      </c>
      <c r="Q2001" t="s">
        <v>8338</v>
      </c>
      <c r="R2001" t="s">
        <v>8350</v>
      </c>
      <c r="S2001" s="12">
        <f>(((J2001/60)/60)/24)+DATE(1970,1,1)</f>
        <v>41926.482731481483</v>
      </c>
      <c r="T2001" s="13">
        <f>(((I2001/60)/60)/24)+DATE(1970,1,1)</f>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6">
        <f>(E2002-D2002)/D2002 + 1</f>
        <v>0.125</v>
      </c>
      <c r="P2002" s="5">
        <f>E2002/L2002</f>
        <v>25</v>
      </c>
      <c r="Q2002" t="s">
        <v>8338</v>
      </c>
      <c r="R2002" t="s">
        <v>8350</v>
      </c>
      <c r="S2002" s="12">
        <f>(((J2002/60)/60)/24)+DATE(1970,1,1)</f>
        <v>42345.951539351852</v>
      </c>
      <c r="T2002" s="13">
        <f>(((I2002/60)/60)/24)+DATE(1970,1,1)</f>
        <v>42375.951539351852</v>
      </c>
    </row>
    <row r="2003" spans="1:20" ht="48"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6">
        <f>(E2003-D2003)/D2003 + 1</f>
        <v>3.8212909090909091</v>
      </c>
      <c r="P2003" s="5">
        <f>E2003/L2003</f>
        <v>128.38790470372632</v>
      </c>
      <c r="Q2003" t="s">
        <v>8319</v>
      </c>
      <c r="R2003" t="s">
        <v>8349</v>
      </c>
      <c r="S2003" s="12">
        <f>(((J2003/60)/60)/24)+DATE(1970,1,1)</f>
        <v>42136.209675925929</v>
      </c>
      <c r="T2003" s="13">
        <f>(((I2003/60)/60)/24)+DATE(1970,1,1)</f>
        <v>42167.833333333328</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6">
        <f>(E2004-D2004)/D2004 + 1</f>
        <v>2.1679421999999997</v>
      </c>
      <c r="P2004" s="5">
        <f>E2004/L2004</f>
        <v>78.834261818181815</v>
      </c>
      <c r="Q2004" t="s">
        <v>8319</v>
      </c>
      <c r="R2004" t="s">
        <v>8349</v>
      </c>
      <c r="S2004" s="12">
        <f>(((J2004/60)/60)/24)+DATE(1970,1,1)</f>
        <v>42728.71230324074</v>
      </c>
      <c r="T2004" s="13">
        <f>(((I2004/60)/60)/24)+DATE(1970,1,1)</f>
        <v>42758.71230324074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6">
        <f>(E2005-D2005)/D2005 + 1</f>
        <v>3.12</v>
      </c>
      <c r="P2005" s="5">
        <f>E2005/L2005</f>
        <v>91.764705882352942</v>
      </c>
      <c r="Q2005" t="s">
        <v>8319</v>
      </c>
      <c r="R2005" t="s">
        <v>8349</v>
      </c>
      <c r="S2005" s="12">
        <f>(((J2005/60)/60)/24)+DATE(1970,1,1)</f>
        <v>40347.125601851854</v>
      </c>
      <c r="T2005" s="13">
        <f>(((I2005/60)/60)/24)+DATE(1970,1,1)</f>
        <v>40361.958333333336</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6">
        <f>(E2006-D2006)/D2006 + 1</f>
        <v>2.3442048</v>
      </c>
      <c r="P2006" s="5">
        <f>E2006/L2006</f>
        <v>331.10237288135596</v>
      </c>
      <c r="Q2006" t="s">
        <v>8319</v>
      </c>
      <c r="R2006" t="s">
        <v>8349</v>
      </c>
      <c r="S2006" s="12">
        <f>(((J2006/60)/60)/24)+DATE(1970,1,1)</f>
        <v>41800.604895833334</v>
      </c>
      <c r="T2006" s="13">
        <f>(((I2006/60)/60)/24)+DATE(1970,1,1)</f>
        <v>41830.604895833334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6">
        <f>(E2007-D2007)/D2007 + 1</f>
        <v>1.236801</v>
      </c>
      <c r="P2007" s="5">
        <f>E2007/L2007</f>
        <v>194.26193717277485</v>
      </c>
      <c r="Q2007" t="s">
        <v>8319</v>
      </c>
      <c r="R2007" t="s">
        <v>8349</v>
      </c>
      <c r="S2007" s="12">
        <f>(((J2007/60)/60)/24)+DATE(1970,1,1)</f>
        <v>41535.812708333331</v>
      </c>
      <c r="T2007" s="13">
        <f>(((I2007/60)/60)/24)+DATE(1970,1,1)</f>
        <v>41563.165972222225</v>
      </c>
    </row>
    <row r="2008" spans="1:20" ht="64"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6">
        <f>(E2008-D2008)/D2008 + 1</f>
        <v>2.4783999999999997</v>
      </c>
      <c r="P2008" s="5">
        <f>E2008/L2008</f>
        <v>408.97689768976898</v>
      </c>
      <c r="Q2008" t="s">
        <v>8319</v>
      </c>
      <c r="R2008" t="s">
        <v>8349</v>
      </c>
      <c r="S2008" s="12">
        <f>(((J2008/60)/60)/24)+DATE(1970,1,1)</f>
        <v>41941.500520833331</v>
      </c>
      <c r="T2008" s="13">
        <f>(((I2008/60)/60)/24)+DATE(1970,1,1)</f>
        <v>41976.542187500003</v>
      </c>
    </row>
    <row r="2009" spans="1:20" ht="64"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6">
        <f>(E2009-D2009)/D2009 + 1</f>
        <v>1.157092</v>
      </c>
      <c r="P2009" s="5">
        <f>E2009/L2009</f>
        <v>84.459270072992695</v>
      </c>
      <c r="Q2009" t="s">
        <v>8319</v>
      </c>
      <c r="R2009" t="s">
        <v>8349</v>
      </c>
      <c r="S2009" s="12">
        <f>(((J2009/60)/60)/24)+DATE(1970,1,1)</f>
        <v>40347.837800925925</v>
      </c>
      <c r="T2009" s="13">
        <f>(((I2009/60)/60)/24)+DATE(1970,1,1)</f>
        <v>40414.166666666664</v>
      </c>
    </row>
    <row r="2010" spans="1:20" ht="64"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6">
        <f>(E2010-D2010)/D2010 + 1</f>
        <v>1.1707484768810599</v>
      </c>
      <c r="P2010" s="5">
        <f>E2010/L2010</f>
        <v>44.853658536585364</v>
      </c>
      <c r="Q2010" t="s">
        <v>8319</v>
      </c>
      <c r="R2010" t="s">
        <v>8349</v>
      </c>
      <c r="S2010" s="12">
        <f>(((J2010/60)/60)/24)+DATE(1970,1,1)</f>
        <v>40761.604421296295</v>
      </c>
      <c r="T2010" s="13">
        <f>(((I2010/60)/60)/24)+DATE(1970,1,1)</f>
        <v>40805.604421296295</v>
      </c>
    </row>
    <row r="2011" spans="1:20"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6">
        <f>(E2011-D2011)/D2011 + 1</f>
        <v>3.05158</v>
      </c>
      <c r="P2011" s="5">
        <f>E2011/L2011</f>
        <v>383.3643216080402</v>
      </c>
      <c r="Q2011" t="s">
        <v>8319</v>
      </c>
      <c r="R2011" t="s">
        <v>8349</v>
      </c>
      <c r="S2011" s="12">
        <f>(((J2011/60)/60)/24)+DATE(1970,1,1)</f>
        <v>42661.323414351849</v>
      </c>
      <c r="T2011" s="13">
        <f>(((I2011/60)/60)/24)+DATE(1970,1,1)</f>
        <v>42697.365081018521</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6">
        <f>(E2012-D2012)/D2012 + 1</f>
        <v>3.2005299999999997</v>
      </c>
      <c r="P2012" s="5">
        <f>E2012/L2012</f>
        <v>55.276856649395505</v>
      </c>
      <c r="Q2012" t="s">
        <v>8319</v>
      </c>
      <c r="R2012" t="s">
        <v>8349</v>
      </c>
      <c r="S2012" s="12">
        <f>(((J2012/60)/60)/24)+DATE(1970,1,1)</f>
        <v>42570.996423611112</v>
      </c>
      <c r="T2012" s="13">
        <f>(((I2012/60)/60)/24)+DATE(1970,1,1)</f>
        <v>42600.996423611112</v>
      </c>
    </row>
    <row r="2013" spans="1:20"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6">
        <f>(E2013-D2013)/D2013 + 1</f>
        <v>8.1956400000000009</v>
      </c>
      <c r="P2013" s="5">
        <f>E2013/L2013</f>
        <v>422.02059732234807</v>
      </c>
      <c r="Q2013" t="s">
        <v>8319</v>
      </c>
      <c r="R2013" t="s">
        <v>8349</v>
      </c>
      <c r="S2013" s="12">
        <f>(((J2013/60)/60)/24)+DATE(1970,1,1)</f>
        <v>42347.358483796299</v>
      </c>
      <c r="T2013" s="13">
        <f>(((I2013/60)/60)/24)+DATE(1970,1,1)</f>
        <v>42380.958333333328</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6">
        <f>(E2014-D2014)/D2014 + 1</f>
        <v>2.3490000000000002</v>
      </c>
      <c r="P2014" s="5">
        <f>E2014/L2014</f>
        <v>64.180327868852459</v>
      </c>
      <c r="Q2014" t="s">
        <v>8319</v>
      </c>
      <c r="R2014" t="s">
        <v>8349</v>
      </c>
      <c r="S2014" s="12">
        <f>(((J2014/60)/60)/24)+DATE(1970,1,1)</f>
        <v>42010.822233796294</v>
      </c>
      <c r="T2014" s="13">
        <f>(((I2014/60)/60)/24)+DATE(1970,1,1)</f>
        <v>42040.822233796294</v>
      </c>
    </row>
    <row r="2015" spans="1:20" ht="64"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6">
        <f>(E2015-D2015)/D2015 + 1</f>
        <v>4.9491375</v>
      </c>
      <c r="P2015" s="5">
        <f>E2015/L2015</f>
        <v>173.57781674704077</v>
      </c>
      <c r="Q2015" t="s">
        <v>8319</v>
      </c>
      <c r="R2015" t="s">
        <v>8349</v>
      </c>
      <c r="S2015" s="12">
        <f>(((J2015/60)/60)/24)+DATE(1970,1,1)</f>
        <v>42499.960810185185</v>
      </c>
      <c r="T2015" s="13">
        <f>(((I2015/60)/60)/24)+DATE(1970,1,1)</f>
        <v>42559.960810185185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6">
        <f>(E2016-D2016)/D2016 + 1</f>
        <v>78.137822333333332</v>
      </c>
      <c r="P2016" s="5">
        <f>E2016/L2016</f>
        <v>88.601680840609291</v>
      </c>
      <c r="Q2016" t="s">
        <v>8319</v>
      </c>
      <c r="R2016" t="s">
        <v>8349</v>
      </c>
      <c r="S2016" s="12">
        <f>(((J2016/60)/60)/24)+DATE(1970,1,1)</f>
        <v>41324.214571759258</v>
      </c>
      <c r="T2016" s="13">
        <f>(((I2016/60)/60)/24)+DATE(1970,1,1)</f>
        <v>41358.172905092593</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6">
        <f>(E2017-D2017)/D2017 + 1</f>
        <v>1.1300013888888889</v>
      </c>
      <c r="P2017" s="5">
        <f>E2017/L2017</f>
        <v>50.222283950617282</v>
      </c>
      <c r="Q2017" t="s">
        <v>8319</v>
      </c>
      <c r="R2017" t="s">
        <v>8349</v>
      </c>
      <c r="S2017" s="12">
        <f>(((J2017/60)/60)/24)+DATE(1970,1,1)</f>
        <v>40765.876886574071</v>
      </c>
      <c r="T2017" s="13">
        <f>(((I2017/60)/60)/24)+DATE(1970,1,1)</f>
        <v>40795.876886574071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6">
        <f>(E2018-D2018)/D2018 + 1</f>
        <v>9.2154220000000002</v>
      </c>
      <c r="P2018" s="5">
        <f>E2018/L2018</f>
        <v>192.38876826722338</v>
      </c>
      <c r="Q2018" t="s">
        <v>8319</v>
      </c>
      <c r="R2018" t="s">
        <v>8349</v>
      </c>
      <c r="S2018" s="12">
        <f>(((J2018/60)/60)/24)+DATE(1970,1,1)</f>
        <v>41312.88077546296</v>
      </c>
      <c r="T2018" s="13">
        <f>(((I2018/60)/60)/24)+DATE(1970,1,1)</f>
        <v>41342.88077546296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6">
        <f>(E2019-D2019)/D2019 + 1</f>
        <v>1.2510239999999999</v>
      </c>
      <c r="P2019" s="5">
        <f>E2019/L2019</f>
        <v>73.416901408450698</v>
      </c>
      <c r="Q2019" t="s">
        <v>8319</v>
      </c>
      <c r="R2019" t="s">
        <v>8349</v>
      </c>
      <c r="S2019" s="12">
        <f>(((J2019/60)/60)/24)+DATE(1970,1,1)</f>
        <v>40961.057349537034</v>
      </c>
      <c r="T2019" s="13">
        <f>(((I2019/60)/60)/24)+DATE(1970,1,1)</f>
        <v>40992.166666666664</v>
      </c>
    </row>
    <row r="2020" spans="1:20"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6">
        <f>(E2020-D2020)/D2020 + 1</f>
        <v>1.0224343076923077</v>
      </c>
      <c r="P2020" s="5">
        <f>E2020/L2020</f>
        <v>147.68495555555555</v>
      </c>
      <c r="Q2020" t="s">
        <v>8319</v>
      </c>
      <c r="R2020" t="s">
        <v>8349</v>
      </c>
      <c r="S2020" s="12">
        <f>(((J2020/60)/60)/24)+DATE(1970,1,1)</f>
        <v>42199.365844907406</v>
      </c>
      <c r="T2020" s="13">
        <f>(((I2020/60)/60)/24)+DATE(1970,1,1)</f>
        <v>42229.365844907406</v>
      </c>
    </row>
    <row r="2021" spans="1:20" ht="64"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6">
        <f>(E2021-D2021)/D2021 + 1</f>
        <v>4.8490975000000001</v>
      </c>
      <c r="P2021" s="5">
        <f>E2021/L2021</f>
        <v>108.96848314606741</v>
      </c>
      <c r="Q2021" t="s">
        <v>8319</v>
      </c>
      <c r="R2021" t="s">
        <v>8349</v>
      </c>
      <c r="S2021" s="12">
        <f>(((J2021/60)/60)/24)+DATE(1970,1,1)</f>
        <v>42605.70857638889</v>
      </c>
      <c r="T2021" s="13">
        <f>(((I2021/60)/60)/24)+DATE(1970,1,1)</f>
        <v>42635.70857638889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6">
        <f>(E2022-D2022)/D2022 + 1</f>
        <v>1.9233333333333333</v>
      </c>
      <c r="P2022" s="5">
        <f>E2022/L2022</f>
        <v>23.647540983606557</v>
      </c>
      <c r="Q2022" t="s">
        <v>8319</v>
      </c>
      <c r="R2022" t="s">
        <v>8349</v>
      </c>
      <c r="S2022" s="12">
        <f>(((J2022/60)/60)/24)+DATE(1970,1,1)</f>
        <v>41737.097499999996</v>
      </c>
      <c r="T2022" s="13">
        <f>(((I2022/60)/60)/24)+DATE(1970,1,1)</f>
        <v>41773.961111111108</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6">
        <f>(E2023-D2023)/D2023 + 1</f>
        <v>2.8109999999999999</v>
      </c>
      <c r="P2023" s="5">
        <f>E2023/L2023</f>
        <v>147.94736842105263</v>
      </c>
      <c r="Q2023" t="s">
        <v>8319</v>
      </c>
      <c r="R2023" t="s">
        <v>8349</v>
      </c>
      <c r="S2023" s="12">
        <f>(((J2023/60)/60)/24)+DATE(1970,1,1)</f>
        <v>41861.070567129631</v>
      </c>
      <c r="T2023" s="13">
        <f>(((I2023/60)/60)/24)+DATE(1970,1,1)</f>
        <v>41906.070567129631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6">
        <f>(E2024-D2024)/D2024 + 1</f>
        <v>1.2513700000000001</v>
      </c>
      <c r="P2024" s="5">
        <f>E2024/L2024</f>
        <v>385.03692307692307</v>
      </c>
      <c r="Q2024" t="s">
        <v>8319</v>
      </c>
      <c r="R2024" t="s">
        <v>8349</v>
      </c>
      <c r="S2024" s="12">
        <f>(((J2024/60)/60)/24)+DATE(1970,1,1)</f>
        <v>42502.569120370375</v>
      </c>
      <c r="T2024" s="13">
        <f>(((I2024/60)/60)/24)+DATE(1970,1,1)</f>
        <v>42532.569120370375</v>
      </c>
    </row>
    <row r="2025" spans="1:20" ht="64"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6">
        <f>(E2025-D2025)/D2025 + 1</f>
        <v>1.61459</v>
      </c>
      <c r="P2025" s="5">
        <f>E2025/L2025</f>
        <v>457.39093484419266</v>
      </c>
      <c r="Q2025" t="s">
        <v>8319</v>
      </c>
      <c r="R2025" t="s">
        <v>8349</v>
      </c>
      <c r="S2025" s="12">
        <f>(((J2025/60)/60)/24)+DATE(1970,1,1)</f>
        <v>42136.420752314814</v>
      </c>
      <c r="T2025" s="13">
        <f>(((I2025/60)/60)/24)+DATE(1970,1,1)</f>
        <v>42166.420752314814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6">
        <f>(E2026-D2026)/D2026 + 1</f>
        <v>5.8535000000000004</v>
      </c>
      <c r="P2026" s="5">
        <f>E2026/L2026</f>
        <v>222.99047619047619</v>
      </c>
      <c r="Q2026" t="s">
        <v>8319</v>
      </c>
      <c r="R2026" t="s">
        <v>8349</v>
      </c>
      <c r="S2026" s="12">
        <f>(((J2026/60)/60)/24)+DATE(1970,1,1)</f>
        <v>41099.966944444444</v>
      </c>
      <c r="T2026" s="13">
        <f>(((I2026/60)/60)/24)+DATE(1970,1,1)</f>
        <v>41134.125</v>
      </c>
    </row>
    <row r="2027" spans="1:20"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6">
        <f>(E2027-D2027)/D2027 + 1</f>
        <v>2.0114999999999998</v>
      </c>
      <c r="P2027" s="5">
        <f>E2027/L2027</f>
        <v>220.74074074074073</v>
      </c>
      <c r="Q2027" t="s">
        <v>8319</v>
      </c>
      <c r="R2027" t="s">
        <v>8349</v>
      </c>
      <c r="S2027" s="12">
        <f>(((J2027/60)/60)/24)+DATE(1970,1,1)</f>
        <v>42136.184560185182</v>
      </c>
      <c r="T2027" s="13">
        <f>(((I2027/60)/60)/24)+DATE(1970,1,1)</f>
        <v>42166.184560185182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6">
        <f>(E2028-D2028)/D2028 + 1</f>
        <v>1.3348307999999998</v>
      </c>
      <c r="P2028" s="5">
        <f>E2028/L2028</f>
        <v>73.503898678414089</v>
      </c>
      <c r="Q2028" t="s">
        <v>8319</v>
      </c>
      <c r="R2028" t="s">
        <v>8349</v>
      </c>
      <c r="S2028" s="12">
        <f>(((J2028/60)/60)/24)+DATE(1970,1,1)</f>
        <v>41704.735937500001</v>
      </c>
      <c r="T2028" s="13">
        <f>(((I2028/60)/60)/24)+DATE(1970,1,1)</f>
        <v>41750.165972222225</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6">
        <f>(E2029-D2029)/D2029 + 1</f>
        <v>1.2024900000000001</v>
      </c>
      <c r="P2029" s="5">
        <f>E2029/L2029</f>
        <v>223.09647495361781</v>
      </c>
      <c r="Q2029" t="s">
        <v>8319</v>
      </c>
      <c r="R2029" t="s">
        <v>8349</v>
      </c>
      <c r="S2029" s="12">
        <f>(((J2029/60)/60)/24)+DATE(1970,1,1)</f>
        <v>42048.813877314817</v>
      </c>
      <c r="T2029" s="13">
        <f>(((I2029/60)/60)/24)+DATE(1970,1,1)</f>
        <v>42093.772210648152</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6">
        <f>(E2030-D2030)/D2030 + 1</f>
        <v>1.2616666666666667</v>
      </c>
      <c r="P2030" s="5">
        <f>E2030/L2030</f>
        <v>47.911392405063289</v>
      </c>
      <c r="Q2030" t="s">
        <v>8319</v>
      </c>
      <c r="R2030" t="s">
        <v>8349</v>
      </c>
      <c r="S2030" s="12">
        <f>(((J2030/60)/60)/24)+DATE(1970,1,1)</f>
        <v>40215.919050925928</v>
      </c>
      <c r="T2030" s="13">
        <f>(((I2030/60)/60)/24)+DATE(1970,1,1)</f>
        <v>40252.913194444445</v>
      </c>
    </row>
    <row r="2031" spans="1:20" ht="48"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6">
        <f>(E2031-D2031)/D2031 + 1</f>
        <v>3.6120000000000001</v>
      </c>
      <c r="P2031" s="5">
        <f>E2031/L2031</f>
        <v>96.063829787234042</v>
      </c>
      <c r="Q2031" t="s">
        <v>8319</v>
      </c>
      <c r="R2031" t="s">
        <v>8349</v>
      </c>
      <c r="S2031" s="12">
        <f>(((J2031/60)/60)/24)+DATE(1970,1,1)</f>
        <v>41848.021770833337</v>
      </c>
      <c r="T2031" s="13">
        <f>(((I2031/60)/60)/24)+DATE(1970,1,1)</f>
        <v>41878.021770833337</v>
      </c>
    </row>
    <row r="2032" spans="1:20"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6">
        <f>(E2032-D2032)/D2032 + 1</f>
        <v>2.26239013671875</v>
      </c>
      <c r="P2032" s="5">
        <f>E2032/L2032</f>
        <v>118.6144</v>
      </c>
      <c r="Q2032" t="s">
        <v>8319</v>
      </c>
      <c r="R2032" t="s">
        <v>8349</v>
      </c>
      <c r="S2032" s="12">
        <f>(((J2032/60)/60)/24)+DATE(1970,1,1)</f>
        <v>41212.996481481481</v>
      </c>
      <c r="T2032" s="13">
        <f>(((I2032/60)/60)/24)+DATE(1970,1,1)</f>
        <v>41242.996481481481</v>
      </c>
    </row>
    <row r="2033" spans="1:20" ht="48"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6">
        <f>(E2033-D2033)/D2033 + 1</f>
        <v>1.2035</v>
      </c>
      <c r="P2033" s="5">
        <f>E2033/L2033</f>
        <v>118.45472440944881</v>
      </c>
      <c r="Q2033" t="s">
        <v>8319</v>
      </c>
      <c r="R2033" t="s">
        <v>8349</v>
      </c>
      <c r="S2033" s="12">
        <f>(((J2033/60)/60)/24)+DATE(1970,1,1)</f>
        <v>41975.329317129625</v>
      </c>
      <c r="T2033" s="13">
        <f>(((I2033/60)/60)/24)+DATE(1970,1,1)</f>
        <v>42013.041666666672</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6">
        <f>(E2034-D2034)/D2034 + 1</f>
        <v>3.0418799999999999</v>
      </c>
      <c r="P2034" s="5">
        <f>E2034/L2034</f>
        <v>143.21468926553672</v>
      </c>
      <c r="Q2034" t="s">
        <v>8319</v>
      </c>
      <c r="R2034" t="s">
        <v>8349</v>
      </c>
      <c r="S2034" s="12">
        <f>(((J2034/60)/60)/24)+DATE(1970,1,1)</f>
        <v>42689.565671296295</v>
      </c>
      <c r="T2034" s="13">
        <f>(((I2034/60)/60)/24)+DATE(1970,1,1)</f>
        <v>42719.208333333328</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6">
        <f>(E2035-D2035)/D2035 + 1</f>
        <v>1.7867600000000001</v>
      </c>
      <c r="P2035" s="5">
        <f>E2035/L2035</f>
        <v>282.71518987341773</v>
      </c>
      <c r="Q2035" t="s">
        <v>8319</v>
      </c>
      <c r="R2035" t="s">
        <v>8349</v>
      </c>
      <c r="S2035" s="12">
        <f>(((J2035/60)/60)/24)+DATE(1970,1,1)</f>
        <v>41725.082384259258</v>
      </c>
      <c r="T2035" s="13">
        <f>(((I2035/60)/60)/24)+DATE(1970,1,1)</f>
        <v>41755.082384259258</v>
      </c>
    </row>
    <row r="2036" spans="1:20" ht="64"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6">
        <f>(E2036-D2036)/D2036 + 1</f>
        <v>3.868199871794872</v>
      </c>
      <c r="P2036" s="5">
        <f>E2036/L2036</f>
        <v>593.93620078740162</v>
      </c>
      <c r="Q2036" t="s">
        <v>8319</v>
      </c>
      <c r="R2036" t="s">
        <v>8349</v>
      </c>
      <c r="S2036" s="12">
        <f>(((J2036/60)/60)/24)+DATE(1970,1,1)</f>
        <v>42076.130011574074</v>
      </c>
      <c r="T2036" s="13">
        <f>(((I2036/60)/60)/24)+DATE(1970,1,1)</f>
        <v>42131.290277777778</v>
      </c>
    </row>
    <row r="2037" spans="1:20" ht="64"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6">
        <f>(E2037-D2037)/D2037 + 1</f>
        <v>2.1103642499999999</v>
      </c>
      <c r="P2037" s="5">
        <f>E2037/L2037</f>
        <v>262.15704968944101</v>
      </c>
      <c r="Q2037" t="s">
        <v>8319</v>
      </c>
      <c r="R2037" t="s">
        <v>8349</v>
      </c>
      <c r="S2037" s="12">
        <f>(((J2037/60)/60)/24)+DATE(1970,1,1)</f>
        <v>42311.625081018516</v>
      </c>
      <c r="T2037" s="13">
        <f>(((I2037/60)/60)/24)+DATE(1970,1,1)</f>
        <v>42357.041666666672</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6">
        <f>(E2038-D2038)/D2038 + 1</f>
        <v>1.3166833333333332</v>
      </c>
      <c r="P2038" s="5">
        <f>E2038/L2038</f>
        <v>46.580778301886795</v>
      </c>
      <c r="Q2038" t="s">
        <v>8319</v>
      </c>
      <c r="R2038" t="s">
        <v>8349</v>
      </c>
      <c r="S2038" s="12">
        <f>(((J2038/60)/60)/24)+DATE(1970,1,1)</f>
        <v>41738.864803240744</v>
      </c>
      <c r="T2038" s="13">
        <f>(((I2038/60)/60)/24)+DATE(1970,1,1)</f>
        <v>41768.864803240744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6">
        <f>(E2039-D2039)/D2039 + 1</f>
        <v>3.0047639999999998</v>
      </c>
      <c r="P2039" s="5">
        <f>E2039/L2039</f>
        <v>70.041118881118877</v>
      </c>
      <c r="Q2039" t="s">
        <v>8319</v>
      </c>
      <c r="R2039" t="s">
        <v>8349</v>
      </c>
      <c r="S2039" s="12">
        <f>(((J2039/60)/60)/24)+DATE(1970,1,1)</f>
        <v>41578.210104166668</v>
      </c>
      <c r="T2039" s="13">
        <f>(((I2039/60)/60)/24)+DATE(1970,1,1)</f>
        <v>41638.251770833333</v>
      </c>
    </row>
    <row r="2040" spans="1:20"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6">
        <f>(E2040-D2040)/D2040 + 1</f>
        <v>4.2051249999999998</v>
      </c>
      <c r="P2040" s="5">
        <f>E2040/L2040</f>
        <v>164.90686274509804</v>
      </c>
      <c r="Q2040" t="s">
        <v>8319</v>
      </c>
      <c r="R2040" t="s">
        <v>8349</v>
      </c>
      <c r="S2040" s="12">
        <f>(((J2040/60)/60)/24)+DATE(1970,1,1)</f>
        <v>41424.27107638889</v>
      </c>
      <c r="T2040" s="13">
        <f>(((I2040/60)/60)/24)+DATE(1970,1,1)</f>
        <v>41456.75</v>
      </c>
    </row>
    <row r="2041" spans="1:20" ht="48"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6">
        <f>(E2041-D2041)/D2041 + 1</f>
        <v>1.362168</v>
      </c>
      <c r="P2041" s="5">
        <f>E2041/L2041</f>
        <v>449.26385224274406</v>
      </c>
      <c r="Q2041" t="s">
        <v>8319</v>
      </c>
      <c r="R2041" t="s">
        <v>8349</v>
      </c>
      <c r="S2041" s="12">
        <f>(((J2041/60)/60)/24)+DATE(1970,1,1)</f>
        <v>42675.438946759255</v>
      </c>
      <c r="T2041" s="13">
        <f>(((I2041/60)/60)/24)+DATE(1970,1,1)</f>
        <v>42705.207638888889</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6">
        <f>(E2042-D2042)/D2042 + 1</f>
        <v>2.4817133333333334</v>
      </c>
      <c r="P2042" s="5">
        <f>E2042/L2042</f>
        <v>27.472841328413285</v>
      </c>
      <c r="Q2042" t="s">
        <v>8319</v>
      </c>
      <c r="R2042" t="s">
        <v>8349</v>
      </c>
      <c r="S2042" s="12">
        <f>(((J2042/60)/60)/24)+DATE(1970,1,1)</f>
        <v>41578.927118055559</v>
      </c>
      <c r="T2042" s="13">
        <f>(((I2042/60)/60)/24)+DATE(1970,1,1)</f>
        <v>41593.968784722223</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6">
        <f>(E2043-D2043)/D2043 + 1</f>
        <v>1.8186315789473684</v>
      </c>
      <c r="P2043" s="5">
        <f>E2043/L2043</f>
        <v>143.97499999999999</v>
      </c>
      <c r="Q2043" t="s">
        <v>8319</v>
      </c>
      <c r="R2043" t="s">
        <v>8349</v>
      </c>
      <c r="S2043" s="12">
        <f>(((J2043/60)/60)/24)+DATE(1970,1,1)</f>
        <v>42654.525775462964</v>
      </c>
      <c r="T2043" s="13">
        <f>(((I2043/60)/60)/24)+DATE(1970,1,1)</f>
        <v>42684.567442129628</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6">
        <f>(E2044-D2044)/D2044 + 1</f>
        <v>1.2353000000000001</v>
      </c>
      <c r="P2044" s="5">
        <f>E2044/L2044</f>
        <v>88.23571428571428</v>
      </c>
      <c r="Q2044" t="s">
        <v>8319</v>
      </c>
      <c r="R2044" t="s">
        <v>8349</v>
      </c>
      <c r="S2044" s="12">
        <f>(((J2044/60)/60)/24)+DATE(1970,1,1)</f>
        <v>42331.708032407405</v>
      </c>
      <c r="T2044" s="13">
        <f>(((I2044/60)/60)/24)+DATE(1970,1,1)</f>
        <v>42391.708032407405</v>
      </c>
    </row>
    <row r="2045" spans="1:20" ht="64"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6">
        <f>(E2045-D2045)/D2045 + 1</f>
        <v>5.0620938628158845</v>
      </c>
      <c r="P2045" s="5">
        <f>E2045/L2045</f>
        <v>36.326424870466319</v>
      </c>
      <c r="Q2045" t="s">
        <v>8319</v>
      </c>
      <c r="R2045" t="s">
        <v>8349</v>
      </c>
      <c r="S2045" s="12">
        <f>(((J2045/60)/60)/24)+DATE(1970,1,1)</f>
        <v>42661.176817129628</v>
      </c>
      <c r="T2045" s="13">
        <f>(((I2045/60)/60)/24)+DATE(1970,1,1)</f>
        <v>42715.207638888889</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6">
        <f>(E2046-D2046)/D2046 + 1</f>
        <v>1.0821333333333334</v>
      </c>
      <c r="P2046" s="5">
        <f>E2046/L2046</f>
        <v>90.177777777777777</v>
      </c>
      <c r="Q2046" t="s">
        <v>8319</v>
      </c>
      <c r="R2046" t="s">
        <v>8349</v>
      </c>
      <c r="S2046" s="12">
        <f>(((J2046/60)/60)/24)+DATE(1970,1,1)</f>
        <v>42138.684189814812</v>
      </c>
      <c r="T2046" s="13">
        <f>(((I2046/60)/60)/24)+DATE(1970,1,1)</f>
        <v>42168.684189814812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6">
        <f>(E2047-D2047)/D2047 + 1</f>
        <v>8.1918387755102042</v>
      </c>
      <c r="P2047" s="5">
        <f>E2047/L2047</f>
        <v>152.62361216730039</v>
      </c>
      <c r="Q2047" t="s">
        <v>8319</v>
      </c>
      <c r="R2047" t="s">
        <v>8349</v>
      </c>
      <c r="S2047" s="12">
        <f>(((J2047/60)/60)/24)+DATE(1970,1,1)</f>
        <v>41069.088506944441</v>
      </c>
      <c r="T2047" s="13">
        <f>(((I2047/60)/60)/24)+DATE(1970,1,1)</f>
        <v>41099.088506944441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6">
        <f>(E2048-D2048)/D2048 + 1</f>
        <v>1.2110000000000001</v>
      </c>
      <c r="P2048" s="5">
        <f>E2048/L2048</f>
        <v>55.806451612903224</v>
      </c>
      <c r="Q2048" t="s">
        <v>8319</v>
      </c>
      <c r="R2048" t="s">
        <v>8349</v>
      </c>
      <c r="S2048" s="12">
        <f>(((J2048/60)/60)/24)+DATE(1970,1,1)</f>
        <v>41387.171805555554</v>
      </c>
      <c r="T2048" s="13">
        <f>(((I2048/60)/60)/24)+DATE(1970,1,1)</f>
        <v>41417.171805555554</v>
      </c>
    </row>
    <row r="2049" spans="1:20"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6">
        <f>(E2049-D2049)/D2049 + 1</f>
        <v>1.0299897959183673</v>
      </c>
      <c r="P2049" s="5">
        <f>E2049/L2049</f>
        <v>227.85327313769753</v>
      </c>
      <c r="Q2049" t="s">
        <v>8319</v>
      </c>
      <c r="R2049" t="s">
        <v>8349</v>
      </c>
      <c r="S2049" s="12">
        <f>(((J2049/60)/60)/24)+DATE(1970,1,1)</f>
        <v>42081.903587962966</v>
      </c>
      <c r="T2049" s="13">
        <f>(((I2049/60)/60)/24)+DATE(1970,1,1)</f>
        <v>42111</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6">
        <f>(E2050-D2050)/D2050 + 1</f>
        <v>1.4833229411764706</v>
      </c>
      <c r="P2050" s="5">
        <f>E2050/L2050</f>
        <v>91.82989803350327</v>
      </c>
      <c r="Q2050" t="s">
        <v>8319</v>
      </c>
      <c r="R2050" t="s">
        <v>8349</v>
      </c>
      <c r="S2050" s="12">
        <f>(((J2050/60)/60)/24)+DATE(1970,1,1)</f>
        <v>41387.651516203703</v>
      </c>
      <c r="T2050" s="13">
        <f>(((I2050/60)/60)/24)+DATE(1970,1,1)</f>
        <v>41417.651516203703</v>
      </c>
    </row>
    <row r="2051" spans="1:20"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6">
        <f>(E2051-D2051)/D2051 + 1</f>
        <v>1.2019070000000001</v>
      </c>
      <c r="P2051" s="5">
        <f>E2051/L2051</f>
        <v>80.991037735849048</v>
      </c>
      <c r="Q2051" t="s">
        <v>8319</v>
      </c>
      <c r="R2051" t="s">
        <v>8349</v>
      </c>
      <c r="S2051" s="12">
        <f>(((J2051/60)/60)/24)+DATE(1970,1,1)</f>
        <v>41575.527349537035</v>
      </c>
      <c r="T2051" s="13">
        <f>(((I2051/60)/60)/24)+DATE(1970,1,1)</f>
        <v>41610.957638888889</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6">
        <f>(E2052-D2052)/D2052 + 1</f>
        <v>4.7326999999999995</v>
      </c>
      <c r="P2052" s="5">
        <f>E2052/L2052</f>
        <v>278.39411764705881</v>
      </c>
      <c r="Q2052" t="s">
        <v>8319</v>
      </c>
      <c r="R2052" t="s">
        <v>8349</v>
      </c>
      <c r="S2052" s="12">
        <f>(((J2052/60)/60)/24)+DATE(1970,1,1)</f>
        <v>42115.071504629625</v>
      </c>
      <c r="T2052" s="13">
        <f>(((I2052/60)/60)/24)+DATE(1970,1,1)</f>
        <v>42155.071504629625</v>
      </c>
    </row>
    <row r="2053" spans="1:20" ht="64"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6">
        <f>(E2053-D2053)/D2053 + 1</f>
        <v>1.303625</v>
      </c>
      <c r="P2053" s="5">
        <f>E2053/L2053</f>
        <v>43.095041322314053</v>
      </c>
      <c r="Q2053" t="s">
        <v>8319</v>
      </c>
      <c r="R2053" t="s">
        <v>8349</v>
      </c>
      <c r="S2053" s="12">
        <f>(((J2053/60)/60)/24)+DATE(1970,1,1)</f>
        <v>41604.022418981483</v>
      </c>
      <c r="T2053" s="13">
        <f>(((I2053/60)/60)/24)+DATE(1970,1,1)</f>
        <v>41634.022418981483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6">
        <f>(E2054-D2054)/D2054 + 1</f>
        <v>3.5304799999999998</v>
      </c>
      <c r="P2054" s="5">
        <f>E2054/L2054</f>
        <v>326.29205175600737</v>
      </c>
      <c r="Q2054" t="s">
        <v>8319</v>
      </c>
      <c r="R2054" t="s">
        <v>8349</v>
      </c>
      <c r="S2054" s="12">
        <f>(((J2054/60)/60)/24)+DATE(1970,1,1)</f>
        <v>42375.08394675926</v>
      </c>
      <c r="T2054" s="13">
        <f>(((I2054/60)/60)/24)+DATE(1970,1,1)</f>
        <v>42420.08394675926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6">
        <f>(E2055-D2055)/D2055 + 1</f>
        <v>1.0102</v>
      </c>
      <c r="P2055" s="5">
        <f>E2055/L2055</f>
        <v>41.743801652892564</v>
      </c>
      <c r="Q2055" t="s">
        <v>8319</v>
      </c>
      <c r="R2055" t="s">
        <v>8349</v>
      </c>
      <c r="S2055" s="12">
        <f>(((J2055/60)/60)/24)+DATE(1970,1,1)</f>
        <v>42303.617488425924</v>
      </c>
      <c r="T2055" s="13">
        <f>(((I2055/60)/60)/24)+DATE(1970,1,1)</f>
        <v>42333.659155092595</v>
      </c>
    </row>
    <row r="2056" spans="1:20"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6">
        <f>(E2056-D2056)/D2056 + 1</f>
        <v>1.1359142857142857</v>
      </c>
      <c r="P2056" s="5">
        <f>E2056/L2056</f>
        <v>64.020933977455712</v>
      </c>
      <c r="Q2056" t="s">
        <v>8319</v>
      </c>
      <c r="R2056" t="s">
        <v>8349</v>
      </c>
      <c r="S2056" s="12">
        <f>(((J2056/60)/60)/24)+DATE(1970,1,1)</f>
        <v>41731.520949074074</v>
      </c>
      <c r="T2056" s="13">
        <f>(((I2056/60)/60)/24)+DATE(1970,1,1)</f>
        <v>41761.520949074074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6">
        <f>(E2057-D2057)/D2057 + 1</f>
        <v>1.6741666666666668</v>
      </c>
      <c r="P2057" s="5">
        <f>E2057/L2057</f>
        <v>99.455445544554451</v>
      </c>
      <c r="Q2057" t="s">
        <v>8319</v>
      </c>
      <c r="R2057" t="s">
        <v>8349</v>
      </c>
      <c r="S2057" s="12">
        <f>(((J2057/60)/60)/24)+DATE(1970,1,1)</f>
        <v>41946.674108796295</v>
      </c>
      <c r="T2057" s="13">
        <f>(((I2057/60)/60)/24)+DATE(1970,1,1)</f>
        <v>41976.166666666672</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6">
        <f>(E2058-D2058)/D2058 + 1</f>
        <v>1.5345200000000001</v>
      </c>
      <c r="P2058" s="5">
        <f>E2058/L2058</f>
        <v>138.49458483754512</v>
      </c>
      <c r="Q2058" t="s">
        <v>8319</v>
      </c>
      <c r="R2058" t="s">
        <v>8349</v>
      </c>
      <c r="S2058" s="12">
        <f>(((J2058/60)/60)/24)+DATE(1970,1,1)</f>
        <v>41351.76090277778</v>
      </c>
      <c r="T2058" s="13">
        <f>(((I2058/60)/60)/24)+DATE(1970,1,1)</f>
        <v>41381.76090277778</v>
      </c>
    </row>
    <row r="2059" spans="1:20" ht="64"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6">
        <f>(E2059-D2059)/D2059 + 1</f>
        <v>2.022322</v>
      </c>
      <c r="P2059" s="5">
        <f>E2059/L2059</f>
        <v>45.547792792792798</v>
      </c>
      <c r="Q2059" t="s">
        <v>8319</v>
      </c>
      <c r="R2059" t="s">
        <v>8349</v>
      </c>
      <c r="S2059" s="12">
        <f>(((J2059/60)/60)/24)+DATE(1970,1,1)</f>
        <v>42396.494583333333</v>
      </c>
      <c r="T2059" s="13">
        <f>(((I2059/60)/60)/24)+DATE(1970,1,1)</f>
        <v>42426.494583333333</v>
      </c>
    </row>
    <row r="2060" spans="1:20"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6">
        <f>(E2060-D2060)/D2060 + 1</f>
        <v>1.6828125</v>
      </c>
      <c r="P2060" s="5">
        <f>E2060/L2060</f>
        <v>10.507317073170732</v>
      </c>
      <c r="Q2060" t="s">
        <v>8319</v>
      </c>
      <c r="R2060" t="s">
        <v>8349</v>
      </c>
      <c r="S2060" s="12">
        <f>(((J2060/60)/60)/24)+DATE(1970,1,1)</f>
        <v>42026.370717592596</v>
      </c>
      <c r="T2060" s="13">
        <f>(((I2060/60)/60)/24)+DATE(1970,1,1)</f>
        <v>42065.833333333328</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6">
        <f>(E2061-D2061)/D2061 + 1</f>
        <v>1.4345666666666665</v>
      </c>
      <c r="P2061" s="5">
        <f>E2061/L2061</f>
        <v>114.76533333333333</v>
      </c>
      <c r="Q2061" t="s">
        <v>8319</v>
      </c>
      <c r="R2061" t="s">
        <v>8349</v>
      </c>
      <c r="S2061" s="12">
        <f>(((J2061/60)/60)/24)+DATE(1970,1,1)</f>
        <v>42361.602476851855</v>
      </c>
      <c r="T2061" s="13">
        <f>(((I2061/60)/60)/24)+DATE(1970,1,1)</f>
        <v>42400.915972222225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6">
        <f>(E2062-D2062)/D2062 + 1</f>
        <v>1.964</v>
      </c>
      <c r="P2062" s="5">
        <f>E2062/L2062</f>
        <v>35.997067448680355</v>
      </c>
      <c r="Q2062" t="s">
        <v>8319</v>
      </c>
      <c r="R2062" t="s">
        <v>8349</v>
      </c>
      <c r="S2062" s="12">
        <f>(((J2062/60)/60)/24)+DATE(1970,1,1)</f>
        <v>41783.642939814818</v>
      </c>
      <c r="T2062" s="13">
        <f>(((I2062/60)/60)/24)+DATE(1970,1,1)</f>
        <v>41843.642939814818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6">
        <f>(E2063-D2063)/D2063 + 1</f>
        <v>1.0791999999999999</v>
      </c>
      <c r="P2063" s="5">
        <f>E2063/L2063</f>
        <v>154.17142857142858</v>
      </c>
      <c r="Q2063" t="s">
        <v>8319</v>
      </c>
      <c r="R2063" t="s">
        <v>8349</v>
      </c>
      <c r="S2063" s="12">
        <f>(((J2063/60)/60)/24)+DATE(1970,1,1)</f>
        <v>42705.764513888891</v>
      </c>
      <c r="T2063" s="13">
        <f>(((I2063/60)/60)/24)+DATE(1970,1,1)</f>
        <v>42735.764513888891</v>
      </c>
    </row>
    <row r="2064" spans="1:20" ht="64"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6">
        <f>(E2064-D2064)/D2064 + 1</f>
        <v>1.14977</v>
      </c>
      <c r="P2064" s="5">
        <f>E2064/L2064</f>
        <v>566.38916256157631</v>
      </c>
      <c r="Q2064" t="s">
        <v>8319</v>
      </c>
      <c r="R2064" t="s">
        <v>8349</v>
      </c>
      <c r="S2064" s="12">
        <f>(((J2064/60)/60)/24)+DATE(1970,1,1)</f>
        <v>42423.3830787037</v>
      </c>
      <c r="T2064" s="13">
        <f>(((I2064/60)/60)/24)+DATE(1970,1,1)</f>
        <v>42453.341412037036</v>
      </c>
    </row>
    <row r="2065" spans="1:20"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6">
        <f>(E2065-D2065)/D2065 + 1</f>
        <v>1.4804999999999999</v>
      </c>
      <c r="P2065" s="5">
        <f>E2065/L2065</f>
        <v>120.85714285714286</v>
      </c>
      <c r="Q2065" t="s">
        <v>8319</v>
      </c>
      <c r="R2065" t="s">
        <v>8349</v>
      </c>
      <c r="S2065" s="12">
        <f>(((J2065/60)/60)/24)+DATE(1970,1,1)</f>
        <v>42472.73265046296</v>
      </c>
      <c r="T2065" s="13">
        <f>(((I2065/60)/60)/24)+DATE(1970,1,1)</f>
        <v>42505.73265046296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6">
        <f>(E2066-D2066)/D2066 + 1</f>
        <v>1.9116676082790636</v>
      </c>
      <c r="P2066" s="5">
        <f>E2066/L2066</f>
        <v>86.163845492085343</v>
      </c>
      <c r="Q2066" t="s">
        <v>8319</v>
      </c>
      <c r="R2066" t="s">
        <v>8349</v>
      </c>
      <c r="S2066" s="12">
        <f>(((J2066/60)/60)/24)+DATE(1970,1,1)</f>
        <v>41389.364849537036</v>
      </c>
      <c r="T2066" s="13">
        <f>(((I2066/60)/60)/24)+DATE(1970,1,1)</f>
        <v>41425.5</v>
      </c>
    </row>
    <row r="2067" spans="1:20"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6">
        <f>(E2067-D2067)/D2067 + 1</f>
        <v>1.99215125</v>
      </c>
      <c r="P2067" s="5">
        <f>E2067/L2067</f>
        <v>51.212114395886893</v>
      </c>
      <c r="Q2067" t="s">
        <v>8319</v>
      </c>
      <c r="R2067" t="s">
        <v>8349</v>
      </c>
      <c r="S2067" s="12">
        <f>(((J2067/60)/60)/24)+DATE(1970,1,1)</f>
        <v>41603.333668981482</v>
      </c>
      <c r="T2067" s="13">
        <f>(((I2067/60)/60)/24)+DATE(1970,1,1)</f>
        <v>41633.333668981482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6">
        <f>(E2068-D2068)/D2068 + 1</f>
        <v>2.1859999999999999</v>
      </c>
      <c r="P2068" s="5">
        <f>E2068/L2068</f>
        <v>67.261538461538464</v>
      </c>
      <c r="Q2068" t="s">
        <v>8319</v>
      </c>
      <c r="R2068" t="s">
        <v>8349</v>
      </c>
      <c r="S2068" s="12">
        <f>(((J2068/60)/60)/24)+DATE(1970,1,1)</f>
        <v>41844.771793981483</v>
      </c>
      <c r="T2068" s="13">
        <f>(((I2068/60)/60)/24)+DATE(1970,1,1)</f>
        <v>41874.771793981483</v>
      </c>
    </row>
    <row r="2069" spans="1:20"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6">
        <f>(E2069-D2069)/D2069 + 1</f>
        <v>1.2686868686868686</v>
      </c>
      <c r="P2069" s="5">
        <f>E2069/L2069</f>
        <v>62.8</v>
      </c>
      <c r="Q2069" t="s">
        <v>8319</v>
      </c>
      <c r="R2069" t="s">
        <v>8349</v>
      </c>
      <c r="S2069" s="12">
        <f>(((J2069/60)/60)/24)+DATE(1970,1,1)</f>
        <v>42115.853888888887</v>
      </c>
      <c r="T2069" s="13">
        <f>(((I2069/60)/60)/24)+DATE(1970,1,1)</f>
        <v>42148.853888888887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6">
        <f>(E2070-D2070)/D2070 + 1</f>
        <v>1.0522388</v>
      </c>
      <c r="P2070" s="5">
        <f>E2070/L2070</f>
        <v>346.13118421052633</v>
      </c>
      <c r="Q2070" t="s">
        <v>8319</v>
      </c>
      <c r="R2070" t="s">
        <v>8349</v>
      </c>
      <c r="S2070" s="12">
        <f>(((J2070/60)/60)/24)+DATE(1970,1,1)</f>
        <v>42633.841608796298</v>
      </c>
      <c r="T2070" s="13">
        <f>(((I2070/60)/60)/24)+DATE(1970,1,1)</f>
        <v>42663.841608796298</v>
      </c>
    </row>
    <row r="2071" spans="1:20" ht="64"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6">
        <f>(E2071-D2071)/D2071 + 1</f>
        <v>1.2840666000000001</v>
      </c>
      <c r="P2071" s="5">
        <f>E2071/L2071</f>
        <v>244.11912547528519</v>
      </c>
      <c r="Q2071" t="s">
        <v>8319</v>
      </c>
      <c r="R2071" t="s">
        <v>8349</v>
      </c>
      <c r="S2071" s="12">
        <f>(((J2071/60)/60)/24)+DATE(1970,1,1)</f>
        <v>42340.972118055557</v>
      </c>
      <c r="T2071" s="13">
        <f>(((I2071/60)/60)/24)+DATE(1970,1,1)</f>
        <v>42371.972118055557</v>
      </c>
    </row>
    <row r="2072" spans="1:20"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6">
        <f>(E2072-D2072)/D2072 + 1</f>
        <v>3.1732719999999999</v>
      </c>
      <c r="P2072" s="5">
        <f>E2072/L2072</f>
        <v>259.25424836601309</v>
      </c>
      <c r="Q2072" t="s">
        <v>8319</v>
      </c>
      <c r="R2072" t="s">
        <v>8349</v>
      </c>
      <c r="S2072" s="12">
        <f>(((J2072/60)/60)/24)+DATE(1970,1,1)</f>
        <v>42519.6565162037</v>
      </c>
      <c r="T2072" s="13">
        <f>(((I2072/60)/60)/24)+DATE(1970,1,1)</f>
        <v>42549.6565162037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6">
        <f>(E2073-D2073)/D2073 + 1</f>
        <v>2.8072999999999997</v>
      </c>
      <c r="P2073" s="5">
        <f>E2073/L2073</f>
        <v>201.96402877697841</v>
      </c>
      <c r="Q2073" t="s">
        <v>8319</v>
      </c>
      <c r="R2073" t="s">
        <v>8349</v>
      </c>
      <c r="S2073" s="12">
        <f>(((J2073/60)/60)/24)+DATE(1970,1,1)</f>
        <v>42600.278749999998</v>
      </c>
      <c r="T2073" s="13">
        <f>(((I2073/60)/60)/24)+DATE(1970,1,1)</f>
        <v>42645.278749999998</v>
      </c>
    </row>
    <row r="2074" spans="1:20" ht="64"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6">
        <f>(E2074-D2074)/D2074 + 1</f>
        <v>1.1073146853146854</v>
      </c>
      <c r="P2074" s="5">
        <f>E2074/L2074</f>
        <v>226.20857142857142</v>
      </c>
      <c r="Q2074" t="s">
        <v>8319</v>
      </c>
      <c r="R2074" t="s">
        <v>8349</v>
      </c>
      <c r="S2074" s="12">
        <f>(((J2074/60)/60)/24)+DATE(1970,1,1)</f>
        <v>42467.581388888888</v>
      </c>
      <c r="T2074" s="13">
        <f>(((I2074/60)/60)/24)+DATE(1970,1,1)</f>
        <v>42497.581388888888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6">
        <f>(E2075-D2075)/D2075 + 1</f>
        <v>1.526043</v>
      </c>
      <c r="P2075" s="5">
        <f>E2075/L2075</f>
        <v>324.69</v>
      </c>
      <c r="Q2075" t="s">
        <v>8319</v>
      </c>
      <c r="R2075" t="s">
        <v>8349</v>
      </c>
      <c r="S2075" s="12">
        <f>(((J2075/60)/60)/24)+DATE(1970,1,1)</f>
        <v>42087.668032407411</v>
      </c>
      <c r="T2075" s="13">
        <f>(((I2075/60)/60)/24)+DATE(1970,1,1)</f>
        <v>42132.668032407411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6">
        <f>(E2076-D2076)/D2076 + 1</f>
        <v>1.0249999999999999</v>
      </c>
      <c r="P2076" s="5">
        <f>E2076/L2076</f>
        <v>205</v>
      </c>
      <c r="Q2076" t="s">
        <v>8319</v>
      </c>
      <c r="R2076" t="s">
        <v>8349</v>
      </c>
      <c r="S2076" s="12">
        <f>(((J2076/60)/60)/24)+DATE(1970,1,1)</f>
        <v>42466.826180555552</v>
      </c>
      <c r="T2076" s="13">
        <f>(((I2076/60)/60)/24)+DATE(1970,1,1)</f>
        <v>42496.826180555552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6">
        <f>(E2077-D2077)/D2077 + 1</f>
        <v>16.783738373837384</v>
      </c>
      <c r="P2077" s="5">
        <f>E2077/L2077</f>
        <v>20.465926829268295</v>
      </c>
      <c r="Q2077" t="s">
        <v>8319</v>
      </c>
      <c r="R2077" t="s">
        <v>8349</v>
      </c>
      <c r="S2077" s="12">
        <f>(((J2077/60)/60)/24)+DATE(1970,1,1)</f>
        <v>41450.681574074071</v>
      </c>
      <c r="T2077" s="13">
        <f>(((I2077/60)/60)/24)+DATE(1970,1,1)</f>
        <v>41480.681574074071</v>
      </c>
    </row>
    <row r="2078" spans="1:20"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6">
        <f>(E2078-D2078)/D2078 + 1</f>
        <v>5.4334915642458101</v>
      </c>
      <c r="P2078" s="5">
        <f>E2078/L2078</f>
        <v>116.35303146309367</v>
      </c>
      <c r="Q2078" t="s">
        <v>8319</v>
      </c>
      <c r="R2078" t="s">
        <v>8349</v>
      </c>
      <c r="S2078" s="12">
        <f>(((J2078/60)/60)/24)+DATE(1970,1,1)</f>
        <v>41803.880659722221</v>
      </c>
      <c r="T2078" s="13">
        <f>(((I2078/60)/60)/24)+DATE(1970,1,1)</f>
        <v>41843.880659722221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6">
        <f>(E2079-D2079)/D2079 + 1</f>
        <v>1.1550799999999999</v>
      </c>
      <c r="P2079" s="5">
        <f>E2079/L2079</f>
        <v>307.20212765957444</v>
      </c>
      <c r="Q2079" t="s">
        <v>8319</v>
      </c>
      <c r="R2079" t="s">
        <v>8349</v>
      </c>
      <c r="S2079" s="12">
        <f>(((J2079/60)/60)/24)+DATE(1970,1,1)</f>
        <v>42103.042546296296</v>
      </c>
      <c r="T2079" s="13">
        <f>(((I2079/60)/60)/24)+DATE(1970,1,1)</f>
        <v>42160.875</v>
      </c>
    </row>
    <row r="2080" spans="1:20"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6">
        <f>(E2080-D2080)/D2080 + 1</f>
        <v>1.3120499999999999</v>
      </c>
      <c r="P2080" s="5">
        <f>E2080/L2080</f>
        <v>546.6875</v>
      </c>
      <c r="Q2080" t="s">
        <v>8319</v>
      </c>
      <c r="R2080" t="s">
        <v>8349</v>
      </c>
      <c r="S2080" s="12">
        <f>(((J2080/60)/60)/24)+DATE(1970,1,1)</f>
        <v>42692.771493055552</v>
      </c>
      <c r="T2080" s="13">
        <f>(((I2080/60)/60)/24)+DATE(1970,1,1)</f>
        <v>42722.771493055552</v>
      </c>
    </row>
    <row r="2081" spans="1:20" ht="64"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6">
        <f>(E2081-D2081)/D2081 + 1</f>
        <v>2.8816999999999999</v>
      </c>
      <c r="P2081" s="5">
        <f>E2081/L2081</f>
        <v>47.474464579901152</v>
      </c>
      <c r="Q2081" t="s">
        <v>8319</v>
      </c>
      <c r="R2081" t="s">
        <v>8349</v>
      </c>
      <c r="S2081" s="12">
        <f>(((J2081/60)/60)/24)+DATE(1970,1,1)</f>
        <v>42150.71056712963</v>
      </c>
      <c r="T2081" s="13">
        <f>(((I2081/60)/60)/24)+DATE(1970,1,1)</f>
        <v>42180.791666666672</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6">
        <f>(E2082-D2082)/D2082 + 1</f>
        <v>5.0780000000000003</v>
      </c>
      <c r="P2082" s="5">
        <f>E2082/L2082</f>
        <v>101.56</v>
      </c>
      <c r="Q2082" t="s">
        <v>8319</v>
      </c>
      <c r="R2082" t="s">
        <v>8349</v>
      </c>
      <c r="S2082" s="12">
        <f>(((J2082/60)/60)/24)+DATE(1970,1,1)</f>
        <v>42289.957175925927</v>
      </c>
      <c r="T2082" s="13">
        <f>(((I2082/60)/60)/24)+DATE(1970,1,1)</f>
        <v>42319.998842592591</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6">
        <f>(E2083-D2083)/D2083 + 1</f>
        <v>1.1457142857142857</v>
      </c>
      <c r="P2083" s="5">
        <f>E2083/L2083</f>
        <v>72.909090909090907</v>
      </c>
      <c r="Q2083" t="s">
        <v>8325</v>
      </c>
      <c r="R2083" t="s">
        <v>8329</v>
      </c>
      <c r="S2083" s="12">
        <f>(((J2083/60)/60)/24)+DATE(1970,1,1)</f>
        <v>41004.156886574077</v>
      </c>
      <c r="T2083" s="13">
        <f>(((I2083/60)/60)/24)+DATE(1970,1,1)</f>
        <v>41045.207638888889</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6">
        <f>(E2084-D2084)/D2084 + 1</f>
        <v>1.1073333333333333</v>
      </c>
      <c r="P2084" s="5">
        <f>E2084/L2084</f>
        <v>43.710526315789473</v>
      </c>
      <c r="Q2084" t="s">
        <v>8325</v>
      </c>
      <c r="R2084" t="s">
        <v>8329</v>
      </c>
      <c r="S2084" s="12">
        <f>(((J2084/60)/60)/24)+DATE(1970,1,1)</f>
        <v>40811.120324074072</v>
      </c>
      <c r="T2084" s="13">
        <f>(((I2084/60)/60)/24)+DATE(1970,1,1)</f>
        <v>40871.161990740737</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6">
        <f>(E2085-D2085)/D2085 + 1</f>
        <v>1.1333333333333333</v>
      </c>
      <c r="P2085" s="5">
        <f>E2085/L2085</f>
        <v>34</v>
      </c>
      <c r="Q2085" t="s">
        <v>8325</v>
      </c>
      <c r="R2085" t="s">
        <v>8329</v>
      </c>
      <c r="S2085" s="12">
        <f>(((J2085/60)/60)/24)+DATE(1970,1,1)</f>
        <v>41034.72216435185</v>
      </c>
      <c r="T2085" s="13">
        <f>(((I2085/60)/60)/24)+DATE(1970,1,1)</f>
        <v>41064.72216435185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6">
        <f>(E2086-D2086)/D2086 + 1</f>
        <v>1.0833333333333333</v>
      </c>
      <c r="P2086" s="5">
        <f>E2086/L2086</f>
        <v>70.652173913043484</v>
      </c>
      <c r="Q2086" t="s">
        <v>8325</v>
      </c>
      <c r="R2086" t="s">
        <v>8329</v>
      </c>
      <c r="S2086" s="12">
        <f>(((J2086/60)/60)/24)+DATE(1970,1,1)</f>
        <v>41731.833124999997</v>
      </c>
      <c r="T2086" s="13">
        <f>(((I2086/60)/60)/24)+DATE(1970,1,1)</f>
        <v>41763.290972222225</v>
      </c>
    </row>
    <row r="2087" spans="1:20" ht="64"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6">
        <f>(E2087-D2087)/D2087 + 1</f>
        <v>1.2353333333333334</v>
      </c>
      <c r="P2087" s="5">
        <f>E2087/L2087</f>
        <v>89.301204819277103</v>
      </c>
      <c r="Q2087" t="s">
        <v>8325</v>
      </c>
      <c r="R2087" t="s">
        <v>8329</v>
      </c>
      <c r="S2087" s="12">
        <f>(((J2087/60)/60)/24)+DATE(1970,1,1)</f>
        <v>41075.835497685184</v>
      </c>
      <c r="T2087" s="13">
        <f>(((I2087/60)/60)/24)+DATE(1970,1,1)</f>
        <v>41105.835497685184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6">
        <f>(E2088-D2088)/D2088 + 1</f>
        <v>1.0069999999999999</v>
      </c>
      <c r="P2088" s="5">
        <f>E2088/L2088</f>
        <v>115.08571428571429</v>
      </c>
      <c r="Q2088" t="s">
        <v>8325</v>
      </c>
      <c r="R2088" t="s">
        <v>8329</v>
      </c>
      <c r="S2088" s="12">
        <f>(((J2088/60)/60)/24)+DATE(1970,1,1)</f>
        <v>40860.67050925926</v>
      </c>
      <c r="T2088" s="13">
        <f>(((I2088/60)/60)/24)+DATE(1970,1,1)</f>
        <v>40891.207638888889</v>
      </c>
    </row>
    <row r="2089" spans="1:20" ht="64"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6">
        <f>(E2089-D2089)/D2089 + 1</f>
        <v>1.0353333333333334</v>
      </c>
      <c r="P2089" s="5">
        <f>E2089/L2089</f>
        <v>62.12</v>
      </c>
      <c r="Q2089" t="s">
        <v>8325</v>
      </c>
      <c r="R2089" t="s">
        <v>8329</v>
      </c>
      <c r="S2089" s="12">
        <f>(((J2089/60)/60)/24)+DATE(1970,1,1)</f>
        <v>40764.204375000001</v>
      </c>
      <c r="T2089" s="13">
        <f>(((I2089/60)/60)/24)+DATE(1970,1,1)</f>
        <v>40794.204375000001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6">
        <f>(E2090-D2090)/D2090 + 1</f>
        <v>1.1551066666666667</v>
      </c>
      <c r="P2090" s="5">
        <f>E2090/L2090</f>
        <v>46.204266666666669</v>
      </c>
      <c r="Q2090" t="s">
        <v>8325</v>
      </c>
      <c r="R2090" t="s">
        <v>8329</v>
      </c>
      <c r="S2090" s="12">
        <f>(((J2090/60)/60)/24)+DATE(1970,1,1)</f>
        <v>40395.714722222219</v>
      </c>
      <c r="T2090" s="13">
        <f>(((I2090/60)/60)/24)+DATE(1970,1,1)</f>
        <v>40432.165972222225</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6">
        <f>(E2091-D2091)/D2091 + 1</f>
        <v>1.2040040000000001</v>
      </c>
      <c r="P2091" s="5">
        <f>E2091/L2091</f>
        <v>48.54854838709678</v>
      </c>
      <c r="Q2091" t="s">
        <v>8325</v>
      </c>
      <c r="R2091" t="s">
        <v>8329</v>
      </c>
      <c r="S2091" s="12">
        <f>(((J2091/60)/60)/24)+DATE(1970,1,1)</f>
        <v>41453.076319444444</v>
      </c>
      <c r="T2091" s="13">
        <f>(((I2091/60)/60)/24)+DATE(1970,1,1)</f>
        <v>41488.076319444444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6">
        <f>(E2092-D2092)/D2092 + 1</f>
        <v>1.1504037499999999</v>
      </c>
      <c r="P2092" s="5">
        <f>E2092/L2092</f>
        <v>57.520187499999999</v>
      </c>
      <c r="Q2092" t="s">
        <v>8325</v>
      </c>
      <c r="R2092" t="s">
        <v>8329</v>
      </c>
      <c r="S2092" s="12">
        <f>(((J2092/60)/60)/24)+DATE(1970,1,1)</f>
        <v>41299.381423611114</v>
      </c>
      <c r="T2092" s="13">
        <f>(((I2092/60)/60)/24)+DATE(1970,1,1)</f>
        <v>41329.381423611114</v>
      </c>
    </row>
    <row r="2093" spans="1:20" ht="64"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6">
        <f>(E2093-D2093)/D2093 + 1</f>
        <v>1.2046777777777777</v>
      </c>
      <c r="P2093" s="5">
        <f>E2093/L2093</f>
        <v>88.147154471544724</v>
      </c>
      <c r="Q2093" t="s">
        <v>8325</v>
      </c>
      <c r="R2093" t="s">
        <v>8329</v>
      </c>
      <c r="S2093" s="12">
        <f>(((J2093/60)/60)/24)+DATE(1970,1,1)</f>
        <v>40555.322662037033</v>
      </c>
      <c r="T2093" s="13">
        <f>(((I2093/60)/60)/24)+DATE(1970,1,1)</f>
        <v>40603.833333333336</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6">
        <f>(E2094-D2094)/D2094 + 1</f>
        <v>1.0128333333333333</v>
      </c>
      <c r="P2094" s="5">
        <f>E2094/L2094</f>
        <v>110.49090909090908</v>
      </c>
      <c r="Q2094" t="s">
        <v>8325</v>
      </c>
      <c r="R2094" t="s">
        <v>8329</v>
      </c>
      <c r="S2094" s="12">
        <f>(((J2094/60)/60)/24)+DATE(1970,1,1)</f>
        <v>40763.707546296297</v>
      </c>
      <c r="T2094" s="13">
        <f>(((I2094/60)/60)/24)+DATE(1970,1,1)</f>
        <v>40823.707546296297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6">
        <f>(E2095-D2095)/D2095 + 1</f>
        <v>1.0246666666666666</v>
      </c>
      <c r="P2095" s="5">
        <f>E2095/L2095</f>
        <v>66.826086956521735</v>
      </c>
      <c r="Q2095" t="s">
        <v>8325</v>
      </c>
      <c r="R2095" t="s">
        <v>8329</v>
      </c>
      <c r="S2095" s="12">
        <f>(((J2095/60)/60)/24)+DATE(1970,1,1)</f>
        <v>41205.854537037041</v>
      </c>
      <c r="T2095" s="13">
        <f>(((I2095/60)/60)/24)+DATE(1970,1,1)</f>
        <v>41265.896203703705</v>
      </c>
    </row>
    <row r="2096" spans="1:20" ht="64"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6">
        <f>(E2096-D2096)/D2096 + 1</f>
        <v>1.2054285714285715</v>
      </c>
      <c r="P2096" s="5">
        <f>E2096/L2096</f>
        <v>58.597222222222221</v>
      </c>
      <c r="Q2096" t="s">
        <v>8325</v>
      </c>
      <c r="R2096" t="s">
        <v>8329</v>
      </c>
      <c r="S2096" s="12">
        <f>(((J2096/60)/60)/24)+DATE(1970,1,1)</f>
        <v>40939.02002314815</v>
      </c>
      <c r="T2096" s="13">
        <f>(((I2096/60)/60)/24)+DATE(1970,1,1)</f>
        <v>40973.125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6">
        <f>(E2097-D2097)/D2097 + 1</f>
        <v>1</v>
      </c>
      <c r="P2097" s="5">
        <f>E2097/L2097</f>
        <v>113.63636363636364</v>
      </c>
      <c r="Q2097" t="s">
        <v>8325</v>
      </c>
      <c r="R2097" t="s">
        <v>8329</v>
      </c>
      <c r="S2097" s="12">
        <f>(((J2097/60)/60)/24)+DATE(1970,1,1)</f>
        <v>40758.733483796292</v>
      </c>
      <c r="T2097" s="13">
        <f>(((I2097/60)/60)/24)+DATE(1970,1,1)</f>
        <v>40818.733483796292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6">
        <f>(E2098-D2098)/D2098 + 1</f>
        <v>1.0166666666666666</v>
      </c>
      <c r="P2098" s="5">
        <f>E2098/L2098</f>
        <v>43.571428571428569</v>
      </c>
      <c r="Q2098" t="s">
        <v>8325</v>
      </c>
      <c r="R2098" t="s">
        <v>8329</v>
      </c>
      <c r="S2098" s="12">
        <f>(((J2098/60)/60)/24)+DATE(1970,1,1)</f>
        <v>41192.758506944447</v>
      </c>
      <c r="T2098" s="13">
        <f>(((I2098/60)/60)/24)+DATE(1970,1,1)</f>
        <v>41208.165972222225</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6">
        <f>(E2099-D2099)/D2099 + 1</f>
        <v>1</v>
      </c>
      <c r="P2099" s="5">
        <f>E2099/L2099</f>
        <v>78.94736842105263</v>
      </c>
      <c r="Q2099" t="s">
        <v>8325</v>
      </c>
      <c r="R2099" t="s">
        <v>8329</v>
      </c>
      <c r="S2099" s="12">
        <f>(((J2099/60)/60)/24)+DATE(1970,1,1)</f>
        <v>40818.58489583333</v>
      </c>
      <c r="T2099" s="13">
        <f>(((I2099/60)/60)/24)+DATE(1970,1,1)</f>
        <v>40878.626562500001</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6">
        <f>(E2100-D2100)/D2100 + 1</f>
        <v>1.0033333333333334</v>
      </c>
      <c r="P2100" s="5">
        <f>E2100/L2100</f>
        <v>188.125</v>
      </c>
      <c r="Q2100" t="s">
        <v>8325</v>
      </c>
      <c r="R2100" t="s">
        <v>8329</v>
      </c>
      <c r="S2100" s="12">
        <f>(((J2100/60)/60)/24)+DATE(1970,1,1)</f>
        <v>40946.11383101852</v>
      </c>
      <c r="T2100" s="13">
        <f>(((I2100/60)/60)/24)+DATE(1970,1,1)</f>
        <v>40976.11383101852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6">
        <f>(E2101-D2101)/D2101 + 1</f>
        <v>1.3236666666666665</v>
      </c>
      <c r="P2101" s="5">
        <f>E2101/L2101</f>
        <v>63.031746031746032</v>
      </c>
      <c r="Q2101" t="s">
        <v>8325</v>
      </c>
      <c r="R2101" t="s">
        <v>8329</v>
      </c>
      <c r="S2101" s="12">
        <f>(((J2101/60)/60)/24)+DATE(1970,1,1)</f>
        <v>42173.746342592596</v>
      </c>
      <c r="T2101" s="13">
        <f>(((I2101/60)/60)/24)+DATE(1970,1,1)</f>
        <v>42187.152777777781</v>
      </c>
    </row>
    <row r="2102" spans="1:20" ht="64"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6">
        <f>(E2102-D2102)/D2102 + 1</f>
        <v>1.3666666666666667</v>
      </c>
      <c r="P2102" s="5">
        <f>E2102/L2102</f>
        <v>30.37037037037037</v>
      </c>
      <c r="Q2102" t="s">
        <v>8325</v>
      </c>
      <c r="R2102" t="s">
        <v>8329</v>
      </c>
      <c r="S2102" s="12">
        <f>(((J2102/60)/60)/24)+DATE(1970,1,1)</f>
        <v>41074.834965277776</v>
      </c>
      <c r="T2102" s="13">
        <f>(((I2102/60)/60)/24)+DATE(1970,1,1)</f>
        <v>41090.165972222225</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6">
        <f>(E2103-D2103)/D2103 + 1</f>
        <v>1.1325000000000001</v>
      </c>
      <c r="P2103" s="5">
        <f>E2103/L2103</f>
        <v>51.477272727272727</v>
      </c>
      <c r="Q2103" t="s">
        <v>8325</v>
      </c>
      <c r="R2103" t="s">
        <v>8329</v>
      </c>
      <c r="S2103" s="12">
        <f>(((J2103/60)/60)/24)+DATE(1970,1,1)</f>
        <v>40892.149467592593</v>
      </c>
      <c r="T2103" s="13">
        <f>(((I2103/60)/60)/24)+DATE(1970,1,1)</f>
        <v>40952.149467592593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6">
        <f>(E2104-D2104)/D2104 + 1</f>
        <v>1.3599999999999999</v>
      </c>
      <c r="P2104" s="5">
        <f>E2104/L2104</f>
        <v>35.789473684210527</v>
      </c>
      <c r="Q2104" t="s">
        <v>8325</v>
      </c>
      <c r="R2104" t="s">
        <v>8329</v>
      </c>
      <c r="S2104" s="12">
        <f>(((J2104/60)/60)/24)+DATE(1970,1,1)</f>
        <v>40638.868611111109</v>
      </c>
      <c r="T2104" s="13">
        <f>(((I2104/60)/60)/24)+DATE(1970,1,1)</f>
        <v>40668.868611111109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6">
        <f>(E2105-D2105)/D2105 + 1</f>
        <v>1.4612318374694613</v>
      </c>
      <c r="P2105" s="5">
        <f>E2105/L2105</f>
        <v>98.817391304347822</v>
      </c>
      <c r="Q2105" t="s">
        <v>8325</v>
      </c>
      <c r="R2105" t="s">
        <v>8329</v>
      </c>
      <c r="S2105" s="12">
        <f>(((J2105/60)/60)/24)+DATE(1970,1,1)</f>
        <v>41192.754942129628</v>
      </c>
      <c r="T2105" s="13">
        <f>(((I2105/60)/60)/24)+DATE(1970,1,1)</f>
        <v>41222.7966087963</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6">
        <f>(E2106-D2106)/D2106 + 1</f>
        <v>1.2949999999999999</v>
      </c>
      <c r="P2106" s="5">
        <f>E2106/L2106</f>
        <v>28</v>
      </c>
      <c r="Q2106" t="s">
        <v>8325</v>
      </c>
      <c r="R2106" t="s">
        <v>8329</v>
      </c>
      <c r="S2106" s="12">
        <f>(((J2106/60)/60)/24)+DATE(1970,1,1)</f>
        <v>41394.074467592596</v>
      </c>
      <c r="T2106" s="13">
        <f>(((I2106/60)/60)/24)+DATE(1970,1,1)</f>
        <v>41425</v>
      </c>
    </row>
    <row r="2107" spans="1:20" ht="48"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6">
        <f>(E2107-D2107)/D2107 + 1</f>
        <v>2.54</v>
      </c>
      <c r="P2107" s="5">
        <f>E2107/L2107</f>
        <v>51.313131313131315</v>
      </c>
      <c r="Q2107" t="s">
        <v>8325</v>
      </c>
      <c r="R2107" t="s">
        <v>8329</v>
      </c>
      <c r="S2107" s="12">
        <f>(((J2107/60)/60)/24)+DATE(1970,1,1)</f>
        <v>41951.788807870369</v>
      </c>
      <c r="T2107" s="13">
        <f>(((I2107/60)/60)/24)+DATE(1970,1,1)</f>
        <v>41964.166666666672</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6">
        <f>(E2108-D2108)/D2108 + 1</f>
        <v>1.0704545454545455</v>
      </c>
      <c r="P2108" s="5">
        <f>E2108/L2108</f>
        <v>53.522727272727273</v>
      </c>
      <c r="Q2108" t="s">
        <v>8325</v>
      </c>
      <c r="R2108" t="s">
        <v>8329</v>
      </c>
      <c r="S2108" s="12">
        <f>(((J2108/60)/60)/24)+DATE(1970,1,1)</f>
        <v>41270.21497685185</v>
      </c>
      <c r="T2108" s="13">
        <f>(((I2108/60)/60)/24)+DATE(1970,1,1)</f>
        <v>41300.21497685185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6">
        <f>(E2109-D2109)/D2109 + 1</f>
        <v>1.0773299999999999</v>
      </c>
      <c r="P2109" s="5">
        <f>E2109/L2109</f>
        <v>37.149310344827583</v>
      </c>
      <c r="Q2109" t="s">
        <v>8325</v>
      </c>
      <c r="R2109" t="s">
        <v>8329</v>
      </c>
      <c r="S2109" s="12">
        <f>(((J2109/60)/60)/24)+DATE(1970,1,1)</f>
        <v>41934.71056712963</v>
      </c>
      <c r="T2109" s="13">
        <f>(((I2109/60)/60)/24)+DATE(1970,1,1)</f>
        <v>41955.752233796295</v>
      </c>
    </row>
    <row r="2110" spans="1:20" ht="64"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6">
        <f>(E2110-D2110)/D2110 + 1</f>
        <v>1.0731250000000001</v>
      </c>
      <c r="P2110" s="5">
        <f>E2110/L2110</f>
        <v>89.895287958115176</v>
      </c>
      <c r="Q2110" t="s">
        <v>8325</v>
      </c>
      <c r="R2110" t="s">
        <v>8329</v>
      </c>
      <c r="S2110" s="12">
        <f>(((J2110/60)/60)/24)+DATE(1970,1,1)</f>
        <v>41135.175694444442</v>
      </c>
      <c r="T2110" s="13">
        <f>(((I2110/60)/60)/24)+DATE(1970,1,1)</f>
        <v>41162.163194444445</v>
      </c>
    </row>
    <row r="2111" spans="1:20" ht="48"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6">
        <f>(E2111-D2111)/D2111 + 1</f>
        <v>1.06525</v>
      </c>
      <c r="P2111" s="5">
        <f>E2111/L2111</f>
        <v>106.52500000000001</v>
      </c>
      <c r="Q2111" t="s">
        <v>8325</v>
      </c>
      <c r="R2111" t="s">
        <v>8329</v>
      </c>
      <c r="S2111" s="12">
        <f>(((J2111/60)/60)/24)+DATE(1970,1,1)</f>
        <v>42160.708530092597</v>
      </c>
      <c r="T2111" s="13">
        <f>(((I2111/60)/60)/24)+DATE(1970,1,1)</f>
        <v>42190.708530092597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6">
        <f>(E2112-D2112)/D2112 + 1</f>
        <v>1.0035000000000001</v>
      </c>
      <c r="P2112" s="5">
        <f>E2112/L2112</f>
        <v>52.815789473684212</v>
      </c>
      <c r="Q2112" t="s">
        <v>8325</v>
      </c>
      <c r="R2112" t="s">
        <v>8329</v>
      </c>
      <c r="S2112" s="12">
        <f>(((J2112/60)/60)/24)+DATE(1970,1,1)</f>
        <v>41759.670937499999</v>
      </c>
      <c r="T2112" s="13">
        <f>(((I2112/60)/60)/24)+DATE(1970,1,1)</f>
        <v>41787.207638888889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6">
        <f>(E2113-D2113)/D2113 + 1</f>
        <v>1.0649999999999999</v>
      </c>
      <c r="P2113" s="5">
        <f>E2113/L2113</f>
        <v>54.615384615384613</v>
      </c>
      <c r="Q2113" t="s">
        <v>8325</v>
      </c>
      <c r="R2113" t="s">
        <v>8329</v>
      </c>
      <c r="S2113" s="12">
        <f>(((J2113/60)/60)/24)+DATE(1970,1,1)</f>
        <v>40703.197048611109</v>
      </c>
      <c r="T2113" s="13">
        <f>(((I2113/60)/60)/24)+DATE(1970,1,1)</f>
        <v>40770.041666666664</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6">
        <f>(E2114-D2114)/D2114 + 1</f>
        <v>1</v>
      </c>
      <c r="P2114" s="5">
        <f>E2114/L2114</f>
        <v>27.272727272727273</v>
      </c>
      <c r="Q2114" t="s">
        <v>8325</v>
      </c>
      <c r="R2114" t="s">
        <v>8329</v>
      </c>
      <c r="S2114" s="12">
        <f>(((J2114/60)/60)/24)+DATE(1970,1,1)</f>
        <v>41365.928159722222</v>
      </c>
      <c r="T2114" s="13">
        <f>(((I2114/60)/60)/24)+DATE(1970,1,1)</f>
        <v>41379.928159722222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6">
        <f>(E2115-D2115)/D2115 + 1</f>
        <v>1.0485714285714285</v>
      </c>
      <c r="P2115" s="5">
        <f>E2115/L2115</f>
        <v>68.598130841121488</v>
      </c>
      <c r="Q2115" t="s">
        <v>8325</v>
      </c>
      <c r="R2115" t="s">
        <v>8329</v>
      </c>
      <c r="S2115" s="12">
        <f>(((J2115/60)/60)/24)+DATE(1970,1,1)</f>
        <v>41870.86546296296</v>
      </c>
      <c r="T2115" s="13">
        <f>(((I2115/60)/60)/24)+DATE(1970,1,1)</f>
        <v>41905.86546296296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6">
        <f>(E2116-D2116)/D2116 + 1</f>
        <v>1.0469999999999999</v>
      </c>
      <c r="P2116" s="5">
        <f>E2116/L2116</f>
        <v>35.612244897959187</v>
      </c>
      <c r="Q2116" t="s">
        <v>8325</v>
      </c>
      <c r="R2116" t="s">
        <v>8329</v>
      </c>
      <c r="S2116" s="12">
        <f>(((J2116/60)/60)/24)+DATE(1970,1,1)</f>
        <v>40458.815625000003</v>
      </c>
      <c r="T2116" s="13">
        <f>(((I2116/60)/60)/24)+DATE(1970,1,1)</f>
        <v>40521.207638888889</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6">
        <f>(E2117-D2117)/D2117 + 1</f>
        <v>2.2566666666666668</v>
      </c>
      <c r="P2117" s="5">
        <f>E2117/L2117</f>
        <v>94.027777777777771</v>
      </c>
      <c r="Q2117" t="s">
        <v>8325</v>
      </c>
      <c r="R2117" t="s">
        <v>8329</v>
      </c>
      <c r="S2117" s="12">
        <f>(((J2117/60)/60)/24)+DATE(1970,1,1)</f>
        <v>40564.081030092595</v>
      </c>
      <c r="T2117" s="13">
        <f>(((I2117/60)/60)/24)+DATE(1970,1,1)</f>
        <v>40594.081030092595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6">
        <f>(E2118-D2118)/D2118 + 1</f>
        <v>1.0090416666666666</v>
      </c>
      <c r="P2118" s="5">
        <f>E2118/L2118</f>
        <v>526.45652173913038</v>
      </c>
      <c r="Q2118" t="s">
        <v>8325</v>
      </c>
      <c r="R2118" t="s">
        <v>8329</v>
      </c>
      <c r="S2118" s="12">
        <f>(((J2118/60)/60)/24)+DATE(1970,1,1)</f>
        <v>41136.777812500004</v>
      </c>
      <c r="T2118" s="13">
        <f>(((I2118/60)/60)/24)+DATE(1970,1,1)</f>
        <v>41184.777812500004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6">
        <f>(E2119-D2119)/D2119 + 1</f>
        <v>1.4775</v>
      </c>
      <c r="P2119" s="5">
        <f>E2119/L2119</f>
        <v>50.657142857142858</v>
      </c>
      <c r="Q2119" t="s">
        <v>8325</v>
      </c>
      <c r="R2119" t="s">
        <v>8329</v>
      </c>
      <c r="S2119" s="12">
        <f>(((J2119/60)/60)/24)+DATE(1970,1,1)</f>
        <v>42290.059594907405</v>
      </c>
      <c r="T2119" s="13">
        <f>(((I2119/60)/60)/24)+DATE(1970,1,1)</f>
        <v>42304.207638888889</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6">
        <f>(E2120-D2120)/D2120 + 1</f>
        <v>1.3461099999999999</v>
      </c>
      <c r="P2120" s="5">
        <f>E2120/L2120</f>
        <v>79.182941176470578</v>
      </c>
      <c r="Q2120" t="s">
        <v>8325</v>
      </c>
      <c r="R2120" t="s">
        <v>8329</v>
      </c>
      <c r="S2120" s="12">
        <f>(((J2120/60)/60)/24)+DATE(1970,1,1)</f>
        <v>40718.839537037034</v>
      </c>
      <c r="T2120" s="13">
        <f>(((I2120/60)/60)/24)+DATE(1970,1,1)</f>
        <v>40748.839537037034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6">
        <f>(E2121-D2121)/D2121 + 1</f>
        <v>1.0075000000000001</v>
      </c>
      <c r="P2121" s="5">
        <f>E2121/L2121</f>
        <v>91.590909090909093</v>
      </c>
      <c r="Q2121" t="s">
        <v>8325</v>
      </c>
      <c r="R2121" t="s">
        <v>8329</v>
      </c>
      <c r="S2121" s="12">
        <f>(((J2121/60)/60)/24)+DATE(1970,1,1)</f>
        <v>41107.130150462966</v>
      </c>
      <c r="T2121" s="13">
        <f>(((I2121/60)/60)/24)+DATE(1970,1,1)</f>
        <v>41137.130150462966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6">
        <f>(E2122-D2122)/D2122 + 1</f>
        <v>1.00880375</v>
      </c>
      <c r="P2122" s="5">
        <f>E2122/L2122</f>
        <v>116.96275362318841</v>
      </c>
      <c r="Q2122" t="s">
        <v>8325</v>
      </c>
      <c r="R2122" t="s">
        <v>8329</v>
      </c>
      <c r="S2122" s="12">
        <f>(((J2122/60)/60)/24)+DATE(1970,1,1)</f>
        <v>41591.964537037034</v>
      </c>
      <c r="T2122" s="13">
        <f>(((I2122/60)/60)/24)+DATE(1970,1,1)</f>
        <v>41640.964537037034</v>
      </c>
    </row>
    <row r="2123" spans="1:20" ht="48"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6">
        <f>(E2123-D2123)/D2123 + 1</f>
        <v>5.6800000000000184E-3</v>
      </c>
      <c r="P2123" s="5">
        <f>E2123/L2123</f>
        <v>28.4</v>
      </c>
      <c r="Q2123" t="s">
        <v>8333</v>
      </c>
      <c r="R2123" t="s">
        <v>8334</v>
      </c>
      <c r="S2123" s="12">
        <f>(((J2123/60)/60)/24)+DATE(1970,1,1)</f>
        <v>42716.7424537037</v>
      </c>
      <c r="T2123" s="13">
        <f>(((I2123/60)/60)/24)+DATE(1970,1,1)</f>
        <v>42746.7424537037</v>
      </c>
    </row>
    <row r="2124" spans="1:20" ht="48"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6">
        <f>(E2124-D2124)/D2124 + 1</f>
        <v>3.8749999999999618E-3</v>
      </c>
      <c r="P2124" s="5">
        <f>E2124/L2124</f>
        <v>103.33333333333333</v>
      </c>
      <c r="Q2124" t="s">
        <v>8333</v>
      </c>
      <c r="R2124" t="s">
        <v>8334</v>
      </c>
      <c r="S2124" s="12">
        <f>(((J2124/60)/60)/24)+DATE(1970,1,1)</f>
        <v>42712.300567129627</v>
      </c>
      <c r="T2124" s="13">
        <f>(((I2124/60)/60)/24)+DATE(1970,1,1)</f>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6">
        <f>(E2125-D2125)/D2125 + 1</f>
        <v>9.9999999999999978E-2</v>
      </c>
      <c r="P2125" s="5">
        <f>E2125/L2125</f>
        <v>10</v>
      </c>
      <c r="Q2125" t="s">
        <v>8333</v>
      </c>
      <c r="R2125" t="s">
        <v>8334</v>
      </c>
      <c r="S2125" s="12">
        <f>(((J2125/60)/60)/24)+DATE(1970,1,1)</f>
        <v>40198.424849537041</v>
      </c>
      <c r="T2125" s="13">
        <f>(((I2125/60)/60)/24)+DATE(1970,1,1)</f>
        <v>40252.290972222225</v>
      </c>
    </row>
    <row r="2126" spans="1:20" ht="64"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6">
        <f>(E2126-D2126)/D2126 + 1</f>
        <v>0.1045454545454545</v>
      </c>
      <c r="P2126" s="5">
        <f>E2126/L2126</f>
        <v>23</v>
      </c>
      <c r="Q2126" t="s">
        <v>8333</v>
      </c>
      <c r="R2126" t="s">
        <v>8334</v>
      </c>
      <c r="S2126" s="12">
        <f>(((J2126/60)/60)/24)+DATE(1970,1,1)</f>
        <v>40464.028182870366</v>
      </c>
      <c r="T2126" s="13">
        <f>(((I2126/60)/60)/24)+DATE(1970,1,1)</f>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6">
        <f>(E2127-D2127)/D2127 + 1</f>
        <v>1.419999999999999E-2</v>
      </c>
      <c r="P2127" s="5">
        <f>E2127/L2127</f>
        <v>31.555555555555557</v>
      </c>
      <c r="Q2127" t="s">
        <v>8333</v>
      </c>
      <c r="R2127" t="s">
        <v>8334</v>
      </c>
      <c r="S2127" s="12">
        <f>(((J2127/60)/60)/24)+DATE(1970,1,1)</f>
        <v>42191.023530092592</v>
      </c>
      <c r="T2127" s="13">
        <f>(((I2127/60)/60)/24)+DATE(1970,1,1)</f>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6">
        <f>(E2128-D2128)/D2128 + 1</f>
        <v>4.9999999999994493E-4</v>
      </c>
      <c r="P2128" s="5">
        <f>E2128/L2128</f>
        <v>5</v>
      </c>
      <c r="Q2128" t="s">
        <v>8333</v>
      </c>
      <c r="R2128" t="s">
        <v>8334</v>
      </c>
      <c r="S2128" s="12">
        <f>(((J2128/60)/60)/24)+DATE(1970,1,1)</f>
        <v>41951.973229166666</v>
      </c>
      <c r="T2128" s="13">
        <f>(((I2128/60)/60)/24)+DATE(1970,1,1)</f>
        <v>41981.973229166666</v>
      </c>
    </row>
    <row r="2129" spans="1:20" ht="32"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6">
        <f>(E2129-D2129)/D2129 + 1</f>
        <v>0.28842857142857148</v>
      </c>
      <c r="P2129" s="5">
        <f>E2129/L2129</f>
        <v>34.220338983050844</v>
      </c>
      <c r="Q2129" t="s">
        <v>8333</v>
      </c>
      <c r="R2129" t="s">
        <v>8334</v>
      </c>
      <c r="S2129" s="12">
        <f>(((J2129/60)/60)/24)+DATE(1970,1,1)</f>
        <v>42045.50535879629</v>
      </c>
      <c r="T2129" s="13">
        <f>(((I2129/60)/60)/24)+DATE(1970,1,1)</f>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6">
        <f>(E2130-D2130)/D2130 + 1</f>
        <v>1.6666666666667052E-3</v>
      </c>
      <c r="P2130" s="5">
        <f>E2130/L2130</f>
        <v>25</v>
      </c>
      <c r="Q2130" t="s">
        <v>8333</v>
      </c>
      <c r="R2130" t="s">
        <v>8334</v>
      </c>
      <c r="S2130" s="12">
        <f>(((J2130/60)/60)/24)+DATE(1970,1,1)</f>
        <v>41843.772789351853</v>
      </c>
      <c r="T2130" s="13">
        <f>(((I2130/60)/60)/24)+DATE(1970,1,1)</f>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6">
        <f>(E2131-D2131)/D2131 + 1</f>
        <v>0.11799999999999999</v>
      </c>
      <c r="P2131" s="5">
        <f>E2131/L2131</f>
        <v>19.666666666666668</v>
      </c>
      <c r="Q2131" t="s">
        <v>8333</v>
      </c>
      <c r="R2131" t="s">
        <v>8334</v>
      </c>
      <c r="S2131" s="12">
        <f>(((J2131/60)/60)/24)+DATE(1970,1,1)</f>
        <v>42409.024305555555</v>
      </c>
      <c r="T2131" s="13">
        <f>(((I2131/60)/60)/24)+DATE(1970,1,1)</f>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6">
        <f>(E2132-D2132)/D2132 + 1</f>
        <v>2.0238095238095388E-3</v>
      </c>
      <c r="P2132" s="5">
        <f>E2132/L2132</f>
        <v>21.25</v>
      </c>
      <c r="Q2132" t="s">
        <v>8333</v>
      </c>
      <c r="R2132" t="s">
        <v>8334</v>
      </c>
      <c r="S2132" s="12">
        <f>(((J2132/60)/60)/24)+DATE(1970,1,1)</f>
        <v>41832.086377314816</v>
      </c>
      <c r="T2132" s="13">
        <f>(((I2132/60)/60)/24)+DATE(1970,1,1)</f>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6">
        <f>(E2133-D2133)/D2133 + 1</f>
        <v>5.0000000000000044E-2</v>
      </c>
      <c r="P2133" s="5">
        <f>E2133/L2133</f>
        <v>8.3333333333333339</v>
      </c>
      <c r="Q2133" t="s">
        <v>8333</v>
      </c>
      <c r="R2133" t="s">
        <v>8334</v>
      </c>
      <c r="S2133" s="12">
        <f>(((J2133/60)/60)/24)+DATE(1970,1,1)</f>
        <v>42167.207071759258</v>
      </c>
      <c r="T2133" s="13">
        <f>(((I2133/60)/60)/24)+DATE(1970,1,1)</f>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6">
        <f>(E2134-D2134)/D2134 + 1</f>
        <v>2.1129900000000035E-2</v>
      </c>
      <c r="P2134" s="5">
        <f>E2134/L2134</f>
        <v>21.34333333333333</v>
      </c>
      <c r="Q2134" t="s">
        <v>8333</v>
      </c>
      <c r="R2134" t="s">
        <v>8334</v>
      </c>
      <c r="S2134" s="12">
        <f>(((J2134/60)/60)/24)+DATE(1970,1,1)</f>
        <v>41643.487175925926</v>
      </c>
      <c r="T2134" s="13">
        <f>(((I2134/60)/60)/24)+DATE(1970,1,1)</f>
        <v>41673.487175925926</v>
      </c>
    </row>
    <row r="2135" spans="1:20" ht="64"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6">
        <f>(E2135-D2135)/D2135 + 1</f>
        <v>1.6000000000000014E-2</v>
      </c>
      <c r="P2135" s="5">
        <f>E2135/L2135</f>
        <v>5.333333333333333</v>
      </c>
      <c r="Q2135" t="s">
        <v>8333</v>
      </c>
      <c r="R2135" t="s">
        <v>8334</v>
      </c>
      <c r="S2135" s="12">
        <f>(((J2135/60)/60)/24)+DATE(1970,1,1)</f>
        <v>40619.097210648149</v>
      </c>
      <c r="T2135" s="13">
        <f>(((I2135/60)/60)/24)+DATE(1970,1,1)</f>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6">
        <f>(E2136-D2136)/D2136 + 1</f>
        <v>1.7333333333333312E-2</v>
      </c>
      <c r="P2136" s="5">
        <f>E2136/L2136</f>
        <v>34.666666666666664</v>
      </c>
      <c r="Q2136" t="s">
        <v>8333</v>
      </c>
      <c r="R2136" t="s">
        <v>8334</v>
      </c>
      <c r="S2136" s="12">
        <f>(((J2136/60)/60)/24)+DATE(1970,1,1)</f>
        <v>41361.886469907404</v>
      </c>
      <c r="T2136" s="13">
        <f>(((I2136/60)/60)/24)+DATE(1970,1,1)</f>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6">
        <f>(E2137-D2137)/D2137 + 1</f>
        <v>9.5600000000000018E-2</v>
      </c>
      <c r="P2137" s="5">
        <f>E2137/L2137</f>
        <v>21.727272727272727</v>
      </c>
      <c r="Q2137" t="s">
        <v>8333</v>
      </c>
      <c r="R2137" t="s">
        <v>8334</v>
      </c>
      <c r="S2137" s="12">
        <f>(((J2137/60)/60)/24)+DATE(1970,1,1)</f>
        <v>41156.963344907403</v>
      </c>
      <c r="T2137" s="13">
        <f>(((I2137/60)/60)/24)+DATE(1970,1,1)</f>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6">
        <f>(E2138-D2138)/D2138 + 1</f>
        <v>5.9612500000005841E-4</v>
      </c>
      <c r="P2138" s="5">
        <f>E2138/L2138</f>
        <v>11.922499999999999</v>
      </c>
      <c r="Q2138" t="s">
        <v>8333</v>
      </c>
      <c r="R2138" t="s">
        <v>8334</v>
      </c>
      <c r="S2138" s="12">
        <f>(((J2138/60)/60)/24)+DATE(1970,1,1)</f>
        <v>41536.509097222224</v>
      </c>
      <c r="T2138" s="13">
        <f>(((I2138/60)/60)/24)+DATE(1970,1,1)</f>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6">
        <f>(E2139-D2139)/D2139 + 1</f>
        <v>0.28405999999999998</v>
      </c>
      <c r="P2139" s="5">
        <f>E2139/L2139</f>
        <v>26.59737827715356</v>
      </c>
      <c r="Q2139" t="s">
        <v>8333</v>
      </c>
      <c r="R2139" t="s">
        <v>8334</v>
      </c>
      <c r="S2139" s="12">
        <f>(((J2139/60)/60)/24)+DATE(1970,1,1)</f>
        <v>41948.771168981482</v>
      </c>
      <c r="T2139" s="13">
        <f>(((I2139/60)/60)/24)+DATE(1970,1,1)</f>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6">
        <f>(E2140-D2140)/D2140 + 1</f>
        <v>0.128</v>
      </c>
      <c r="P2140" s="5">
        <f>E2140/L2140</f>
        <v>10.666666666666666</v>
      </c>
      <c r="Q2140" t="s">
        <v>8333</v>
      </c>
      <c r="R2140" t="s">
        <v>8334</v>
      </c>
      <c r="S2140" s="12">
        <f>(((J2140/60)/60)/24)+DATE(1970,1,1)</f>
        <v>41557.013182870374</v>
      </c>
      <c r="T2140" s="13">
        <f>(((I2140/60)/60)/24)+DATE(1970,1,1)</f>
        <v>41587.054849537039</v>
      </c>
    </row>
    <row r="2141" spans="1:20" ht="64"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6">
        <f>(E2141-D2141)/D2141 + 1</f>
        <v>5.4200000000000026E-2</v>
      </c>
      <c r="P2141" s="5">
        <f>E2141/L2141</f>
        <v>29.035714285714285</v>
      </c>
      <c r="Q2141" t="s">
        <v>8333</v>
      </c>
      <c r="R2141" t="s">
        <v>8334</v>
      </c>
      <c r="S2141" s="12">
        <f>(((J2141/60)/60)/24)+DATE(1970,1,1)</f>
        <v>42647.750092592592</v>
      </c>
      <c r="T2141" s="13">
        <f>(((I2141/60)/60)/24)+DATE(1970,1,1)</f>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6">
        <f>(E2142-D2142)/D2142 + 1</f>
        <v>1.1200000000000099E-3</v>
      </c>
      <c r="P2142" s="5">
        <f>E2142/L2142</f>
        <v>50.909090909090907</v>
      </c>
      <c r="Q2142" t="s">
        <v>8333</v>
      </c>
      <c r="R2142" t="s">
        <v>8334</v>
      </c>
      <c r="S2142" s="12">
        <f>(((J2142/60)/60)/24)+DATE(1970,1,1)</f>
        <v>41255.833611111113</v>
      </c>
      <c r="T2142" s="13">
        <f>(((I2142/60)/60)/24)+DATE(1970,1,1)</f>
        <v>41285.833611111113</v>
      </c>
    </row>
    <row r="2143" spans="1:20" ht="64"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6">
        <f>(E2143-D2143)/D2143 + 1</f>
        <v>0</v>
      </c>
      <c r="P2143" s="5" t="e">
        <f>E2143/L2143</f>
        <v>#DIV/0!</v>
      </c>
      <c r="Q2143" t="s">
        <v>8333</v>
      </c>
      <c r="R2143" t="s">
        <v>8334</v>
      </c>
      <c r="S2143" s="12">
        <f>(((J2143/60)/60)/24)+DATE(1970,1,1)</f>
        <v>41927.235636574071</v>
      </c>
      <c r="T2143" s="13">
        <f>(((I2143/60)/60)/24)+DATE(1970,1,1)</f>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6">
        <f>(E2144-D2144)/D2144 + 1</f>
        <v>5.7238095238095199E-2</v>
      </c>
      <c r="P2144" s="5">
        <f>E2144/L2144</f>
        <v>50.083333333333336</v>
      </c>
      <c r="Q2144" t="s">
        <v>8333</v>
      </c>
      <c r="R2144" t="s">
        <v>8334</v>
      </c>
      <c r="S2144" s="12">
        <f>(((J2144/60)/60)/24)+DATE(1970,1,1)</f>
        <v>42340.701504629629</v>
      </c>
      <c r="T2144" s="13">
        <f>(((I2144/60)/60)/24)+DATE(1970,1,1)</f>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6">
        <f>(E2145-D2145)/D2145 + 1</f>
        <v>0.11250000000000004</v>
      </c>
      <c r="P2145" s="5">
        <f>E2145/L2145</f>
        <v>45</v>
      </c>
      <c r="Q2145" t="s">
        <v>8333</v>
      </c>
      <c r="R2145" t="s">
        <v>8334</v>
      </c>
      <c r="S2145" s="12">
        <f>(((J2145/60)/60)/24)+DATE(1970,1,1)</f>
        <v>40332.886712962965</v>
      </c>
      <c r="T2145" s="13">
        <f>(((I2145/60)/60)/24)+DATE(1970,1,1)</f>
        <v>40380.791666666664</v>
      </c>
    </row>
    <row r="2146" spans="1:20" ht="48"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6">
        <f>(E2146-D2146)/D2146 + 1</f>
        <v>1.7098591549295827E-2</v>
      </c>
      <c r="P2146" s="5">
        <f>E2146/L2146</f>
        <v>25.291666666666668</v>
      </c>
      <c r="Q2146" t="s">
        <v>8333</v>
      </c>
      <c r="R2146" t="s">
        <v>8334</v>
      </c>
      <c r="S2146" s="12">
        <f>(((J2146/60)/60)/24)+DATE(1970,1,1)</f>
        <v>41499.546759259261</v>
      </c>
      <c r="T2146" s="13">
        <f>(((I2146/60)/60)/24)+DATE(1970,1,1)</f>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6">
        <f>(E2147-D2147)/D2147 + 1</f>
        <v>0.30433333333333334</v>
      </c>
      <c r="P2147" s="5">
        <f>E2147/L2147</f>
        <v>51.292134831460672</v>
      </c>
      <c r="Q2147" t="s">
        <v>8333</v>
      </c>
      <c r="R2147" t="s">
        <v>8334</v>
      </c>
      <c r="S2147" s="12">
        <f>(((J2147/60)/60)/24)+DATE(1970,1,1)</f>
        <v>41575.237430555557</v>
      </c>
      <c r="T2147" s="13">
        <f>(((I2147/60)/60)/24)+DATE(1970,1,1)</f>
        <v>41605.279097222221</v>
      </c>
    </row>
    <row r="2148" spans="1:20" ht="64"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6">
        <f>(E2148-D2148)/D2148 + 1</f>
        <v>1.9999999999997797E-4</v>
      </c>
      <c r="P2148" s="5">
        <f>E2148/L2148</f>
        <v>1</v>
      </c>
      <c r="Q2148" t="s">
        <v>8333</v>
      </c>
      <c r="R2148" t="s">
        <v>8334</v>
      </c>
      <c r="S2148" s="12">
        <f>(((J2148/60)/60)/24)+DATE(1970,1,1)</f>
        <v>42397.679513888885</v>
      </c>
      <c r="T2148" s="13">
        <f>(((I2148/60)/60)/24)+DATE(1970,1,1)</f>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6">
        <f>(E2149-D2149)/D2149 + 1</f>
        <v>6.9641025641025145E-3</v>
      </c>
      <c r="P2149" s="5">
        <f>E2149/L2149</f>
        <v>49.381818181818183</v>
      </c>
      <c r="Q2149" t="s">
        <v>8333</v>
      </c>
      <c r="R2149" t="s">
        <v>8334</v>
      </c>
      <c r="S2149" s="12">
        <f>(((J2149/60)/60)/24)+DATE(1970,1,1)</f>
        <v>41927.295694444445</v>
      </c>
      <c r="T2149" s="13">
        <f>(((I2149/60)/60)/24)+DATE(1970,1,1)</f>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6">
        <f>(E2150-D2150)/D2150 + 1</f>
        <v>2.0000000000000018E-2</v>
      </c>
      <c r="P2150" s="5">
        <f>E2150/L2150</f>
        <v>1</v>
      </c>
      <c r="Q2150" t="s">
        <v>8333</v>
      </c>
      <c r="R2150" t="s">
        <v>8334</v>
      </c>
      <c r="S2150" s="12">
        <f>(((J2150/60)/60)/24)+DATE(1970,1,1)</f>
        <v>42066.733587962968</v>
      </c>
      <c r="T2150" s="13">
        <f>(((I2150/60)/60)/24)+DATE(1970,1,1)</f>
        <v>42096.691921296297</v>
      </c>
    </row>
    <row r="2151" spans="1:20" ht="64"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6">
        <f>(E2151-D2151)/D2151 + 1</f>
        <v>0</v>
      </c>
      <c r="P2151" s="5" t="e">
        <f>E2151/L2151</f>
        <v>#DIV/0!</v>
      </c>
      <c r="Q2151" t="s">
        <v>8333</v>
      </c>
      <c r="R2151" t="s">
        <v>8334</v>
      </c>
      <c r="S2151" s="12">
        <f>(((J2151/60)/60)/24)+DATE(1970,1,1)</f>
        <v>40355.024953703702</v>
      </c>
      <c r="T2151" s="13">
        <f>(((I2151/60)/60)/24)+DATE(1970,1,1)</f>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6">
        <f>(E2152-D2152)/D2152 + 1</f>
        <v>8.0999999999999961E-3</v>
      </c>
      <c r="P2152" s="5">
        <f>E2152/L2152</f>
        <v>101.25</v>
      </c>
      <c r="Q2152" t="s">
        <v>8333</v>
      </c>
      <c r="R2152" t="s">
        <v>8334</v>
      </c>
      <c r="S2152" s="12">
        <f>(((J2152/60)/60)/24)+DATE(1970,1,1)</f>
        <v>42534.284710648149</v>
      </c>
      <c r="T2152" s="13">
        <f>(((I2152/60)/60)/24)+DATE(1970,1,1)</f>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6">
        <f>(E2153-D2153)/D2153 + 1</f>
        <v>2.6222222222221925E-3</v>
      </c>
      <c r="P2153" s="5">
        <f>E2153/L2153</f>
        <v>19.666666666666668</v>
      </c>
      <c r="Q2153" t="s">
        <v>8333</v>
      </c>
      <c r="R2153" t="s">
        <v>8334</v>
      </c>
      <c r="S2153" s="12">
        <f>(((J2153/60)/60)/24)+DATE(1970,1,1)</f>
        <v>42520.847384259265</v>
      </c>
      <c r="T2153" s="13">
        <f>(((I2153/60)/60)/24)+DATE(1970,1,1)</f>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6">
        <f>(E2154-D2154)/D2154 + 1</f>
        <v>1.6666666666667052E-3</v>
      </c>
      <c r="P2154" s="5">
        <f>E2154/L2154</f>
        <v>12.5</v>
      </c>
      <c r="Q2154" t="s">
        <v>8333</v>
      </c>
      <c r="R2154" t="s">
        <v>8334</v>
      </c>
      <c r="S2154" s="12">
        <f>(((J2154/60)/60)/24)+DATE(1970,1,1)</f>
        <v>41683.832280092596</v>
      </c>
      <c r="T2154" s="13">
        <f>(((I2154/60)/60)/24)+DATE(1970,1,1)</f>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6">
        <f>(E2155-D2155)/D2155 + 1</f>
        <v>9.1244548809155113E-5</v>
      </c>
      <c r="P2155" s="5">
        <f>E2155/L2155</f>
        <v>8.5</v>
      </c>
      <c r="Q2155" t="s">
        <v>8333</v>
      </c>
      <c r="R2155" t="s">
        <v>8334</v>
      </c>
      <c r="S2155" s="12">
        <f>(((J2155/60)/60)/24)+DATE(1970,1,1)</f>
        <v>41974.911087962959</v>
      </c>
      <c r="T2155" s="13">
        <f>(((I2155/60)/60)/24)+DATE(1970,1,1)</f>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6">
        <f>(E2156-D2156)/D2156 + 1</f>
        <v>8.0000000000000071E-3</v>
      </c>
      <c r="P2156" s="5">
        <f>E2156/L2156</f>
        <v>1</v>
      </c>
      <c r="Q2156" t="s">
        <v>8333</v>
      </c>
      <c r="R2156" t="s">
        <v>8334</v>
      </c>
      <c r="S2156" s="12">
        <f>(((J2156/60)/60)/24)+DATE(1970,1,1)</f>
        <v>41647.632256944446</v>
      </c>
      <c r="T2156" s="13">
        <f>(((I2156/60)/60)/24)+DATE(1970,1,1)</f>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6">
        <f>(E2157-D2157)/D2157 + 1</f>
        <v>2.300000000000002E-2</v>
      </c>
      <c r="P2157" s="5">
        <f>E2157/L2157</f>
        <v>23</v>
      </c>
      <c r="Q2157" t="s">
        <v>8333</v>
      </c>
      <c r="R2157" t="s">
        <v>8334</v>
      </c>
      <c r="S2157" s="12">
        <f>(((J2157/60)/60)/24)+DATE(1970,1,1)</f>
        <v>42430.747511574074</v>
      </c>
      <c r="T2157" s="13">
        <f>(((I2157/60)/60)/24)+DATE(1970,1,1)</f>
        <v>42460.70584490741</v>
      </c>
    </row>
    <row r="2158" spans="1:20" ht="48"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6">
        <f>(E2158-D2158)/D2158 + 1</f>
        <v>2.666071428571426E-2</v>
      </c>
      <c r="P2158" s="5">
        <f>E2158/L2158</f>
        <v>17.987951807228917</v>
      </c>
      <c r="Q2158" t="s">
        <v>8333</v>
      </c>
      <c r="R2158" t="s">
        <v>8334</v>
      </c>
      <c r="S2158" s="12">
        <f>(((J2158/60)/60)/24)+DATE(1970,1,1)</f>
        <v>41488.85423611111</v>
      </c>
      <c r="T2158" s="13">
        <f>(((I2158/60)/60)/24)+DATE(1970,1,1)</f>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6">
        <f>(E2159-D2159)/D2159 + 1</f>
        <v>0.28191999999999995</v>
      </c>
      <c r="P2159" s="5">
        <f>E2159/L2159</f>
        <v>370.94736842105266</v>
      </c>
      <c r="Q2159" t="s">
        <v>8333</v>
      </c>
      <c r="R2159" t="s">
        <v>8334</v>
      </c>
      <c r="S2159" s="12">
        <f>(((J2159/60)/60)/24)+DATE(1970,1,1)</f>
        <v>42694.98128472222</v>
      </c>
      <c r="T2159" s="13">
        <f>(((I2159/60)/60)/24)+DATE(1970,1,1)</f>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6">
        <f>(E2160-D2160)/D2160 + 1</f>
        <v>6.5900366666666654E-2</v>
      </c>
      <c r="P2160" s="5">
        <f>E2160/L2160</f>
        <v>63.569485530546629</v>
      </c>
      <c r="Q2160" t="s">
        <v>8333</v>
      </c>
      <c r="R2160" t="s">
        <v>8334</v>
      </c>
      <c r="S2160" s="12">
        <f>(((J2160/60)/60)/24)+DATE(1970,1,1)</f>
        <v>41264.853865740741</v>
      </c>
      <c r="T2160" s="13">
        <f>(((I2160/60)/60)/24)+DATE(1970,1,1)</f>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6">
        <f>(E2161-D2161)/D2161 + 1</f>
        <v>7.222222222222241E-3</v>
      </c>
      <c r="P2161" s="5">
        <f>E2161/L2161</f>
        <v>13</v>
      </c>
      <c r="Q2161" t="s">
        <v>8333</v>
      </c>
      <c r="R2161" t="s">
        <v>8334</v>
      </c>
      <c r="S2161" s="12">
        <f>(((J2161/60)/60)/24)+DATE(1970,1,1)</f>
        <v>40710.731180555551</v>
      </c>
      <c r="T2161" s="13">
        <f>(((I2161/60)/60)/24)+DATE(1970,1,1)</f>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6">
        <f>(E2162-D2162)/D2162 + 1</f>
        <v>8.499999999999952E-3</v>
      </c>
      <c r="P2162" s="5">
        <f>E2162/L2162</f>
        <v>5.3125</v>
      </c>
      <c r="Q2162" t="s">
        <v>8333</v>
      </c>
      <c r="R2162" t="s">
        <v>8334</v>
      </c>
      <c r="S2162" s="12">
        <f>(((J2162/60)/60)/24)+DATE(1970,1,1)</f>
        <v>41018.711863425924</v>
      </c>
      <c r="T2162" s="13">
        <f>(((I2162/60)/60)/24)+DATE(1970,1,1)</f>
        <v>41048.711863425924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6">
        <f>(E2163-D2163)/D2163 + 1</f>
        <v>1.1575</v>
      </c>
      <c r="P2163" s="5">
        <f>E2163/L2163</f>
        <v>35.615384615384613</v>
      </c>
      <c r="Q2163" t="s">
        <v>8325</v>
      </c>
      <c r="R2163" t="s">
        <v>8326</v>
      </c>
      <c r="S2163" s="12">
        <f>(((J2163/60)/60)/24)+DATE(1970,1,1)</f>
        <v>42240.852534722217</v>
      </c>
      <c r="T2163" s="13">
        <f>(((I2163/60)/60)/24)+DATE(1970,1,1)</f>
        <v>42270.852534722217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6">
        <f>(E2164-D2164)/D2164 + 1</f>
        <v>1.1226666666666667</v>
      </c>
      <c r="P2164" s="5">
        <f>E2164/L2164</f>
        <v>87.103448275862064</v>
      </c>
      <c r="Q2164" t="s">
        <v>8325</v>
      </c>
      <c r="R2164" t="s">
        <v>8326</v>
      </c>
      <c r="S2164" s="12">
        <f>(((J2164/60)/60)/24)+DATE(1970,1,1)</f>
        <v>41813.766099537039</v>
      </c>
      <c r="T2164" s="13">
        <f>(((I2164/60)/60)/24)+DATE(1970,1,1)</f>
        <v>41844.766099537039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6">
        <f>(E2165-D2165)/D2165 + 1</f>
        <v>1.3220000000000001</v>
      </c>
      <c r="P2165" s="5">
        <f>E2165/L2165</f>
        <v>75.11363636363636</v>
      </c>
      <c r="Q2165" t="s">
        <v>8325</v>
      </c>
      <c r="R2165" t="s">
        <v>8326</v>
      </c>
      <c r="S2165" s="12">
        <f>(((J2165/60)/60)/24)+DATE(1970,1,1)</f>
        <v>42111.899537037039</v>
      </c>
      <c r="T2165" s="13">
        <f>(((I2165/60)/60)/24)+DATE(1970,1,1)</f>
        <v>42163.159722222219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6">
        <f>(E2166-D2166)/D2166 + 1</f>
        <v>1.0263636363636364</v>
      </c>
      <c r="P2166" s="5">
        <f>E2166/L2166</f>
        <v>68.01204819277109</v>
      </c>
      <c r="Q2166" t="s">
        <v>8325</v>
      </c>
      <c r="R2166" t="s">
        <v>8326</v>
      </c>
      <c r="S2166" s="12">
        <f>(((J2166/60)/60)/24)+DATE(1970,1,1)</f>
        <v>42515.71775462963</v>
      </c>
      <c r="T2166" s="13">
        <f>(((I2166/60)/60)/24)+DATE(1970,1,1)</f>
        <v>42546.165972222225</v>
      </c>
    </row>
    <row r="2167" spans="1:20"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6">
        <f>(E2167-D2167)/D2167 + 1</f>
        <v>1.3864000000000001</v>
      </c>
      <c r="P2167" s="5">
        <f>E2167/L2167</f>
        <v>29.623931623931625</v>
      </c>
      <c r="Q2167" t="s">
        <v>8325</v>
      </c>
      <c r="R2167" t="s">
        <v>8326</v>
      </c>
      <c r="S2167" s="12">
        <f>(((J2167/60)/60)/24)+DATE(1970,1,1)</f>
        <v>42438.667071759264</v>
      </c>
      <c r="T2167" s="13">
        <f>(((I2167/60)/60)/24)+DATE(1970,1,1)</f>
        <v>42468.625405092593</v>
      </c>
    </row>
    <row r="2168" spans="1:20" ht="64"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6">
        <f>(E2168-D2168)/D2168 + 1</f>
        <v>1.466</v>
      </c>
      <c r="P2168" s="5">
        <f>E2168/L2168</f>
        <v>91.625</v>
      </c>
      <c r="Q2168" t="s">
        <v>8325</v>
      </c>
      <c r="R2168" t="s">
        <v>8326</v>
      </c>
      <c r="S2168" s="12">
        <f>(((J2168/60)/60)/24)+DATE(1970,1,1)</f>
        <v>41933.838171296295</v>
      </c>
      <c r="T2168" s="13">
        <f>(((I2168/60)/60)/24)+DATE(1970,1,1)</f>
        <v>41978.879837962959</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6">
        <f>(E2169-D2169)/D2169 + 1</f>
        <v>1.2</v>
      </c>
      <c r="P2169" s="5">
        <f>E2169/L2169</f>
        <v>22.5</v>
      </c>
      <c r="Q2169" t="s">
        <v>8325</v>
      </c>
      <c r="R2169" t="s">
        <v>8326</v>
      </c>
      <c r="S2169" s="12">
        <f>(((J2169/60)/60)/24)+DATE(1970,1,1)</f>
        <v>41153.066400462965</v>
      </c>
      <c r="T2169" s="13">
        <f>(((I2169/60)/60)/24)+DATE(1970,1,1)</f>
        <v>41167.066400462965</v>
      </c>
    </row>
    <row r="2170" spans="1:20" ht="48"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6">
        <f>(E2170-D2170)/D2170 + 1</f>
        <v>1.215816111111111</v>
      </c>
      <c r="P2170" s="5">
        <f>E2170/L2170</f>
        <v>64.366735294117646</v>
      </c>
      <c r="Q2170" t="s">
        <v>8325</v>
      </c>
      <c r="R2170" t="s">
        <v>8326</v>
      </c>
      <c r="S2170" s="12">
        <f>(((J2170/60)/60)/24)+DATE(1970,1,1)</f>
        <v>42745.600243055553</v>
      </c>
      <c r="T2170" s="13">
        <f>(((I2170/60)/60)/24)+DATE(1970,1,1)</f>
        <v>42776.208333333328</v>
      </c>
    </row>
    <row r="2171" spans="1:20" ht="64"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6">
        <f>(E2171-D2171)/D2171 + 1</f>
        <v>1</v>
      </c>
      <c r="P2171" s="5">
        <f>E2171/L2171</f>
        <v>21.857142857142858</v>
      </c>
      <c r="Q2171" t="s">
        <v>8325</v>
      </c>
      <c r="R2171" t="s">
        <v>8326</v>
      </c>
      <c r="S2171" s="12">
        <f>(((J2171/60)/60)/24)+DATE(1970,1,1)</f>
        <v>42793.700821759259</v>
      </c>
      <c r="T2171" s="13">
        <f>(((I2171/60)/60)/24)+DATE(1970,1,1)</f>
        <v>42796.700821759259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6">
        <f>(E2172-D2172)/D2172 + 1</f>
        <v>1.8085714285714287</v>
      </c>
      <c r="P2172" s="5">
        <f>E2172/L2172</f>
        <v>33.315789473684212</v>
      </c>
      <c r="Q2172" t="s">
        <v>8325</v>
      </c>
      <c r="R2172" t="s">
        <v>8326</v>
      </c>
      <c r="S2172" s="12">
        <f>(((J2172/60)/60)/24)+DATE(1970,1,1)</f>
        <v>42198.750254629631</v>
      </c>
      <c r="T2172" s="13">
        <f>(((I2172/60)/60)/24)+DATE(1970,1,1)</f>
        <v>42238.750254629631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6">
        <f>(E2173-D2173)/D2173 + 1</f>
        <v>1.0607500000000001</v>
      </c>
      <c r="P2173" s="5">
        <f>E2173/L2173</f>
        <v>90.276595744680847</v>
      </c>
      <c r="Q2173" t="s">
        <v>8325</v>
      </c>
      <c r="R2173" t="s">
        <v>8326</v>
      </c>
      <c r="S2173" s="12">
        <f>(((J2173/60)/60)/24)+DATE(1970,1,1)</f>
        <v>42141.95711805555</v>
      </c>
      <c r="T2173" s="13">
        <f>(((I2173/60)/60)/24)+DATE(1970,1,1)</f>
        <v>42177.208333333328</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6">
        <f>(E2174-D2174)/D2174 + 1</f>
        <v>1</v>
      </c>
      <c r="P2174" s="5">
        <f>E2174/L2174</f>
        <v>76.92307692307692</v>
      </c>
      <c r="Q2174" t="s">
        <v>8325</v>
      </c>
      <c r="R2174" t="s">
        <v>8326</v>
      </c>
      <c r="S2174" s="12">
        <f>(((J2174/60)/60)/24)+DATE(1970,1,1)</f>
        <v>42082.580092592587</v>
      </c>
      <c r="T2174" s="13">
        <f>(((I2174/60)/60)/24)+DATE(1970,1,1)</f>
        <v>42112.580092592587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6">
        <f>(E2175-D2175)/D2175 + 1</f>
        <v>1.2692857142857144</v>
      </c>
      <c r="P2175" s="5">
        <f>E2175/L2175</f>
        <v>59.233333333333334</v>
      </c>
      <c r="Q2175" t="s">
        <v>8325</v>
      </c>
      <c r="R2175" t="s">
        <v>8326</v>
      </c>
      <c r="S2175" s="12">
        <f>(((J2175/60)/60)/24)+DATE(1970,1,1)</f>
        <v>41495.692627314813</v>
      </c>
      <c r="T2175" s="13">
        <f>(((I2175/60)/60)/24)+DATE(1970,1,1)</f>
        <v>41527.165972222225</v>
      </c>
    </row>
    <row r="2176" spans="1:20" ht="64"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6">
        <f>(E2176-D2176)/D2176 + 1</f>
        <v>1.0297499999999999</v>
      </c>
      <c r="P2176" s="5">
        <f>E2176/L2176</f>
        <v>65.38095238095238</v>
      </c>
      <c r="Q2176" t="s">
        <v>8325</v>
      </c>
      <c r="R2176" t="s">
        <v>8326</v>
      </c>
      <c r="S2176" s="12">
        <f>(((J2176/60)/60)/24)+DATE(1970,1,1)</f>
        <v>42465.542905092589</v>
      </c>
      <c r="T2176" s="13">
        <f>(((I2176/60)/60)/24)+DATE(1970,1,1)</f>
        <v>42495.542905092589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6">
        <f>(E2177-D2177)/D2177 + 1</f>
        <v>2.5</v>
      </c>
      <c r="P2177" s="5">
        <f>E2177/L2177</f>
        <v>67.307692307692307</v>
      </c>
      <c r="Q2177" t="s">
        <v>8325</v>
      </c>
      <c r="R2177" t="s">
        <v>8326</v>
      </c>
      <c r="S2177" s="12">
        <f>(((J2177/60)/60)/24)+DATE(1970,1,1)</f>
        <v>42565.009097222224</v>
      </c>
      <c r="T2177" s="13">
        <f>(((I2177/60)/60)/24)+DATE(1970,1,1)</f>
        <v>42572.009097222224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6">
        <f>(E2178-D2178)/D2178 + 1</f>
        <v>1.2602</v>
      </c>
      <c r="P2178" s="5">
        <f>E2178/L2178</f>
        <v>88.74647887323944</v>
      </c>
      <c r="Q2178" t="s">
        <v>8325</v>
      </c>
      <c r="R2178" t="s">
        <v>8326</v>
      </c>
      <c r="S2178" s="12">
        <f>(((J2178/60)/60)/24)+DATE(1970,1,1)</f>
        <v>42096.633206018523</v>
      </c>
      <c r="T2178" s="13">
        <f>(((I2178/60)/60)/24)+DATE(1970,1,1)</f>
        <v>42126.633206018523</v>
      </c>
    </row>
    <row r="2179" spans="1:20" ht="80"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6">
        <f>(E2179-D2179)/D2179 + 1</f>
        <v>1.0012000000000001</v>
      </c>
      <c r="P2179" s="5">
        <f>E2179/L2179</f>
        <v>65.868421052631575</v>
      </c>
      <c r="Q2179" t="s">
        <v>8325</v>
      </c>
      <c r="R2179" t="s">
        <v>8326</v>
      </c>
      <c r="S2179" s="12">
        <f>(((J2179/60)/60)/24)+DATE(1970,1,1)</f>
        <v>42502.250775462962</v>
      </c>
      <c r="T2179" s="13">
        <f>(((I2179/60)/60)/24)+DATE(1970,1,1)</f>
        <v>42527.250775462962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6">
        <f>(E2180-D2180)/D2180 + 1</f>
        <v>1.3864000000000001</v>
      </c>
      <c r="P2180" s="5">
        <f>E2180/L2180</f>
        <v>40.349243306169967</v>
      </c>
      <c r="Q2180" t="s">
        <v>8325</v>
      </c>
      <c r="R2180" t="s">
        <v>8326</v>
      </c>
      <c r="S2180" s="12">
        <f>(((J2180/60)/60)/24)+DATE(1970,1,1)</f>
        <v>42723.63653935185</v>
      </c>
      <c r="T2180" s="13">
        <f>(((I2180/60)/60)/24)+DATE(1970,1,1)</f>
        <v>42753.63653935185</v>
      </c>
    </row>
    <row r="2181" spans="1:20" ht="48"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6">
        <f>(E2181-D2181)/D2181 + 1</f>
        <v>1.6139999999999999</v>
      </c>
      <c r="P2181" s="5">
        <f>E2181/L2181</f>
        <v>76.857142857142861</v>
      </c>
      <c r="Q2181" t="s">
        <v>8325</v>
      </c>
      <c r="R2181" t="s">
        <v>8326</v>
      </c>
      <c r="S2181" s="12">
        <f>(((J2181/60)/60)/24)+DATE(1970,1,1)</f>
        <v>42075.171203703707</v>
      </c>
      <c r="T2181" s="13">
        <f>(((I2181/60)/60)/24)+DATE(1970,1,1)</f>
        <v>42105.171203703707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6">
        <f>(E2182-D2182)/D2182 + 1</f>
        <v>1.071842</v>
      </c>
      <c r="P2182" s="5">
        <f>E2182/L2182</f>
        <v>68.707820512820518</v>
      </c>
      <c r="Q2182" t="s">
        <v>8325</v>
      </c>
      <c r="R2182" t="s">
        <v>8326</v>
      </c>
      <c r="S2182" s="12">
        <f>(((J2182/60)/60)/24)+DATE(1970,1,1)</f>
        <v>42279.669768518521</v>
      </c>
      <c r="T2182" s="13">
        <f>(((I2182/60)/60)/24)+DATE(1970,1,1)</f>
        <v>42321.711435185185</v>
      </c>
    </row>
    <row r="2183" spans="1:20" ht="64"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6">
        <f>(E2183-D2183)/D2183 + 1</f>
        <v>1.5310000000000001</v>
      </c>
      <c r="P2183" s="5">
        <f>E2183/L2183</f>
        <v>57.773584905660378</v>
      </c>
      <c r="Q2183" t="s">
        <v>8333</v>
      </c>
      <c r="R2183" t="s">
        <v>8351</v>
      </c>
      <c r="S2183" s="12">
        <f>(((J2183/60)/60)/24)+DATE(1970,1,1)</f>
        <v>42773.005243055552</v>
      </c>
      <c r="T2183" s="13">
        <f>(((I2183/60)/60)/24)+DATE(1970,1,1)</f>
        <v>42787.005243055552</v>
      </c>
    </row>
    <row r="2184" spans="1:20" ht="48"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6">
        <f>(E2184-D2184)/D2184 + 1</f>
        <v>5.2416666666666663</v>
      </c>
      <c r="P2184" s="5">
        <f>E2184/L2184</f>
        <v>44.171348314606739</v>
      </c>
      <c r="Q2184" t="s">
        <v>8333</v>
      </c>
      <c r="R2184" t="s">
        <v>8351</v>
      </c>
      <c r="S2184" s="12">
        <f>(((J2184/60)/60)/24)+DATE(1970,1,1)</f>
        <v>41879.900752314818</v>
      </c>
      <c r="T2184" s="13">
        <f>(((I2184/60)/60)/24)+DATE(1970,1,1)</f>
        <v>41914.900752314818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6">
        <f>(E2185-D2185)/D2185 + 1</f>
        <v>4.8927777777777779</v>
      </c>
      <c r="P2185" s="5">
        <f>E2185/L2185</f>
        <v>31.566308243727597</v>
      </c>
      <c r="Q2185" t="s">
        <v>8333</v>
      </c>
      <c r="R2185" t="s">
        <v>8351</v>
      </c>
      <c r="S2185" s="12">
        <f>(((J2185/60)/60)/24)+DATE(1970,1,1)</f>
        <v>42745.365474537044</v>
      </c>
      <c r="T2185" s="13">
        <f>(((I2185/60)/60)/24)+DATE(1970,1,1)</f>
        <v>42775.208333333328</v>
      </c>
    </row>
    <row r="2186" spans="1:20" ht="64"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6">
        <f>(E2186-D2186)/D2186 + 1</f>
        <v>2.8473999999999999</v>
      </c>
      <c r="P2186" s="5">
        <f>E2186/L2186</f>
        <v>107.04511278195488</v>
      </c>
      <c r="Q2186" t="s">
        <v>8333</v>
      </c>
      <c r="R2186" t="s">
        <v>8351</v>
      </c>
      <c r="S2186" s="12">
        <f>(((J2186/60)/60)/24)+DATE(1970,1,1)</f>
        <v>42380.690289351856</v>
      </c>
      <c r="T2186" s="13">
        <f>(((I2186/60)/60)/24)+DATE(1970,1,1)</f>
        <v>42394.666666666672</v>
      </c>
    </row>
    <row r="2187" spans="1:20" ht="64"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6">
        <f>(E2187-D2187)/D2187 + 1</f>
        <v>18.569700000000001</v>
      </c>
      <c r="P2187" s="5">
        <f>E2187/L2187</f>
        <v>149.03451043338683</v>
      </c>
      <c r="Q2187" t="s">
        <v>8333</v>
      </c>
      <c r="R2187" t="s">
        <v>8351</v>
      </c>
      <c r="S2187" s="12">
        <f>(((J2187/60)/60)/24)+DATE(1970,1,1)</f>
        <v>41319.349988425929</v>
      </c>
      <c r="T2187" s="13">
        <f>(((I2187/60)/60)/24)+DATE(1970,1,1)</f>
        <v>41359.349988425929</v>
      </c>
    </row>
    <row r="2188" spans="1:20" ht="48"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6">
        <f>(E2188-D2188)/D2188 + 1</f>
        <v>1.0967500000000001</v>
      </c>
      <c r="P2188" s="5">
        <f>E2188/L2188</f>
        <v>55.956632653061227</v>
      </c>
      <c r="Q2188" t="s">
        <v>8333</v>
      </c>
      <c r="R2188" t="s">
        <v>8351</v>
      </c>
      <c r="S2188" s="12">
        <f>(((J2188/60)/60)/24)+DATE(1970,1,1)</f>
        <v>42583.615081018521</v>
      </c>
      <c r="T2188" s="13">
        <f>(((I2188/60)/60)/24)+DATE(1970,1,1)</f>
        <v>42620.083333333328</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6">
        <f>(E2189-D2189)/D2189 + 1</f>
        <v>10.146425000000001</v>
      </c>
      <c r="P2189" s="5">
        <f>E2189/L2189</f>
        <v>56.970381807973048</v>
      </c>
      <c r="Q2189" t="s">
        <v>8333</v>
      </c>
      <c r="R2189" t="s">
        <v>8351</v>
      </c>
      <c r="S2189" s="12">
        <f>(((J2189/60)/60)/24)+DATE(1970,1,1)</f>
        <v>42068.209097222221</v>
      </c>
      <c r="T2189" s="13">
        <f>(((I2189/60)/60)/24)+DATE(1970,1,1)</f>
        <v>42097.165972222225</v>
      </c>
    </row>
    <row r="2190" spans="1:20"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6">
        <f>(E2190-D2190)/D2190 + 1</f>
        <v>4.1217692027666546</v>
      </c>
      <c r="P2190" s="5">
        <f>E2190/L2190</f>
        <v>44.056420233463037</v>
      </c>
      <c r="Q2190" t="s">
        <v>8333</v>
      </c>
      <c r="R2190" t="s">
        <v>8351</v>
      </c>
      <c r="S2190" s="12">
        <f>(((J2190/60)/60)/24)+DATE(1970,1,1)</f>
        <v>42633.586122685185</v>
      </c>
      <c r="T2190" s="13">
        <f>(((I2190/60)/60)/24)+DATE(1970,1,1)</f>
        <v>42668.708333333328</v>
      </c>
    </row>
    <row r="2191" spans="1:20"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6">
        <f>(E2191-D2191)/D2191 + 1</f>
        <v>5.0324999999999998</v>
      </c>
      <c r="P2191" s="5">
        <f>E2191/L2191</f>
        <v>68.625</v>
      </c>
      <c r="Q2191" t="s">
        <v>8333</v>
      </c>
      <c r="R2191" t="s">
        <v>8351</v>
      </c>
      <c r="S2191" s="12">
        <f>(((J2191/60)/60)/24)+DATE(1970,1,1)</f>
        <v>42467.788194444445</v>
      </c>
      <c r="T2191" s="13">
        <f>(((I2191/60)/60)/24)+DATE(1970,1,1)</f>
        <v>42481.916666666672</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6">
        <f>(E2192-D2192)/D2192 + 1</f>
        <v>1.8461052631578947</v>
      </c>
      <c r="P2192" s="5">
        <f>E2192/L2192</f>
        <v>65.318435754189949</v>
      </c>
      <c r="Q2192" t="s">
        <v>8333</v>
      </c>
      <c r="R2192" t="s">
        <v>8351</v>
      </c>
      <c r="S2192" s="12">
        <f>(((J2192/60)/60)/24)+DATE(1970,1,1)</f>
        <v>42417.625046296293</v>
      </c>
      <c r="T2192" s="13">
        <f>(((I2192/60)/60)/24)+DATE(1970,1,1)</f>
        <v>42452.290972222225</v>
      </c>
    </row>
    <row r="2193" spans="1:20" ht="64"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6">
        <f>(E2193-D2193)/D2193 + 1</f>
        <v>1.1973333333333334</v>
      </c>
      <c r="P2193" s="5">
        <f>E2193/L2193</f>
        <v>35.92</v>
      </c>
      <c r="Q2193" t="s">
        <v>8333</v>
      </c>
      <c r="R2193" t="s">
        <v>8351</v>
      </c>
      <c r="S2193" s="12">
        <f>(((J2193/60)/60)/24)+DATE(1970,1,1)</f>
        <v>42768.833645833336</v>
      </c>
      <c r="T2193" s="13">
        <f>(((I2193/60)/60)/24)+DATE(1970,1,1)</f>
        <v>42780.833645833336</v>
      </c>
    </row>
    <row r="2194" spans="1:20" ht="64"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6">
        <f>(E2194-D2194)/D2194 + 1</f>
        <v>10.812401666666668</v>
      </c>
      <c r="P2194" s="5">
        <f>E2194/L2194</f>
        <v>40.070667078443485</v>
      </c>
      <c r="Q2194" t="s">
        <v>8333</v>
      </c>
      <c r="R2194" t="s">
        <v>8351</v>
      </c>
      <c r="S2194" s="12">
        <f>(((J2194/60)/60)/24)+DATE(1970,1,1)</f>
        <v>42691.8512037037</v>
      </c>
      <c r="T2194" s="13">
        <f>(((I2194/60)/60)/24)+DATE(1970,1,1)</f>
        <v>42719.958333333328</v>
      </c>
    </row>
    <row r="2195" spans="1:20" ht="64"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6">
        <f>(E2195-D2195)/D2195 + 1</f>
        <v>4.5237333333333334</v>
      </c>
      <c r="P2195" s="5">
        <f>E2195/L2195</f>
        <v>75.647714604236342</v>
      </c>
      <c r="Q2195" t="s">
        <v>8333</v>
      </c>
      <c r="R2195" t="s">
        <v>8351</v>
      </c>
      <c r="S2195" s="12">
        <f>(((J2195/60)/60)/24)+DATE(1970,1,1)</f>
        <v>42664.405925925923</v>
      </c>
      <c r="T2195" s="13">
        <f>(((I2195/60)/60)/24)+DATE(1970,1,1)</f>
        <v>42695.207638888889</v>
      </c>
    </row>
    <row r="2196" spans="1:20" ht="64"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6">
        <f>(E2196-D2196)/D2196 + 1</f>
        <v>5.3737000000000004</v>
      </c>
      <c r="P2196" s="5">
        <f>E2196/L2196</f>
        <v>61.203872437357631</v>
      </c>
      <c r="Q2196" t="s">
        <v>8333</v>
      </c>
      <c r="R2196" t="s">
        <v>8351</v>
      </c>
      <c r="S2196" s="12">
        <f>(((J2196/60)/60)/24)+DATE(1970,1,1)</f>
        <v>42425.757986111115</v>
      </c>
      <c r="T2196" s="13">
        <f>(((I2196/60)/60)/24)+DATE(1970,1,1)</f>
        <v>42455.716319444444</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6">
        <f>(E2197-D2197)/D2197 + 1</f>
        <v>1.2032608695652174</v>
      </c>
      <c r="P2197" s="5">
        <f>E2197/L2197</f>
        <v>48.130434782608695</v>
      </c>
      <c r="Q2197" t="s">
        <v>8333</v>
      </c>
      <c r="R2197" t="s">
        <v>8351</v>
      </c>
      <c r="S2197" s="12">
        <f>(((J2197/60)/60)/24)+DATE(1970,1,1)</f>
        <v>42197.771990740745</v>
      </c>
      <c r="T2197" s="13">
        <f>(((I2197/60)/60)/24)+DATE(1970,1,1)</f>
        <v>42227.771990740745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6">
        <f>(E2198-D2198)/D2198 + 1</f>
        <v>1.1383571428571428</v>
      </c>
      <c r="P2198" s="5">
        <f>E2198/L2198</f>
        <v>68.106837606837601</v>
      </c>
      <c r="Q2198" t="s">
        <v>8333</v>
      </c>
      <c r="R2198" t="s">
        <v>8351</v>
      </c>
      <c r="S2198" s="12">
        <f>(((J2198/60)/60)/24)+DATE(1970,1,1)</f>
        <v>42675.487291666665</v>
      </c>
      <c r="T2198" s="13">
        <f>(((I2198/60)/60)/24)+DATE(1970,1,1)</f>
        <v>42706.291666666672</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6">
        <f>(E2199-D2199)/D2199 + 1</f>
        <v>9.5103109999999997</v>
      </c>
      <c r="P2199" s="5">
        <f>E2199/L2199</f>
        <v>65.891300230946882</v>
      </c>
      <c r="Q2199" t="s">
        <v>8333</v>
      </c>
      <c r="R2199" t="s">
        <v>8351</v>
      </c>
      <c r="S2199" s="12">
        <f>(((J2199/60)/60)/24)+DATE(1970,1,1)</f>
        <v>42033.584016203706</v>
      </c>
      <c r="T2199" s="13">
        <f>(((I2199/60)/60)/24)+DATE(1970,1,1)</f>
        <v>42063.584016203706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6">
        <f>(E2200-D2200)/D2200 + 1</f>
        <v>1.3289249999999999</v>
      </c>
      <c r="P2200" s="5">
        <f>E2200/L2200</f>
        <v>81.654377880184327</v>
      </c>
      <c r="Q2200" t="s">
        <v>8333</v>
      </c>
      <c r="R2200" t="s">
        <v>8351</v>
      </c>
      <c r="S2200" s="12">
        <f>(((J2200/60)/60)/24)+DATE(1970,1,1)</f>
        <v>42292.513888888891</v>
      </c>
      <c r="T2200" s="13">
        <f>(((I2200/60)/60)/24)+DATE(1970,1,1)</f>
        <v>42322.555555555555</v>
      </c>
    </row>
    <row r="2201" spans="1:20"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6">
        <f>(E2201-D2201)/D2201 + 1</f>
        <v>1.4697777777777778</v>
      </c>
      <c r="P2201" s="5">
        <f>E2201/L2201</f>
        <v>52.701195219123505</v>
      </c>
      <c r="Q2201" t="s">
        <v>8333</v>
      </c>
      <c r="R2201" t="s">
        <v>8351</v>
      </c>
      <c r="S2201" s="12">
        <f>(((J2201/60)/60)/24)+DATE(1970,1,1)</f>
        <v>42262.416643518518</v>
      </c>
      <c r="T2201" s="13">
        <f>(((I2201/60)/60)/24)+DATE(1970,1,1)</f>
        <v>42292.416643518518</v>
      </c>
    </row>
    <row r="2202" spans="1:20"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6">
        <f>(E2202-D2202)/D2202 + 1</f>
        <v>5.4215</v>
      </c>
      <c r="P2202" s="5">
        <f>E2202/L2202</f>
        <v>41.228136882129277</v>
      </c>
      <c r="Q2202" t="s">
        <v>8333</v>
      </c>
      <c r="R2202" t="s">
        <v>8351</v>
      </c>
      <c r="S2202" s="12">
        <f>(((J2202/60)/60)/24)+DATE(1970,1,1)</f>
        <v>42163.625787037032</v>
      </c>
      <c r="T2202" s="13">
        <f>(((I2202/60)/60)/24)+DATE(1970,1,1)</f>
        <v>42191.125</v>
      </c>
    </row>
    <row r="2203" spans="1:20"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6">
        <f>(E2203-D2203)/D2203 + 1</f>
        <v>3.8271818181818182</v>
      </c>
      <c r="P2203" s="5">
        <f>E2203/L2203</f>
        <v>15.035357142857142</v>
      </c>
      <c r="Q2203" t="s">
        <v>8325</v>
      </c>
      <c r="R2203" t="s">
        <v>8330</v>
      </c>
      <c r="S2203" s="12">
        <f>(((J2203/60)/60)/24)+DATE(1970,1,1)</f>
        <v>41276.846817129634</v>
      </c>
      <c r="T2203" s="13">
        <f>(((I2203/60)/60)/24)+DATE(1970,1,1)</f>
        <v>41290.846817129634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6">
        <f>(E2204-D2204)/D2204 + 1</f>
        <v>7.0418124999999998</v>
      </c>
      <c r="P2204" s="5">
        <f>E2204/L2204</f>
        <v>39.066920943134534</v>
      </c>
      <c r="Q2204" t="s">
        <v>8325</v>
      </c>
      <c r="R2204" t="s">
        <v>8330</v>
      </c>
      <c r="S2204" s="12">
        <f>(((J2204/60)/60)/24)+DATE(1970,1,1)</f>
        <v>41184.849166666667</v>
      </c>
      <c r="T2204" s="13">
        <f>(((I2204/60)/60)/24)+DATE(1970,1,1)</f>
        <v>41214.849166666667</v>
      </c>
    </row>
    <row r="2205" spans="1:20"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6">
        <f>(E2205-D2205)/D2205 + 1</f>
        <v>1.0954999999999999</v>
      </c>
      <c r="P2205" s="5">
        <f>E2205/L2205</f>
        <v>43.82</v>
      </c>
      <c r="Q2205" t="s">
        <v>8325</v>
      </c>
      <c r="R2205" t="s">
        <v>8330</v>
      </c>
      <c r="S2205" s="12">
        <f>(((J2205/60)/60)/24)+DATE(1970,1,1)</f>
        <v>42241.85974537037</v>
      </c>
      <c r="T2205" s="13">
        <f>(((I2205/60)/60)/24)+DATE(1970,1,1)</f>
        <v>42271.85974537037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6">
        <f>(E2206-D2206)/D2206 + 1</f>
        <v>1.3286666666666667</v>
      </c>
      <c r="P2206" s="5">
        <f>E2206/L2206</f>
        <v>27.301369863013697</v>
      </c>
      <c r="Q2206" t="s">
        <v>8325</v>
      </c>
      <c r="R2206" t="s">
        <v>8330</v>
      </c>
      <c r="S2206" s="12">
        <f>(((J2206/60)/60)/24)+DATE(1970,1,1)</f>
        <v>41312.311562499999</v>
      </c>
      <c r="T2206" s="13">
        <f>(((I2206/60)/60)/24)+DATE(1970,1,1)</f>
        <v>41342.311562499999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6">
        <f>(E2207-D2207)/D2207 + 1</f>
        <v>1.52</v>
      </c>
      <c r="P2207" s="5">
        <f>E2207/L2207</f>
        <v>42.222222222222221</v>
      </c>
      <c r="Q2207" t="s">
        <v>8325</v>
      </c>
      <c r="R2207" t="s">
        <v>8330</v>
      </c>
      <c r="S2207" s="12">
        <f>(((J2207/60)/60)/24)+DATE(1970,1,1)</f>
        <v>41031.82163194444</v>
      </c>
      <c r="T2207" s="13">
        <f>(((I2207/60)/60)/24)+DATE(1970,1,1)</f>
        <v>41061.82163194444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6">
        <f>(E2208-D2208)/D2208 + 1</f>
        <v>1.0272727272727273</v>
      </c>
      <c r="P2208" s="5">
        <f>E2208/L2208</f>
        <v>33.235294117647058</v>
      </c>
      <c r="Q2208" t="s">
        <v>8325</v>
      </c>
      <c r="R2208" t="s">
        <v>8330</v>
      </c>
      <c r="S2208" s="12">
        <f>(((J2208/60)/60)/24)+DATE(1970,1,1)</f>
        <v>40997.257222222222</v>
      </c>
      <c r="T2208" s="13">
        <f>(((I2208/60)/60)/24)+DATE(1970,1,1)</f>
        <v>41015.257222222222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6">
        <f>(E2209-D2209)/D2209 + 1</f>
        <v>1</v>
      </c>
      <c r="P2209" s="5">
        <f>E2209/L2209</f>
        <v>285.71428571428572</v>
      </c>
      <c r="Q2209" t="s">
        <v>8325</v>
      </c>
      <c r="R2209" t="s">
        <v>8330</v>
      </c>
      <c r="S2209" s="12">
        <f>(((J2209/60)/60)/24)+DATE(1970,1,1)</f>
        <v>41564.194131944445</v>
      </c>
      <c r="T2209" s="13">
        <f>(((I2209/60)/60)/24)+DATE(1970,1,1)</f>
        <v>41594.235798611109</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6">
        <f>(E2210-D2210)/D2210 + 1</f>
        <v>1.016</v>
      </c>
      <c r="P2210" s="5">
        <f>E2210/L2210</f>
        <v>42.333333333333336</v>
      </c>
      <c r="Q2210" t="s">
        <v>8325</v>
      </c>
      <c r="R2210" t="s">
        <v>8330</v>
      </c>
      <c r="S2210" s="12">
        <f>(((J2210/60)/60)/24)+DATE(1970,1,1)</f>
        <v>40946.882245370369</v>
      </c>
      <c r="T2210" s="13">
        <f>(((I2210/60)/60)/24)+DATE(1970,1,1)</f>
        <v>41006.166666666664</v>
      </c>
    </row>
    <row r="2211" spans="1:20"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6">
        <f>(E2211-D2211)/D2211 + 1</f>
        <v>1.508</v>
      </c>
      <c r="P2211" s="5">
        <f>E2211/L2211</f>
        <v>50.266666666666666</v>
      </c>
      <c r="Q2211" t="s">
        <v>8325</v>
      </c>
      <c r="R2211" t="s">
        <v>8330</v>
      </c>
      <c r="S2211" s="12">
        <f>(((J2211/60)/60)/24)+DATE(1970,1,1)</f>
        <v>41732.479675925926</v>
      </c>
      <c r="T2211" s="13">
        <f>(((I2211/60)/60)/24)+DATE(1970,1,1)</f>
        <v>41743.958333333336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6">
        <f>(E2212-D2212)/D2212 + 1</f>
        <v>1.11425</v>
      </c>
      <c r="P2212" s="5">
        <f>E2212/L2212</f>
        <v>61.902777777777779</v>
      </c>
      <c r="Q2212" t="s">
        <v>8325</v>
      </c>
      <c r="R2212" t="s">
        <v>8330</v>
      </c>
      <c r="S2212" s="12">
        <f>(((J2212/60)/60)/24)+DATE(1970,1,1)</f>
        <v>40956.066087962965</v>
      </c>
      <c r="T2212" s="13">
        <f>(((I2212/60)/60)/24)+DATE(1970,1,1)</f>
        <v>41013.73333333333</v>
      </c>
    </row>
    <row r="2213" spans="1:20" ht="64"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6">
        <f>(E2213-D2213)/D2213 + 1</f>
        <v>1.956</v>
      </c>
      <c r="P2213" s="5">
        <f>E2213/L2213</f>
        <v>40.75</v>
      </c>
      <c r="Q2213" t="s">
        <v>8325</v>
      </c>
      <c r="R2213" t="s">
        <v>8330</v>
      </c>
      <c r="S2213" s="12">
        <f>(((J2213/60)/60)/24)+DATE(1970,1,1)</f>
        <v>41716.785011574073</v>
      </c>
      <c r="T2213" s="13">
        <f>(((I2213/60)/60)/24)+DATE(1970,1,1)</f>
        <v>41739.290972222225</v>
      </c>
    </row>
    <row r="2214" spans="1:20" ht="64"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6">
        <f>(E2214-D2214)/D2214 + 1</f>
        <v>1.1438333333333333</v>
      </c>
      <c r="P2214" s="5">
        <f>E2214/L2214</f>
        <v>55.796747967479675</v>
      </c>
      <c r="Q2214" t="s">
        <v>8325</v>
      </c>
      <c r="R2214" t="s">
        <v>8330</v>
      </c>
      <c r="S2214" s="12">
        <f>(((J2214/60)/60)/24)+DATE(1970,1,1)</f>
        <v>41548.747418981482</v>
      </c>
      <c r="T2214" s="13">
        <f>(((I2214/60)/60)/24)+DATE(1970,1,1)</f>
        <v>41582.041666666664</v>
      </c>
    </row>
    <row r="2215" spans="1:20" ht="64"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6">
        <f>(E2215-D2215)/D2215 + 1</f>
        <v>2</v>
      </c>
      <c r="P2215" s="5">
        <f>E2215/L2215</f>
        <v>10</v>
      </c>
      <c r="Q2215" t="s">
        <v>8325</v>
      </c>
      <c r="R2215" t="s">
        <v>8330</v>
      </c>
      <c r="S2215" s="12">
        <f>(((J2215/60)/60)/24)+DATE(1970,1,1)</f>
        <v>42109.826145833329</v>
      </c>
      <c r="T2215" s="13">
        <f>(((I2215/60)/60)/24)+DATE(1970,1,1)</f>
        <v>42139.826145833329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6">
        <f>(E2216-D2216)/D2216 + 1</f>
        <v>2.9250166666666666</v>
      </c>
      <c r="P2216" s="5">
        <f>E2216/L2216</f>
        <v>73.125416666666666</v>
      </c>
      <c r="Q2216" t="s">
        <v>8325</v>
      </c>
      <c r="R2216" t="s">
        <v>8330</v>
      </c>
      <c r="S2216" s="12">
        <f>(((J2216/60)/60)/24)+DATE(1970,1,1)</f>
        <v>41646.792222222226</v>
      </c>
      <c r="T2216" s="13">
        <f>(((I2216/60)/60)/24)+DATE(1970,1,1)</f>
        <v>41676.792222222226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6">
        <f>(E2217-D2217)/D2217 + 1</f>
        <v>1.5636363636363635</v>
      </c>
      <c r="P2217" s="5">
        <f>E2217/L2217</f>
        <v>26.060606060606062</v>
      </c>
      <c r="Q2217" t="s">
        <v>8325</v>
      </c>
      <c r="R2217" t="s">
        <v>8330</v>
      </c>
      <c r="S2217" s="12">
        <f>(((J2217/60)/60)/24)+DATE(1970,1,1)</f>
        <v>40958.717268518521</v>
      </c>
      <c r="T2217" s="13">
        <f>(((I2217/60)/60)/24)+DATE(1970,1,1)</f>
        <v>40981.290972222225</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6">
        <f>(E2218-D2218)/D2218 + 1</f>
        <v>1.0566666666666666</v>
      </c>
      <c r="P2218" s="5">
        <f>E2218/L2218</f>
        <v>22.642857142857142</v>
      </c>
      <c r="Q2218" t="s">
        <v>8325</v>
      </c>
      <c r="R2218" t="s">
        <v>8330</v>
      </c>
      <c r="S2218" s="12">
        <f>(((J2218/60)/60)/24)+DATE(1970,1,1)</f>
        <v>42194.751678240747</v>
      </c>
      <c r="T2218" s="13">
        <f>(((I2218/60)/60)/24)+DATE(1970,1,1)</f>
        <v>42208.751678240747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6">
        <f>(E2219-D2219)/D2219 + 1</f>
        <v>1.0119047619047619</v>
      </c>
      <c r="P2219" s="5">
        <f>E2219/L2219</f>
        <v>47.222222222222221</v>
      </c>
      <c r="Q2219" t="s">
        <v>8325</v>
      </c>
      <c r="R2219" t="s">
        <v>8330</v>
      </c>
      <c r="S2219" s="12">
        <f>(((J2219/60)/60)/24)+DATE(1970,1,1)</f>
        <v>42299.776770833334</v>
      </c>
      <c r="T2219" s="13">
        <f>(((I2219/60)/60)/24)+DATE(1970,1,1)</f>
        <v>42310.333333333328</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6">
        <f>(E2220-D2220)/D2220 + 1</f>
        <v>1.2283299999999999</v>
      </c>
      <c r="P2220" s="5">
        <f>E2220/L2220</f>
        <v>32.324473684210524</v>
      </c>
      <c r="Q2220" t="s">
        <v>8325</v>
      </c>
      <c r="R2220" t="s">
        <v>8330</v>
      </c>
      <c r="S2220" s="12">
        <f>(((J2220/60)/60)/24)+DATE(1970,1,1)</f>
        <v>41127.812303240738</v>
      </c>
      <c r="T2220" s="13">
        <f>(((I2220/60)/60)/24)+DATE(1970,1,1)</f>
        <v>41150</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6">
        <f>(E2221-D2221)/D2221 + 1</f>
        <v>1.0149999999999999</v>
      </c>
      <c r="P2221" s="5">
        <f>E2221/L2221</f>
        <v>53.421052631578945</v>
      </c>
      <c r="Q2221" t="s">
        <v>8325</v>
      </c>
      <c r="R2221" t="s">
        <v>8330</v>
      </c>
      <c r="S2221" s="12">
        <f>(((J2221/60)/60)/24)+DATE(1970,1,1)</f>
        <v>42205.718888888892</v>
      </c>
      <c r="T2221" s="13">
        <f>(((I2221/60)/60)/24)+DATE(1970,1,1)</f>
        <v>42235.718888888892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6">
        <f>(E2222-D2222)/D2222 + 1</f>
        <v>1.0114285714285713</v>
      </c>
      <c r="P2222" s="5">
        <f>E2222/L2222</f>
        <v>51.304347826086953</v>
      </c>
      <c r="Q2222" t="s">
        <v>8325</v>
      </c>
      <c r="R2222" t="s">
        <v>8330</v>
      </c>
      <c r="S2222" s="12">
        <f>(((J2222/60)/60)/24)+DATE(1970,1,1)</f>
        <v>41452.060601851852</v>
      </c>
      <c r="T2222" s="13">
        <f>(((I2222/60)/60)/24)+DATE(1970,1,1)</f>
        <v>41482.060601851852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6">
        <f>(E2223-D2223)/D2223 + 1</f>
        <v>1.0811999999999999</v>
      </c>
      <c r="P2223" s="5">
        <f>E2223/L2223</f>
        <v>37.197247706422019</v>
      </c>
      <c r="Q2223" t="s">
        <v>8333</v>
      </c>
      <c r="R2223" t="s">
        <v>8351</v>
      </c>
      <c r="S2223" s="12">
        <f>(((J2223/60)/60)/24)+DATE(1970,1,1)</f>
        <v>42452.666770833333</v>
      </c>
      <c r="T2223" s="13">
        <f>(((I2223/60)/60)/24)+DATE(1970,1,1)</f>
        <v>42483</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6">
        <f>(E2224-D2224)/D2224 + 1</f>
        <v>1.6259999999999999</v>
      </c>
      <c r="P2224" s="5">
        <f>E2224/L2224</f>
        <v>27.1</v>
      </c>
      <c r="Q2224" t="s">
        <v>8333</v>
      </c>
      <c r="R2224" t="s">
        <v>8351</v>
      </c>
      <c r="S2224" s="12">
        <f>(((J2224/60)/60)/24)+DATE(1970,1,1)</f>
        <v>40906.787581018521</v>
      </c>
      <c r="T2224" s="13">
        <f>(((I2224/60)/60)/24)+DATE(1970,1,1)</f>
        <v>40936.787581018521</v>
      </c>
    </row>
    <row r="2225" spans="1:20" ht="64"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6">
        <f>(E2225-D2225)/D2225 + 1</f>
        <v>1.0580000000000001</v>
      </c>
      <c r="P2225" s="5">
        <f>E2225/L2225</f>
        <v>206.31</v>
      </c>
      <c r="Q2225" t="s">
        <v>8333</v>
      </c>
      <c r="R2225" t="s">
        <v>8351</v>
      </c>
      <c r="S2225" s="12">
        <f>(((J2225/60)/60)/24)+DATE(1970,1,1)</f>
        <v>42152.640833333338</v>
      </c>
      <c r="T2225" s="13">
        <f>(((I2225/60)/60)/24)+DATE(1970,1,1)</f>
        <v>42182.640833333338</v>
      </c>
    </row>
    <row r="2226" spans="1:20" ht="64"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6">
        <f>(E2226-D2226)/D2226 + 1</f>
        <v>2.4314999999999998</v>
      </c>
      <c r="P2226" s="5">
        <f>E2226/L2226</f>
        <v>82.145270270270274</v>
      </c>
      <c r="Q2226" t="s">
        <v>8333</v>
      </c>
      <c r="R2226" t="s">
        <v>8351</v>
      </c>
      <c r="S2226" s="12">
        <f>(((J2226/60)/60)/24)+DATE(1970,1,1)</f>
        <v>42644.667534722219</v>
      </c>
      <c r="T2226" s="13">
        <f>(((I2226/60)/60)/24)+DATE(1970,1,1)</f>
        <v>42672.791666666672</v>
      </c>
    </row>
    <row r="2227" spans="1:20"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6">
        <f>(E2227-D2227)/D2227 + 1</f>
        <v>9.4483338095238096</v>
      </c>
      <c r="P2227" s="5">
        <f>E2227/L2227</f>
        <v>164.79651993355483</v>
      </c>
      <c r="Q2227" t="s">
        <v>8333</v>
      </c>
      <c r="R2227" t="s">
        <v>8351</v>
      </c>
      <c r="S2227" s="12">
        <f>(((J2227/60)/60)/24)+DATE(1970,1,1)</f>
        <v>41873.79184027778</v>
      </c>
      <c r="T2227" s="13">
        <f>(((I2227/60)/60)/24)+DATE(1970,1,1)</f>
        <v>41903.79184027778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6">
        <f>(E2228-D2228)/D2228 + 1</f>
        <v>1.0846283333333333</v>
      </c>
      <c r="P2228" s="5">
        <f>E2228/L2228</f>
        <v>60.820280373831778</v>
      </c>
      <c r="Q2228" t="s">
        <v>8333</v>
      </c>
      <c r="R2228" t="s">
        <v>8351</v>
      </c>
      <c r="S2228" s="12">
        <f>(((J2228/60)/60)/24)+DATE(1970,1,1)</f>
        <v>42381.79886574074</v>
      </c>
      <c r="T2228" s="13">
        <f>(((I2228/60)/60)/24)+DATE(1970,1,1)</f>
        <v>42412.207638888889</v>
      </c>
    </row>
    <row r="2229" spans="1:20"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6">
        <f>(E2229-D2229)/D2229 + 1</f>
        <v>1.5737692307692308</v>
      </c>
      <c r="P2229" s="5">
        <f>E2229/L2229</f>
        <v>67.970099667774093</v>
      </c>
      <c r="Q2229" t="s">
        <v>8333</v>
      </c>
      <c r="R2229" t="s">
        <v>8351</v>
      </c>
      <c r="S2229" s="12">
        <f>(((J2229/60)/60)/24)+DATE(1970,1,1)</f>
        <v>41561.807349537034</v>
      </c>
      <c r="T2229" s="13">
        <f>(((I2229/60)/60)/24)+DATE(1970,1,1)</f>
        <v>41591.849016203705</v>
      </c>
    </row>
    <row r="2230" spans="1:20" ht="64"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6">
        <f>(E2230-D2230)/D2230 + 1</f>
        <v>11.744899999999999</v>
      </c>
      <c r="P2230" s="5">
        <f>E2230/L2230</f>
        <v>81.561805555555551</v>
      </c>
      <c r="Q2230" t="s">
        <v>8333</v>
      </c>
      <c r="R2230" t="s">
        <v>8351</v>
      </c>
      <c r="S2230" s="12">
        <f>(((J2230/60)/60)/24)+DATE(1970,1,1)</f>
        <v>42202.278194444443</v>
      </c>
      <c r="T2230" s="13">
        <f>(((I2230/60)/60)/24)+DATE(1970,1,1)</f>
        <v>42232.278194444443</v>
      </c>
    </row>
    <row r="2231" spans="1:20" ht="64"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6">
        <f>(E2231-D2231)/D2231 + 1</f>
        <v>1.7104755366949576</v>
      </c>
      <c r="P2231" s="5">
        <f>E2231/L2231</f>
        <v>25.42547309833024</v>
      </c>
      <c r="Q2231" t="s">
        <v>8333</v>
      </c>
      <c r="R2231" t="s">
        <v>8351</v>
      </c>
      <c r="S2231" s="12">
        <f>(((J2231/60)/60)/24)+DATE(1970,1,1)</f>
        <v>41484.664247685185</v>
      </c>
      <c r="T2231" s="13">
        <f>(((I2231/60)/60)/24)+DATE(1970,1,1)</f>
        <v>41520.166666666664</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6">
        <f>(E2232-D2232)/D2232 + 1</f>
        <v>1.259529411764706</v>
      </c>
      <c r="P2232" s="5">
        <f>E2232/L2232</f>
        <v>21.497991967871485</v>
      </c>
      <c r="Q2232" t="s">
        <v>8333</v>
      </c>
      <c r="R2232" t="s">
        <v>8351</v>
      </c>
      <c r="S2232" s="12">
        <f>(((J2232/60)/60)/24)+DATE(1970,1,1)</f>
        <v>41724.881099537037</v>
      </c>
      <c r="T2232" s="13">
        <f>(((I2232/60)/60)/24)+DATE(1970,1,1)</f>
        <v>41754.881099537037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6">
        <f>(E2233-D2233)/D2233 + 1</f>
        <v>12.121296000000001</v>
      </c>
      <c r="P2233" s="5">
        <f>E2233/L2233</f>
        <v>27.226630727762803</v>
      </c>
      <c r="Q2233" t="s">
        <v>8333</v>
      </c>
      <c r="R2233" t="s">
        <v>8351</v>
      </c>
      <c r="S2233" s="12">
        <f>(((J2233/60)/60)/24)+DATE(1970,1,1)</f>
        <v>41423.910891203705</v>
      </c>
      <c r="T2233" s="13">
        <f>(((I2233/60)/60)/24)+DATE(1970,1,1)</f>
        <v>41450.208333333336</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6">
        <f>(E2234-D2234)/D2234 + 1</f>
        <v>4.9580000000000002</v>
      </c>
      <c r="P2234" s="5">
        <f>E2234/L2234</f>
        <v>25.091093117408906</v>
      </c>
      <c r="Q2234" t="s">
        <v>8333</v>
      </c>
      <c r="R2234" t="s">
        <v>8351</v>
      </c>
      <c r="S2234" s="12">
        <f>(((J2234/60)/60)/24)+DATE(1970,1,1)</f>
        <v>41806.794074074074</v>
      </c>
      <c r="T2234" s="13">
        <f>(((I2234/60)/60)/24)+DATE(1970,1,1)</f>
        <v>41839.125</v>
      </c>
    </row>
    <row r="2235" spans="1:20"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6">
        <f>(E2235-D2235)/D2235 + 1</f>
        <v>3.3203999999999998</v>
      </c>
      <c r="P2235" s="5">
        <f>E2235/L2235</f>
        <v>21.230179028132991</v>
      </c>
      <c r="Q2235" t="s">
        <v>8333</v>
      </c>
      <c r="R2235" t="s">
        <v>8351</v>
      </c>
      <c r="S2235" s="12">
        <f>(((J2235/60)/60)/24)+DATE(1970,1,1)</f>
        <v>42331.378923611104</v>
      </c>
      <c r="T2235" s="13">
        <f>(((I2235/60)/60)/24)+DATE(1970,1,1)</f>
        <v>42352</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6">
        <f>(E2236-D2236)/D2236 + 1</f>
        <v>11.65</v>
      </c>
      <c r="P2236" s="5">
        <f>E2236/L2236</f>
        <v>41.607142857142854</v>
      </c>
      <c r="Q2236" t="s">
        <v>8333</v>
      </c>
      <c r="R2236" t="s">
        <v>8351</v>
      </c>
      <c r="S2236" s="12">
        <f>(((J2236/60)/60)/24)+DATE(1970,1,1)</f>
        <v>42710.824618055558</v>
      </c>
      <c r="T2236" s="13">
        <f>(((I2236/60)/60)/24)+DATE(1970,1,1)</f>
        <v>42740.824618055558</v>
      </c>
    </row>
    <row r="2237" spans="1:20"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6">
        <f>(E2237-D2237)/D2237 + 1</f>
        <v>1.5331538461538461</v>
      </c>
      <c r="P2237" s="5">
        <f>E2237/L2237</f>
        <v>135.58503401360545</v>
      </c>
      <c r="Q2237" t="s">
        <v>8333</v>
      </c>
      <c r="R2237" t="s">
        <v>8351</v>
      </c>
      <c r="S2237" s="12">
        <f>(((J2237/60)/60)/24)+DATE(1970,1,1)</f>
        <v>42062.022118055553</v>
      </c>
      <c r="T2237" s="13">
        <f>(((I2237/60)/60)/24)+DATE(1970,1,1)</f>
        <v>42091.980451388896</v>
      </c>
    </row>
    <row r="2238" spans="1:20" ht="48"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6">
        <f>(E2238-D2238)/D2238 + 1</f>
        <v>5.3710714285714287</v>
      </c>
      <c r="P2238" s="5">
        <f>E2238/L2238</f>
        <v>22.116176470588236</v>
      </c>
      <c r="Q2238" t="s">
        <v>8333</v>
      </c>
      <c r="R2238" t="s">
        <v>8351</v>
      </c>
      <c r="S2238" s="12">
        <f>(((J2238/60)/60)/24)+DATE(1970,1,1)</f>
        <v>42371.617164351846</v>
      </c>
      <c r="T2238" s="13">
        <f>(((I2238/60)/60)/24)+DATE(1970,1,1)</f>
        <v>42401.617164351846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6">
        <f>(E2239-D2239)/D2239 + 1</f>
        <v>3.5292777777777777</v>
      </c>
      <c r="P2239" s="5">
        <f>E2239/L2239</f>
        <v>64.625635808748726</v>
      </c>
      <c r="Q2239" t="s">
        <v>8333</v>
      </c>
      <c r="R2239" t="s">
        <v>8351</v>
      </c>
      <c r="S2239" s="12">
        <f>(((J2239/60)/60)/24)+DATE(1970,1,1)</f>
        <v>41915.003275462965</v>
      </c>
      <c r="T2239" s="13">
        <f>(((I2239/60)/60)/24)+DATE(1970,1,1)</f>
        <v>41955.332638888889</v>
      </c>
    </row>
    <row r="2240" spans="1:20"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6">
        <f>(E2240-D2240)/D2240 + 1</f>
        <v>1.3740000000000001</v>
      </c>
      <c r="P2240" s="5">
        <f>E2240/L2240</f>
        <v>69.569620253164558</v>
      </c>
      <c r="Q2240" t="s">
        <v>8333</v>
      </c>
      <c r="R2240" t="s">
        <v>8351</v>
      </c>
      <c r="S2240" s="12">
        <f>(((J2240/60)/60)/24)+DATE(1970,1,1)</f>
        <v>42774.621712962966</v>
      </c>
      <c r="T2240" s="13">
        <f>(((I2240/60)/60)/24)+DATE(1970,1,1)</f>
        <v>42804.621712962966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6">
        <f>(E2241-D2241)/D2241 + 1</f>
        <v>1.2802667999999999</v>
      </c>
      <c r="P2241" s="5">
        <f>E2241/L2241</f>
        <v>75.133028169014082</v>
      </c>
      <c r="Q2241" t="s">
        <v>8333</v>
      </c>
      <c r="R2241" t="s">
        <v>8351</v>
      </c>
      <c r="S2241" s="12">
        <f>(((J2241/60)/60)/24)+DATE(1970,1,1)</f>
        <v>41572.958495370374</v>
      </c>
      <c r="T2241" s="13">
        <f>(((I2241/60)/60)/24)+DATE(1970,1,1)</f>
        <v>41609.168055555558</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6">
        <f>(E2242-D2242)/D2242 + 1</f>
        <v>2.7068000000000003</v>
      </c>
      <c r="P2242" s="5">
        <f>E2242/L2242</f>
        <v>140.97916666666666</v>
      </c>
      <c r="Q2242" t="s">
        <v>8333</v>
      </c>
      <c r="R2242" t="s">
        <v>8351</v>
      </c>
      <c r="S2242" s="12">
        <f>(((J2242/60)/60)/24)+DATE(1970,1,1)</f>
        <v>42452.825740740736</v>
      </c>
      <c r="T2242" s="13">
        <f>(((I2242/60)/60)/24)+DATE(1970,1,1)</f>
        <v>42482.825740740736</v>
      </c>
    </row>
    <row r="2243" spans="1:20"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6">
        <f>(E2243-D2243)/D2243 + 1</f>
        <v>8.0640000000000001</v>
      </c>
      <c r="P2243" s="5">
        <f>E2243/L2243</f>
        <v>49.472392638036808</v>
      </c>
      <c r="Q2243" t="s">
        <v>8333</v>
      </c>
      <c r="R2243" t="s">
        <v>8351</v>
      </c>
      <c r="S2243" s="12">
        <f>(((J2243/60)/60)/24)+DATE(1970,1,1)</f>
        <v>42766.827546296292</v>
      </c>
      <c r="T2243" s="13">
        <f>(((I2243/60)/60)/24)+DATE(1970,1,1)</f>
        <v>42796.827546296292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6">
        <f>(E2244-D2244)/D2244 + 1</f>
        <v>13.600976000000001</v>
      </c>
      <c r="P2244" s="5">
        <f>E2244/L2244</f>
        <v>53.865251485148519</v>
      </c>
      <c r="Q2244" t="s">
        <v>8333</v>
      </c>
      <c r="R2244" t="s">
        <v>8351</v>
      </c>
      <c r="S2244" s="12">
        <f>(((J2244/60)/60)/24)+DATE(1970,1,1)</f>
        <v>41569.575613425928</v>
      </c>
      <c r="T2244" s="13">
        <f>(((I2244/60)/60)/24)+DATE(1970,1,1)</f>
        <v>41605.126388888886</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6">
        <f>(E2245-D2245)/D2245 + 1</f>
        <v>9302.5</v>
      </c>
      <c r="P2245" s="5">
        <f>E2245/L2245</f>
        <v>4.5712530712530715</v>
      </c>
      <c r="Q2245" t="s">
        <v>8333</v>
      </c>
      <c r="R2245" t="s">
        <v>8351</v>
      </c>
      <c r="S2245" s="12">
        <f>(((J2245/60)/60)/24)+DATE(1970,1,1)</f>
        <v>42800.751041666663</v>
      </c>
      <c r="T2245" s="13">
        <f>(((I2245/60)/60)/24)+DATE(1970,1,1)</f>
        <v>42807.125</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6">
        <f>(E2246-D2246)/D2246 + 1</f>
        <v>3.7702</v>
      </c>
      <c r="P2246" s="5">
        <f>E2246/L2246</f>
        <v>65.00344827586207</v>
      </c>
      <c r="Q2246" t="s">
        <v>8333</v>
      </c>
      <c r="R2246" t="s">
        <v>8351</v>
      </c>
      <c r="S2246" s="12">
        <f>(((J2246/60)/60)/24)+DATE(1970,1,1)</f>
        <v>42647.818819444445</v>
      </c>
      <c r="T2246" s="13">
        <f>(((I2246/60)/60)/24)+DATE(1970,1,1)</f>
        <v>42659.854166666672</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6">
        <f>(E2247-D2247)/D2247 + 1</f>
        <v>26.47025</v>
      </c>
      <c r="P2247" s="5">
        <f>E2247/L2247</f>
        <v>53.475252525252522</v>
      </c>
      <c r="Q2247" t="s">
        <v>8333</v>
      </c>
      <c r="R2247" t="s">
        <v>8351</v>
      </c>
      <c r="S2247" s="12">
        <f>(((J2247/60)/60)/24)+DATE(1970,1,1)</f>
        <v>41660.708530092597</v>
      </c>
      <c r="T2247" s="13">
        <f>(((I2247/60)/60)/24)+DATE(1970,1,1)</f>
        <v>41691.75</v>
      </c>
    </row>
    <row r="2248" spans="1:20"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6">
        <f>(E2248-D2248)/D2248 + 1</f>
        <v>1.0012000000000001</v>
      </c>
      <c r="P2248" s="5">
        <f>E2248/L2248</f>
        <v>43.912280701754383</v>
      </c>
      <c r="Q2248" t="s">
        <v>8333</v>
      </c>
      <c r="R2248" t="s">
        <v>8351</v>
      </c>
      <c r="S2248" s="12">
        <f>(((J2248/60)/60)/24)+DATE(1970,1,1)</f>
        <v>42221.79178240741</v>
      </c>
      <c r="T2248" s="13">
        <f>(((I2248/60)/60)/24)+DATE(1970,1,1)</f>
        <v>42251.79178240741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6">
        <f>(E2249-D2249)/D2249 + 1</f>
        <v>1.0445405405405406</v>
      </c>
      <c r="P2249" s="5">
        <f>E2249/L2249</f>
        <v>50.852631578947367</v>
      </c>
      <c r="Q2249" t="s">
        <v>8333</v>
      </c>
      <c r="R2249" t="s">
        <v>8351</v>
      </c>
      <c r="S2249" s="12">
        <f>(((J2249/60)/60)/24)+DATE(1970,1,1)</f>
        <v>42200.666261574079</v>
      </c>
      <c r="T2249" s="13">
        <f>(((I2249/60)/60)/24)+DATE(1970,1,1)</f>
        <v>42214.666261574079</v>
      </c>
    </row>
    <row r="2250" spans="1:20"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6">
        <f>(E2250-D2250)/D2250 + 1</f>
        <v>1.0721428571428571</v>
      </c>
      <c r="P2250" s="5">
        <f>E2250/L2250</f>
        <v>58.6328125</v>
      </c>
      <c r="Q2250" t="s">
        <v>8333</v>
      </c>
      <c r="R2250" t="s">
        <v>8351</v>
      </c>
      <c r="S2250" s="12">
        <f>(((J2250/60)/60)/24)+DATE(1970,1,1)</f>
        <v>42688.875902777778</v>
      </c>
      <c r="T2250" s="13">
        <f>(((I2250/60)/60)/24)+DATE(1970,1,1)</f>
        <v>42718.875902777778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6">
        <f>(E2251-D2251)/D2251 + 1</f>
        <v>1.6877142857142857</v>
      </c>
      <c r="P2251" s="5">
        <f>E2251/L2251</f>
        <v>32.81666666666667</v>
      </c>
      <c r="Q2251" t="s">
        <v>8333</v>
      </c>
      <c r="R2251" t="s">
        <v>8351</v>
      </c>
      <c r="S2251" s="12">
        <f>(((J2251/60)/60)/24)+DATE(1970,1,1)</f>
        <v>41336.703298611108</v>
      </c>
      <c r="T2251" s="13">
        <f>(((I2251/60)/60)/24)+DATE(1970,1,1)</f>
        <v>41366.661631944444</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6">
        <f>(E2252-D2252)/D2252 + 1</f>
        <v>9.7511200000000002</v>
      </c>
      <c r="P2252" s="5">
        <f>E2252/L2252</f>
        <v>426.93169877408059</v>
      </c>
      <c r="Q2252" t="s">
        <v>8333</v>
      </c>
      <c r="R2252" t="s">
        <v>8351</v>
      </c>
      <c r="S2252" s="12">
        <f>(((J2252/60)/60)/24)+DATE(1970,1,1)</f>
        <v>42677.005474537036</v>
      </c>
      <c r="T2252" s="13">
        <f>(((I2252/60)/60)/24)+DATE(1970,1,1)</f>
        <v>42707.0471412037</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6">
        <f>(E2253-D2253)/D2253 + 1</f>
        <v>1.3444929411764708</v>
      </c>
      <c r="P2253" s="5">
        <f>E2253/L2253</f>
        <v>23.808729166666669</v>
      </c>
      <c r="Q2253" t="s">
        <v>8333</v>
      </c>
      <c r="R2253" t="s">
        <v>8351</v>
      </c>
      <c r="S2253" s="12">
        <f>(((J2253/60)/60)/24)+DATE(1970,1,1)</f>
        <v>41846.34579861111</v>
      </c>
      <c r="T2253" s="13">
        <f>(((I2253/60)/60)/24)+DATE(1970,1,1)</f>
        <v>41867.34579861111</v>
      </c>
    </row>
    <row r="2254" spans="1:20"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6">
        <f>(E2254-D2254)/D2254 + 1</f>
        <v>2.722777777777778</v>
      </c>
      <c r="P2254" s="5">
        <f>E2254/L2254</f>
        <v>98.413654618473899</v>
      </c>
      <c r="Q2254" t="s">
        <v>8333</v>
      </c>
      <c r="R2254" t="s">
        <v>8351</v>
      </c>
      <c r="S2254" s="12">
        <f>(((J2254/60)/60)/24)+DATE(1970,1,1)</f>
        <v>42573.327986111108</v>
      </c>
      <c r="T2254" s="13">
        <f>(((I2254/60)/60)/24)+DATE(1970,1,1)</f>
        <v>42588.327986111108</v>
      </c>
    </row>
    <row r="2255" spans="1:20" ht="64"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6">
        <f>(E2255-D2255)/D2255 + 1</f>
        <v>1.1268750000000001</v>
      </c>
      <c r="P2255" s="5">
        <f>E2255/L2255</f>
        <v>107.32142857142857</v>
      </c>
      <c r="Q2255" t="s">
        <v>8333</v>
      </c>
      <c r="R2255" t="s">
        <v>8351</v>
      </c>
      <c r="S2255" s="12">
        <f>(((J2255/60)/60)/24)+DATE(1970,1,1)</f>
        <v>42296.631331018521</v>
      </c>
      <c r="T2255" s="13">
        <f>(((I2255/60)/60)/24)+DATE(1970,1,1)</f>
        <v>42326.672997685186</v>
      </c>
    </row>
    <row r="2256" spans="1:20" ht="48"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6">
        <f>(E2256-D2256)/D2256 + 1</f>
        <v>4.5979999999999999</v>
      </c>
      <c r="P2256" s="5">
        <f>E2256/L2256</f>
        <v>11.67005076142132</v>
      </c>
      <c r="Q2256" t="s">
        <v>8333</v>
      </c>
      <c r="R2256" t="s">
        <v>8351</v>
      </c>
      <c r="S2256" s="12">
        <f>(((J2256/60)/60)/24)+DATE(1970,1,1)</f>
        <v>42752.647777777776</v>
      </c>
      <c r="T2256" s="13">
        <f>(((I2256/60)/60)/24)+DATE(1970,1,1)</f>
        <v>42759.647777777776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6">
        <f>(E2257-D2257)/D2257 + 1</f>
        <v>2.8665822784810127</v>
      </c>
      <c r="P2257" s="5">
        <f>E2257/L2257</f>
        <v>41.782287822878232</v>
      </c>
      <c r="Q2257" t="s">
        <v>8333</v>
      </c>
      <c r="R2257" t="s">
        <v>8351</v>
      </c>
      <c r="S2257" s="12">
        <f>(((J2257/60)/60)/24)+DATE(1970,1,1)</f>
        <v>42467.951979166668</v>
      </c>
      <c r="T2257" s="13">
        <f>(((I2257/60)/60)/24)+DATE(1970,1,1)</f>
        <v>42497.951979166668</v>
      </c>
    </row>
    <row r="2258" spans="1:20"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6">
        <f>(E2258-D2258)/D2258 + 1</f>
        <v>2.2270833333333333</v>
      </c>
      <c r="P2258" s="5">
        <f>E2258/L2258</f>
        <v>21.38</v>
      </c>
      <c r="Q2258" t="s">
        <v>8333</v>
      </c>
      <c r="R2258" t="s">
        <v>8351</v>
      </c>
      <c r="S2258" s="12">
        <f>(((J2258/60)/60)/24)+DATE(1970,1,1)</f>
        <v>42682.451921296291</v>
      </c>
      <c r="T2258" s="13">
        <f>(((I2258/60)/60)/24)+DATE(1970,1,1)</f>
        <v>42696.451921296291</v>
      </c>
    </row>
    <row r="2259" spans="1:20" ht="64"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6">
        <f>(E2259-D2259)/D2259 + 1</f>
        <v>6.3613999999999997</v>
      </c>
      <c r="P2259" s="5">
        <f>E2259/L2259</f>
        <v>94.103550295857985</v>
      </c>
      <c r="Q2259" t="s">
        <v>8333</v>
      </c>
      <c r="R2259" t="s">
        <v>8351</v>
      </c>
      <c r="S2259" s="12">
        <f>(((J2259/60)/60)/24)+DATE(1970,1,1)</f>
        <v>42505.936678240745</v>
      </c>
      <c r="T2259" s="13">
        <f>(((I2259/60)/60)/24)+DATE(1970,1,1)</f>
        <v>42540.958333333328</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6">
        <f>(E2260-D2260)/D2260 + 1</f>
        <v>1.4650000000000001</v>
      </c>
      <c r="P2260" s="5">
        <f>E2260/L2260</f>
        <v>15.721951219512196</v>
      </c>
      <c r="Q2260" t="s">
        <v>8333</v>
      </c>
      <c r="R2260" t="s">
        <v>8351</v>
      </c>
      <c r="S2260" s="12">
        <f>(((J2260/60)/60)/24)+DATE(1970,1,1)</f>
        <v>42136.75100694444</v>
      </c>
      <c r="T2260" s="13">
        <f>(((I2260/60)/60)/24)+DATE(1970,1,1)</f>
        <v>42166.75100694444</v>
      </c>
    </row>
    <row r="2261" spans="1:20"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6">
        <f>(E2261-D2261)/D2261 + 1</f>
        <v>18.670999999999999</v>
      </c>
      <c r="P2261" s="5">
        <f>E2261/L2261</f>
        <v>90.635922330097088</v>
      </c>
      <c r="Q2261" t="s">
        <v>8333</v>
      </c>
      <c r="R2261" t="s">
        <v>8351</v>
      </c>
      <c r="S2261" s="12">
        <f>(((J2261/60)/60)/24)+DATE(1970,1,1)</f>
        <v>42702.804814814815</v>
      </c>
      <c r="T2261" s="13">
        <f>(((I2261/60)/60)/24)+DATE(1970,1,1)</f>
        <v>42712.804814814815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6">
        <f>(E2262-D2262)/D2262 + 1</f>
        <v>3.2692000000000001</v>
      </c>
      <c r="P2262" s="5">
        <f>E2262/L2262</f>
        <v>97.297619047619051</v>
      </c>
      <c r="Q2262" t="s">
        <v>8333</v>
      </c>
      <c r="R2262" t="s">
        <v>8351</v>
      </c>
      <c r="S2262" s="12">
        <f>(((J2262/60)/60)/24)+DATE(1970,1,1)</f>
        <v>41695.016782407409</v>
      </c>
      <c r="T2262" s="13">
        <f>(((I2262/60)/60)/24)+DATE(1970,1,1)</f>
        <v>41724.975115740745</v>
      </c>
    </row>
    <row r="2263" spans="1:20"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6">
        <f>(E2263-D2263)/D2263 + 1</f>
        <v>7.7949999999999999</v>
      </c>
      <c r="P2263" s="5">
        <f>E2263/L2263</f>
        <v>37.11904761904762</v>
      </c>
      <c r="Q2263" t="s">
        <v>8333</v>
      </c>
      <c r="R2263" t="s">
        <v>8351</v>
      </c>
      <c r="S2263" s="12">
        <f>(((J2263/60)/60)/24)+DATE(1970,1,1)</f>
        <v>42759.724768518514</v>
      </c>
      <c r="T2263" s="13">
        <f>(((I2263/60)/60)/24)+DATE(1970,1,1)</f>
        <v>42780.724768518514</v>
      </c>
    </row>
    <row r="2264" spans="1:20" ht="48"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6">
        <f>(E2264-D2264)/D2264 + 1</f>
        <v>1.5415151515151515</v>
      </c>
      <c r="P2264" s="5">
        <f>E2264/L2264</f>
        <v>28.104972375690608</v>
      </c>
      <c r="Q2264" t="s">
        <v>8333</v>
      </c>
      <c r="R2264" t="s">
        <v>8351</v>
      </c>
      <c r="S2264" s="12">
        <f>(((J2264/60)/60)/24)+DATE(1970,1,1)</f>
        <v>41926.585162037038</v>
      </c>
      <c r="T2264" s="13">
        <f>(((I2264/60)/60)/24)+DATE(1970,1,1)</f>
        <v>41961</v>
      </c>
    </row>
    <row r="2265" spans="1:20"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6">
        <f>(E2265-D2265)/D2265 + 1</f>
        <v>1.1554666666666666</v>
      </c>
      <c r="P2265" s="5">
        <f>E2265/L2265</f>
        <v>144.43333333333334</v>
      </c>
      <c r="Q2265" t="s">
        <v>8333</v>
      </c>
      <c r="R2265" t="s">
        <v>8351</v>
      </c>
      <c r="S2265" s="12">
        <f>(((J2265/60)/60)/24)+DATE(1970,1,1)</f>
        <v>42014.832326388889</v>
      </c>
      <c r="T2265" s="13">
        <f>(((I2265/60)/60)/24)+DATE(1970,1,1)</f>
        <v>42035.832326388889</v>
      </c>
    </row>
    <row r="2266" spans="1:20" ht="64"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6">
        <f>(E2266-D2266)/D2266 + 1</f>
        <v>1.8003333333333333</v>
      </c>
      <c r="P2266" s="5">
        <f>E2266/L2266</f>
        <v>24.274157303370785</v>
      </c>
      <c r="Q2266" t="s">
        <v>8333</v>
      </c>
      <c r="R2266" t="s">
        <v>8351</v>
      </c>
      <c r="S2266" s="12">
        <f>(((J2266/60)/60)/24)+DATE(1970,1,1)</f>
        <v>42496.582337962958</v>
      </c>
      <c r="T2266" s="13">
        <f>(((I2266/60)/60)/24)+DATE(1970,1,1)</f>
        <v>42513.125</v>
      </c>
    </row>
    <row r="2267" spans="1:20"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6">
        <f>(E2267-D2267)/D2267 + 1</f>
        <v>2.9850000000000003</v>
      </c>
      <c r="P2267" s="5">
        <f>E2267/L2267</f>
        <v>35.117647058823529</v>
      </c>
      <c r="Q2267" t="s">
        <v>8333</v>
      </c>
      <c r="R2267" t="s">
        <v>8351</v>
      </c>
      <c r="S2267" s="12">
        <f>(((J2267/60)/60)/24)+DATE(1970,1,1)</f>
        <v>42689.853090277778</v>
      </c>
      <c r="T2267" s="13">
        <f>(((I2267/60)/60)/24)+DATE(1970,1,1)</f>
        <v>42696.853090277778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6">
        <f>(E2268-D2268)/D2268 + 1</f>
        <v>3.2026666666666666</v>
      </c>
      <c r="P2268" s="5">
        <f>E2268/L2268</f>
        <v>24.762886597938145</v>
      </c>
      <c r="Q2268" t="s">
        <v>8333</v>
      </c>
      <c r="R2268" t="s">
        <v>8351</v>
      </c>
      <c r="S2268" s="12">
        <f>(((J2268/60)/60)/24)+DATE(1970,1,1)</f>
        <v>42469.874907407408</v>
      </c>
      <c r="T2268" s="13">
        <f>(((I2268/60)/60)/24)+DATE(1970,1,1)</f>
        <v>42487.083333333328</v>
      </c>
    </row>
    <row r="2269" spans="1:20" ht="64"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6">
        <f>(E2269-D2269)/D2269 + 1</f>
        <v>3.80525</v>
      </c>
      <c r="P2269" s="5">
        <f>E2269/L2269</f>
        <v>188.37871287128712</v>
      </c>
      <c r="Q2269" t="s">
        <v>8333</v>
      </c>
      <c r="R2269" t="s">
        <v>8351</v>
      </c>
      <c r="S2269" s="12">
        <f>(((J2269/60)/60)/24)+DATE(1970,1,1)</f>
        <v>41968.829826388886</v>
      </c>
      <c r="T2269" s="13">
        <f>(((I2269/60)/60)/24)+DATE(1970,1,1)</f>
        <v>41994.041666666672</v>
      </c>
    </row>
    <row r="2270" spans="1:20" ht="64"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6">
        <f>(E2270-D2270)/D2270 + 1</f>
        <v>1.026</v>
      </c>
      <c r="P2270" s="5">
        <f>E2270/L2270</f>
        <v>148.08247422680412</v>
      </c>
      <c r="Q2270" t="s">
        <v>8333</v>
      </c>
      <c r="R2270" t="s">
        <v>8351</v>
      </c>
      <c r="S2270" s="12">
        <f>(((J2270/60)/60)/24)+DATE(1970,1,1)</f>
        <v>42776.082349537035</v>
      </c>
      <c r="T2270" s="13">
        <f>(((I2270/60)/60)/24)+DATE(1970,1,1)</f>
        <v>42806.082349537035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6">
        <f>(E2271-D2271)/D2271 + 1</f>
        <v>18.016400000000001</v>
      </c>
      <c r="P2271" s="5">
        <f>E2271/L2271</f>
        <v>49.934589800443462</v>
      </c>
      <c r="Q2271" t="s">
        <v>8333</v>
      </c>
      <c r="R2271" t="s">
        <v>8351</v>
      </c>
      <c r="S2271" s="12">
        <f>(((J2271/60)/60)/24)+DATE(1970,1,1)</f>
        <v>42776.704432870371</v>
      </c>
      <c r="T2271" s="13">
        <f>(((I2271/60)/60)/24)+DATE(1970,1,1)</f>
        <v>42801.208333333328</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6">
        <f>(E2272-D2272)/D2272 + 1</f>
        <v>7.2024800000000004</v>
      </c>
      <c r="P2272" s="5">
        <f>E2272/L2272</f>
        <v>107.82155688622754</v>
      </c>
      <c r="Q2272" t="s">
        <v>8333</v>
      </c>
      <c r="R2272" t="s">
        <v>8351</v>
      </c>
      <c r="S2272" s="12">
        <f>(((J2272/60)/60)/24)+DATE(1970,1,1)</f>
        <v>42725.869363425925</v>
      </c>
      <c r="T2272" s="13">
        <f>(((I2272/60)/60)/24)+DATE(1970,1,1)</f>
        <v>42745.915972222225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6">
        <f>(E2273-D2273)/D2273 + 1</f>
        <v>2.8308999999999997</v>
      </c>
      <c r="P2273" s="5">
        <f>E2273/L2273</f>
        <v>42.63403614457831</v>
      </c>
      <c r="Q2273" t="s">
        <v>8333</v>
      </c>
      <c r="R2273" t="s">
        <v>8351</v>
      </c>
      <c r="S2273" s="12">
        <f>(((J2273/60)/60)/24)+DATE(1970,1,1)</f>
        <v>42684.000046296293</v>
      </c>
      <c r="T2273" s="13">
        <f>(((I2273/60)/60)/24)+DATE(1970,1,1)</f>
        <v>42714.000046296293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6">
        <f>(E2274-D2274)/D2274 + 1</f>
        <v>13.566000000000001</v>
      </c>
      <c r="P2274" s="5">
        <f>E2274/L2274</f>
        <v>14.370762711864407</v>
      </c>
      <c r="Q2274" t="s">
        <v>8333</v>
      </c>
      <c r="R2274" t="s">
        <v>8351</v>
      </c>
      <c r="S2274" s="12">
        <f>(((J2274/60)/60)/24)+DATE(1970,1,1)</f>
        <v>42315.699490740735</v>
      </c>
      <c r="T2274" s="13">
        <f>(((I2274/60)/60)/24)+DATE(1970,1,1)</f>
        <v>42345.699490740735</v>
      </c>
    </row>
    <row r="2275" spans="1:20"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6">
        <f>(E2275-D2275)/D2275 + 1</f>
        <v>2.2035999999999998</v>
      </c>
      <c r="P2275" s="5">
        <f>E2275/L2275</f>
        <v>37.476190476190474</v>
      </c>
      <c r="Q2275" t="s">
        <v>8333</v>
      </c>
      <c r="R2275" t="s">
        <v>8351</v>
      </c>
      <c r="S2275" s="12">
        <f>(((J2275/60)/60)/24)+DATE(1970,1,1)</f>
        <v>42781.549097222218</v>
      </c>
      <c r="T2275" s="13">
        <f>(((I2275/60)/60)/24)+DATE(1970,1,1)</f>
        <v>42806.507430555561</v>
      </c>
    </row>
    <row r="2276" spans="1:20" ht="64"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6">
        <f>(E2276-D2276)/D2276 + 1</f>
        <v>1.196</v>
      </c>
      <c r="P2276" s="5">
        <f>E2276/L2276</f>
        <v>30.202020202020201</v>
      </c>
      <c r="Q2276" t="s">
        <v>8333</v>
      </c>
      <c r="R2276" t="s">
        <v>8351</v>
      </c>
      <c r="S2276" s="12">
        <f>(((J2276/60)/60)/24)+DATE(1970,1,1)</f>
        <v>41663.500659722224</v>
      </c>
      <c r="T2276" s="13">
        <f>(((I2276/60)/60)/24)+DATE(1970,1,1)</f>
        <v>41693.500659722224</v>
      </c>
    </row>
    <row r="2277" spans="1:20"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6">
        <f>(E2277-D2277)/D2277 + 1</f>
        <v>4.0776923076923079</v>
      </c>
      <c r="P2277" s="5">
        <f>E2277/L2277</f>
        <v>33.550632911392405</v>
      </c>
      <c r="Q2277" t="s">
        <v>8333</v>
      </c>
      <c r="R2277" t="s">
        <v>8351</v>
      </c>
      <c r="S2277" s="12">
        <f>(((J2277/60)/60)/24)+DATE(1970,1,1)</f>
        <v>41965.616655092599</v>
      </c>
      <c r="T2277" s="13">
        <f>(((I2277/60)/60)/24)+DATE(1970,1,1)</f>
        <v>41995.616655092599</v>
      </c>
    </row>
    <row r="2278" spans="1:20" ht="64"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6">
        <f>(E2278-D2278)/D2278 + 1</f>
        <v>1.0581826105905425</v>
      </c>
      <c r="P2278" s="5">
        <f>E2278/L2278</f>
        <v>64.74666666666667</v>
      </c>
      <c r="Q2278" t="s">
        <v>8333</v>
      </c>
      <c r="R2278" t="s">
        <v>8351</v>
      </c>
      <c r="S2278" s="12">
        <f>(((J2278/60)/60)/24)+DATE(1970,1,1)</f>
        <v>41614.651493055557</v>
      </c>
      <c r="T2278" s="13">
        <f>(((I2278/60)/60)/24)+DATE(1970,1,1)</f>
        <v>41644.651493055557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6">
        <f>(E2279-D2279)/D2279 + 1</f>
        <v>1.4108235294117648</v>
      </c>
      <c r="P2279" s="5">
        <f>E2279/L2279</f>
        <v>57.932367149758456</v>
      </c>
      <c r="Q2279" t="s">
        <v>8333</v>
      </c>
      <c r="R2279" t="s">
        <v>8351</v>
      </c>
      <c r="S2279" s="12">
        <f>(((J2279/60)/60)/24)+DATE(1970,1,1)</f>
        <v>40936.678506944445</v>
      </c>
      <c r="T2279" s="13">
        <f>(((I2279/60)/60)/24)+DATE(1970,1,1)</f>
        <v>40966.678506944445</v>
      </c>
    </row>
    <row r="2280" spans="1:20"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6">
        <f>(E2280-D2280)/D2280 + 1</f>
        <v>2.7069999999999999</v>
      </c>
      <c r="P2280" s="5">
        <f>E2280/L2280</f>
        <v>53.078431372549019</v>
      </c>
      <c r="Q2280" t="s">
        <v>8333</v>
      </c>
      <c r="R2280" t="s">
        <v>8351</v>
      </c>
      <c r="S2280" s="12">
        <f>(((J2280/60)/60)/24)+DATE(1970,1,1)</f>
        <v>42338.709108796291</v>
      </c>
      <c r="T2280" s="13">
        <f>(((I2280/60)/60)/24)+DATE(1970,1,1)</f>
        <v>42372.957638888889</v>
      </c>
    </row>
    <row r="2281" spans="1:20" ht="64"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6">
        <f>(E2281-D2281)/D2281 + 1</f>
        <v>1.538</v>
      </c>
      <c r="P2281" s="5">
        <f>E2281/L2281</f>
        <v>48.0625</v>
      </c>
      <c r="Q2281" t="s">
        <v>8333</v>
      </c>
      <c r="R2281" t="s">
        <v>8351</v>
      </c>
      <c r="S2281" s="12">
        <f>(((J2281/60)/60)/24)+DATE(1970,1,1)</f>
        <v>42020.806701388887</v>
      </c>
      <c r="T2281" s="13">
        <f>(((I2281/60)/60)/24)+DATE(1970,1,1)</f>
        <v>42039.166666666672</v>
      </c>
    </row>
    <row r="2282" spans="1:20" ht="64"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6">
        <f>(E2282-D2282)/D2282 + 1</f>
        <v>4.0357653061224488</v>
      </c>
      <c r="P2282" s="5">
        <f>E2282/L2282</f>
        <v>82.396874999999994</v>
      </c>
      <c r="Q2282" t="s">
        <v>8333</v>
      </c>
      <c r="R2282" t="s">
        <v>8351</v>
      </c>
      <c r="S2282" s="12">
        <f>(((J2282/60)/60)/24)+DATE(1970,1,1)</f>
        <v>42234.624895833331</v>
      </c>
      <c r="T2282" s="13">
        <f>(((I2282/60)/60)/24)+DATE(1970,1,1)</f>
        <v>42264.624895833331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6">
        <f>(E2283-D2283)/D2283 + 1</f>
        <v>1.85</v>
      </c>
      <c r="P2283" s="5">
        <f>E2283/L2283</f>
        <v>50.454545454545453</v>
      </c>
      <c r="Q2283" t="s">
        <v>8325</v>
      </c>
      <c r="R2283" t="s">
        <v>8326</v>
      </c>
      <c r="S2283" s="12">
        <f>(((J2283/60)/60)/24)+DATE(1970,1,1)</f>
        <v>40687.285844907405</v>
      </c>
      <c r="T2283" s="13">
        <f>(((I2283/60)/60)/24)+DATE(1970,1,1)</f>
        <v>40749.284722222219</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6">
        <f>(E2284-D2284)/D2284 + 1</f>
        <v>1.8533333333333335</v>
      </c>
      <c r="P2284" s="5">
        <f>E2284/L2284</f>
        <v>115.83333333333333</v>
      </c>
      <c r="Q2284" t="s">
        <v>8325</v>
      </c>
      <c r="R2284" t="s">
        <v>8326</v>
      </c>
      <c r="S2284" s="12">
        <f>(((J2284/60)/60)/24)+DATE(1970,1,1)</f>
        <v>42323.17460648148</v>
      </c>
      <c r="T2284" s="13">
        <f>(((I2284/60)/60)/24)+DATE(1970,1,1)</f>
        <v>42383.17460648148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6">
        <f>(E2285-D2285)/D2285 + 1</f>
        <v>1.0085533333333332</v>
      </c>
      <c r="P2285" s="5">
        <f>E2285/L2285</f>
        <v>63.03458333333333</v>
      </c>
      <c r="Q2285" t="s">
        <v>8325</v>
      </c>
      <c r="R2285" t="s">
        <v>8326</v>
      </c>
      <c r="S2285" s="12">
        <f>(((J2285/60)/60)/24)+DATE(1970,1,1)</f>
        <v>40978.125046296293</v>
      </c>
      <c r="T2285" s="13">
        <f>(((I2285/60)/60)/24)+DATE(1970,1,1)</f>
        <v>41038.083379629628</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6">
        <f>(E2286-D2286)/D2286 + 1</f>
        <v>1.0622116666666668</v>
      </c>
      <c r="P2286" s="5">
        <f>E2286/L2286</f>
        <v>108.02152542372882</v>
      </c>
      <c r="Q2286" t="s">
        <v>8325</v>
      </c>
      <c r="R2286" t="s">
        <v>8326</v>
      </c>
      <c r="S2286" s="12">
        <f>(((J2286/60)/60)/24)+DATE(1970,1,1)</f>
        <v>40585.796817129631</v>
      </c>
      <c r="T2286" s="13">
        <f>(((I2286/60)/60)/24)+DATE(1970,1,1)</f>
        <v>40614.166666666664</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6">
        <f>(E2287-D2287)/D2287 + 1</f>
        <v>1.2136666666666667</v>
      </c>
      <c r="P2287" s="5">
        <f>E2287/L2287</f>
        <v>46.088607594936711</v>
      </c>
      <c r="Q2287" t="s">
        <v>8325</v>
      </c>
      <c r="R2287" t="s">
        <v>8326</v>
      </c>
      <c r="S2287" s="12">
        <f>(((J2287/60)/60)/24)+DATE(1970,1,1)</f>
        <v>41059.185682870368</v>
      </c>
      <c r="T2287" s="13">
        <f>(((I2287/60)/60)/24)+DATE(1970,1,1)</f>
        <v>41089.185682870368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6">
        <f>(E2288-D2288)/D2288 + 1</f>
        <v>1.0006666666666666</v>
      </c>
      <c r="P2288" s="5">
        <f>E2288/L2288</f>
        <v>107.21428571428571</v>
      </c>
      <c r="Q2288" t="s">
        <v>8325</v>
      </c>
      <c r="R2288" t="s">
        <v>8326</v>
      </c>
      <c r="S2288" s="12">
        <f>(((J2288/60)/60)/24)+DATE(1970,1,1)</f>
        <v>41494.963587962964</v>
      </c>
      <c r="T2288" s="13">
        <f>(((I2288/60)/60)/24)+DATE(1970,1,1)</f>
        <v>41523.165972222225</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6">
        <f>(E2289-D2289)/D2289 + 1</f>
        <v>1.1997755555555556</v>
      </c>
      <c r="P2289" s="5">
        <f>E2289/L2289</f>
        <v>50.9338679245283</v>
      </c>
      <c r="Q2289" t="s">
        <v>8325</v>
      </c>
      <c r="R2289" t="s">
        <v>8326</v>
      </c>
      <c r="S2289" s="12">
        <f>(((J2289/60)/60)/24)+DATE(1970,1,1)</f>
        <v>41792.667361111111</v>
      </c>
      <c r="T2289" s="13">
        <f>(((I2289/60)/60)/24)+DATE(1970,1,1)</f>
        <v>41813.667361111111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6">
        <f>(E2290-D2290)/D2290 + 1</f>
        <v>1.0009999999999999</v>
      </c>
      <c r="P2290" s="5">
        <f>E2290/L2290</f>
        <v>40.04</v>
      </c>
      <c r="Q2290" t="s">
        <v>8325</v>
      </c>
      <c r="R2290" t="s">
        <v>8326</v>
      </c>
      <c r="S2290" s="12">
        <f>(((J2290/60)/60)/24)+DATE(1970,1,1)</f>
        <v>41067.827418981484</v>
      </c>
      <c r="T2290" s="13">
        <f>(((I2290/60)/60)/24)+DATE(1970,1,1)</f>
        <v>41086.75</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6">
        <f>(E2291-D2291)/D2291 + 1</f>
        <v>1.0740000000000001</v>
      </c>
      <c r="P2291" s="5">
        <f>E2291/L2291</f>
        <v>64.44</v>
      </c>
      <c r="Q2291" t="s">
        <v>8325</v>
      </c>
      <c r="R2291" t="s">
        <v>8326</v>
      </c>
      <c r="S2291" s="12">
        <f>(((J2291/60)/60)/24)+DATE(1970,1,1)</f>
        <v>41571.998379629629</v>
      </c>
      <c r="T2291" s="13">
        <f>(((I2291/60)/60)/24)+DATE(1970,1,1)</f>
        <v>41614.973611111112</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6">
        <f>(E2292-D2292)/D2292 + 1</f>
        <v>1.0406666666666666</v>
      </c>
      <c r="P2292" s="5">
        <f>E2292/L2292</f>
        <v>53.827586206896555</v>
      </c>
      <c r="Q2292" t="s">
        <v>8325</v>
      </c>
      <c r="R2292" t="s">
        <v>8326</v>
      </c>
      <c r="S2292" s="12">
        <f>(((J2292/60)/60)/24)+DATE(1970,1,1)</f>
        <v>40070.253819444442</v>
      </c>
      <c r="T2292" s="13">
        <f>(((I2292/60)/60)/24)+DATE(1970,1,1)</f>
        <v>40148.708333333336</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6">
        <f>(E2293-D2293)/D2293 + 1</f>
        <v>1.728</v>
      </c>
      <c r="P2293" s="5">
        <f>E2293/L2293</f>
        <v>100.46511627906976</v>
      </c>
      <c r="Q2293" t="s">
        <v>8325</v>
      </c>
      <c r="R2293" t="s">
        <v>8326</v>
      </c>
      <c r="S2293" s="12">
        <f>(((J2293/60)/60)/24)+DATE(1970,1,1)</f>
        <v>40987.977060185185</v>
      </c>
      <c r="T2293" s="13">
        <f>(((I2293/60)/60)/24)+DATE(1970,1,1)</f>
        <v>41022.166666666664</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6">
        <f>(E2294-D2294)/D2294 + 1</f>
        <v>1.072505</v>
      </c>
      <c r="P2294" s="5">
        <f>E2294/L2294</f>
        <v>46.630652173913049</v>
      </c>
      <c r="Q2294" t="s">
        <v>8325</v>
      </c>
      <c r="R2294" t="s">
        <v>8326</v>
      </c>
      <c r="S2294" s="12">
        <f>(((J2294/60)/60)/24)+DATE(1970,1,1)</f>
        <v>40987.697638888887</v>
      </c>
      <c r="T2294" s="13">
        <f>(((I2294/60)/60)/24)+DATE(1970,1,1)</f>
        <v>41017.697638888887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6">
        <f>(E2295-D2295)/D2295 + 1</f>
        <v>1.0823529411764705</v>
      </c>
      <c r="P2295" s="5">
        <f>E2295/L2295</f>
        <v>34.074074074074076</v>
      </c>
      <c r="Q2295" t="s">
        <v>8325</v>
      </c>
      <c r="R2295" t="s">
        <v>8326</v>
      </c>
      <c r="S2295" s="12">
        <f>(((J2295/60)/60)/24)+DATE(1970,1,1)</f>
        <v>41151.708321759259</v>
      </c>
      <c r="T2295" s="13">
        <f>(((I2295/60)/60)/24)+DATE(1970,1,1)</f>
        <v>41177.165972222225</v>
      </c>
    </row>
    <row r="2296" spans="1:20" ht="64"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6">
        <f>(E2296-D2296)/D2296 + 1</f>
        <v>1.4608080000000001</v>
      </c>
      <c r="P2296" s="5">
        <f>E2296/L2296</f>
        <v>65.214642857142863</v>
      </c>
      <c r="Q2296" t="s">
        <v>8325</v>
      </c>
      <c r="R2296" t="s">
        <v>8326</v>
      </c>
      <c r="S2296" s="12">
        <f>(((J2296/60)/60)/24)+DATE(1970,1,1)</f>
        <v>41264.72314814815</v>
      </c>
      <c r="T2296" s="13">
        <f>(((I2296/60)/60)/24)+DATE(1970,1,1)</f>
        <v>41294.72314814815</v>
      </c>
    </row>
    <row r="2297" spans="1:20" ht="64"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6">
        <f>(E2297-D2297)/D2297 + 1</f>
        <v>1.2524999999999999</v>
      </c>
      <c r="P2297" s="5">
        <f>E2297/L2297</f>
        <v>44.205882352941174</v>
      </c>
      <c r="Q2297" t="s">
        <v>8325</v>
      </c>
      <c r="R2297" t="s">
        <v>8326</v>
      </c>
      <c r="S2297" s="12">
        <f>(((J2297/60)/60)/24)+DATE(1970,1,1)</f>
        <v>41270.954351851848</v>
      </c>
      <c r="T2297" s="13">
        <f>(((I2297/60)/60)/24)+DATE(1970,1,1)</f>
        <v>41300.954351851848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6">
        <f>(E2298-D2298)/D2298 + 1</f>
        <v>1.4907142857142857</v>
      </c>
      <c r="P2298" s="5">
        <f>E2298/L2298</f>
        <v>71.965517241379317</v>
      </c>
      <c r="Q2298" t="s">
        <v>8325</v>
      </c>
      <c r="R2298" t="s">
        <v>8326</v>
      </c>
      <c r="S2298" s="12">
        <f>(((J2298/60)/60)/24)+DATE(1970,1,1)</f>
        <v>40927.731782407405</v>
      </c>
      <c r="T2298" s="13">
        <f>(((I2298/60)/60)/24)+DATE(1970,1,1)</f>
        <v>40962.731782407405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6">
        <f>(E2299-D2299)/D2299 + 1</f>
        <v>1.006</v>
      </c>
      <c r="P2299" s="5">
        <f>E2299/L2299</f>
        <v>52.94736842105263</v>
      </c>
      <c r="Q2299" t="s">
        <v>8325</v>
      </c>
      <c r="R2299" t="s">
        <v>8326</v>
      </c>
      <c r="S2299" s="12">
        <f>(((J2299/60)/60)/24)+DATE(1970,1,1)</f>
        <v>40948.042233796295</v>
      </c>
      <c r="T2299" s="13">
        <f>(((I2299/60)/60)/24)+DATE(1970,1,1)</f>
        <v>40982.165972222225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6">
        <f>(E2300-D2300)/D2300 + 1</f>
        <v>1.0507333333333333</v>
      </c>
      <c r="P2300" s="5">
        <f>E2300/L2300</f>
        <v>109.45138888888889</v>
      </c>
      <c r="Q2300" t="s">
        <v>8325</v>
      </c>
      <c r="R2300" t="s">
        <v>8326</v>
      </c>
      <c r="S2300" s="12">
        <f>(((J2300/60)/60)/24)+DATE(1970,1,1)</f>
        <v>41694.84065972222</v>
      </c>
      <c r="T2300" s="13">
        <f>(((I2300/60)/60)/24)+DATE(1970,1,1)</f>
        <v>41724.798993055556</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6">
        <f>(E2301-D2301)/D2301 + 1</f>
        <v>3.5016666666666665</v>
      </c>
      <c r="P2301" s="5">
        <f>E2301/L2301</f>
        <v>75.035714285714292</v>
      </c>
      <c r="Q2301" t="s">
        <v>8325</v>
      </c>
      <c r="R2301" t="s">
        <v>8326</v>
      </c>
      <c r="S2301" s="12">
        <f>(((J2301/60)/60)/24)+DATE(1970,1,1)</f>
        <v>40565.032511574071</v>
      </c>
      <c r="T2301" s="13">
        <f>(((I2301/60)/60)/24)+DATE(1970,1,1)</f>
        <v>40580.032511574071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6">
        <f>(E2302-D2302)/D2302 + 1</f>
        <v>1.0125</v>
      </c>
      <c r="P2302" s="5">
        <f>E2302/L2302</f>
        <v>115.71428571428571</v>
      </c>
      <c r="Q2302" t="s">
        <v>8325</v>
      </c>
      <c r="R2302" t="s">
        <v>8326</v>
      </c>
      <c r="S2302" s="12">
        <f>(((J2302/60)/60)/24)+DATE(1970,1,1)</f>
        <v>41074.727037037039</v>
      </c>
      <c r="T2302" s="13">
        <f>(((I2302/60)/60)/24)+DATE(1970,1,1)</f>
        <v>41088.727037037039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6">
        <f>(E2303-D2303)/D2303 + 1</f>
        <v>1.336044</v>
      </c>
      <c r="P2303" s="5">
        <f>E2303/L2303</f>
        <v>31.659810426540286</v>
      </c>
      <c r="Q2303" t="s">
        <v>8325</v>
      </c>
      <c r="R2303" t="s">
        <v>8329</v>
      </c>
      <c r="S2303" s="12">
        <f>(((J2303/60)/60)/24)+DATE(1970,1,1)</f>
        <v>41416.146944444445</v>
      </c>
      <c r="T2303" s="13">
        <f>(((I2303/60)/60)/24)+DATE(1970,1,1)</f>
        <v>41446.146944444445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6">
        <f>(E2304-D2304)/D2304 + 1</f>
        <v>1.7065217391304348</v>
      </c>
      <c r="P2304" s="5">
        <f>E2304/L2304</f>
        <v>46.176470588235297</v>
      </c>
      <c r="Q2304" t="s">
        <v>8325</v>
      </c>
      <c r="R2304" t="s">
        <v>8329</v>
      </c>
      <c r="S2304" s="12">
        <f>(((J2304/60)/60)/24)+DATE(1970,1,1)</f>
        <v>41605.868449074071</v>
      </c>
      <c r="T2304" s="13">
        <f>(((I2304/60)/60)/24)+DATE(1970,1,1)</f>
        <v>41639.291666666664</v>
      </c>
    </row>
    <row r="2305" spans="1:20" ht="64"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6">
        <f>(E2305-D2305)/D2305 + 1</f>
        <v>1.0935829457364341</v>
      </c>
      <c r="P2305" s="5">
        <f>E2305/L2305</f>
        <v>68.481650485436887</v>
      </c>
      <c r="Q2305" t="s">
        <v>8325</v>
      </c>
      <c r="R2305" t="s">
        <v>8329</v>
      </c>
      <c r="S2305" s="12">
        <f>(((J2305/60)/60)/24)+DATE(1970,1,1)</f>
        <v>40850.111064814817</v>
      </c>
      <c r="T2305" s="13">
        <f>(((I2305/60)/60)/24)+DATE(1970,1,1)</f>
        <v>40890.152731481481</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6">
        <f>(E2306-D2306)/D2306 + 1</f>
        <v>1.0070033333333335</v>
      </c>
      <c r="P2306" s="5">
        <f>E2306/L2306</f>
        <v>53.469203539823013</v>
      </c>
      <c r="Q2306" t="s">
        <v>8325</v>
      </c>
      <c r="R2306" t="s">
        <v>8329</v>
      </c>
      <c r="S2306" s="12">
        <f>(((J2306/60)/60)/24)+DATE(1970,1,1)</f>
        <v>40502.815868055557</v>
      </c>
      <c r="T2306" s="13">
        <f>(((I2306/60)/60)/24)+DATE(1970,1,1)</f>
        <v>40544.207638888889</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6">
        <f>(E2307-D2307)/D2307 + 1</f>
        <v>1.0122777777777778</v>
      </c>
      <c r="P2307" s="5">
        <f>E2307/L2307</f>
        <v>109.10778443113773</v>
      </c>
      <c r="Q2307" t="s">
        <v>8325</v>
      </c>
      <c r="R2307" t="s">
        <v>8329</v>
      </c>
      <c r="S2307" s="12">
        <f>(((J2307/60)/60)/24)+DATE(1970,1,1)</f>
        <v>41834.695277777777</v>
      </c>
      <c r="T2307" s="13">
        <f>(((I2307/60)/60)/24)+DATE(1970,1,1)</f>
        <v>41859.75</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6">
        <f>(E2308-D2308)/D2308 + 1</f>
        <v>1.0675857142857144</v>
      </c>
      <c r="P2308" s="5">
        <f>E2308/L2308</f>
        <v>51.185616438356163</v>
      </c>
      <c r="Q2308" t="s">
        <v>8325</v>
      </c>
      <c r="R2308" t="s">
        <v>8329</v>
      </c>
      <c r="S2308" s="12">
        <f>(((J2308/60)/60)/24)+DATE(1970,1,1)</f>
        <v>40948.16815972222</v>
      </c>
      <c r="T2308" s="13">
        <f>(((I2308/60)/60)/24)+DATE(1970,1,1)</f>
        <v>40978.16815972222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6">
        <f>(E2309-D2309)/D2309 + 1</f>
        <v>1.0665777537961894</v>
      </c>
      <c r="P2309" s="5">
        <f>E2309/L2309</f>
        <v>27.936800000000002</v>
      </c>
      <c r="Q2309" t="s">
        <v>8325</v>
      </c>
      <c r="R2309" t="s">
        <v>8329</v>
      </c>
      <c r="S2309" s="12">
        <f>(((J2309/60)/60)/24)+DATE(1970,1,1)</f>
        <v>41004.802465277775</v>
      </c>
      <c r="T2309" s="13">
        <f>(((I2309/60)/60)/24)+DATE(1970,1,1)</f>
        <v>41034.802407407406</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6">
        <f>(E2310-D2310)/D2310 + 1</f>
        <v>1.0130622</v>
      </c>
      <c r="P2310" s="5">
        <f>E2310/L2310</f>
        <v>82.496921824104234</v>
      </c>
      <c r="Q2310" t="s">
        <v>8325</v>
      </c>
      <c r="R2310" t="s">
        <v>8329</v>
      </c>
      <c r="S2310" s="12">
        <f>(((J2310/60)/60)/24)+DATE(1970,1,1)</f>
        <v>41851.962916666671</v>
      </c>
      <c r="T2310" s="13">
        <f>(((I2310/60)/60)/24)+DATE(1970,1,1)</f>
        <v>41880.041666666664</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6">
        <f>(E2311-D2311)/D2311 + 1</f>
        <v>1.0667450000000001</v>
      </c>
      <c r="P2311" s="5">
        <f>E2311/L2311</f>
        <v>59.817476635514019</v>
      </c>
      <c r="Q2311" t="s">
        <v>8325</v>
      </c>
      <c r="R2311" t="s">
        <v>8329</v>
      </c>
      <c r="S2311" s="12">
        <f>(((J2311/60)/60)/24)+DATE(1970,1,1)</f>
        <v>41307.987696759257</v>
      </c>
      <c r="T2311" s="13">
        <f>(((I2311/60)/60)/24)+DATE(1970,1,1)</f>
        <v>41342.987696759257</v>
      </c>
    </row>
    <row r="2312" spans="1:20" ht="64"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6">
        <f>(E2312-D2312)/D2312 + 1</f>
        <v>4.288397837837838</v>
      </c>
      <c r="P2312" s="5">
        <f>E2312/L2312</f>
        <v>64.816470588235291</v>
      </c>
      <c r="Q2312" t="s">
        <v>8325</v>
      </c>
      <c r="R2312" t="s">
        <v>8329</v>
      </c>
      <c r="S2312" s="12">
        <f>(((J2312/60)/60)/24)+DATE(1970,1,1)</f>
        <v>41324.79415509259</v>
      </c>
      <c r="T2312" s="13">
        <f>(((I2312/60)/60)/24)+DATE(1970,1,1)</f>
        <v>41354.752488425926</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6">
        <f>(E2313-D2313)/D2313 + 1</f>
        <v>1.0411111111111111</v>
      </c>
      <c r="P2313" s="5">
        <f>E2313/L2313</f>
        <v>90.09615384615384</v>
      </c>
      <c r="Q2313" t="s">
        <v>8325</v>
      </c>
      <c r="R2313" t="s">
        <v>8329</v>
      </c>
      <c r="S2313" s="12">
        <f>(((J2313/60)/60)/24)+DATE(1970,1,1)</f>
        <v>41736.004502314812</v>
      </c>
      <c r="T2313" s="13">
        <f>(((I2313/60)/60)/24)+DATE(1970,1,1)</f>
        <v>41766.004502314812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6">
        <f>(E2314-D2314)/D2314 + 1</f>
        <v>1.0786666666666667</v>
      </c>
      <c r="P2314" s="5">
        <f>E2314/L2314</f>
        <v>40.962025316455694</v>
      </c>
      <c r="Q2314" t="s">
        <v>8325</v>
      </c>
      <c r="R2314" t="s">
        <v>8329</v>
      </c>
      <c r="S2314" s="12">
        <f>(((J2314/60)/60)/24)+DATE(1970,1,1)</f>
        <v>41716.632847222223</v>
      </c>
      <c r="T2314" s="13">
        <f>(((I2314/60)/60)/24)+DATE(1970,1,1)</f>
        <v>41747.958333333336</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6">
        <f>(E2315-D2315)/D2315 + 1</f>
        <v>1.7584040000000001</v>
      </c>
      <c r="P2315" s="5">
        <f>E2315/L2315</f>
        <v>56.000127388535034</v>
      </c>
      <c r="Q2315" t="s">
        <v>8325</v>
      </c>
      <c r="R2315" t="s">
        <v>8329</v>
      </c>
      <c r="S2315" s="12">
        <f>(((J2315/60)/60)/24)+DATE(1970,1,1)</f>
        <v>41002.958634259259</v>
      </c>
      <c r="T2315" s="13">
        <f>(((I2315/60)/60)/24)+DATE(1970,1,1)</f>
        <v>41032.958634259259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6">
        <f>(E2316-D2316)/D2316 + 1</f>
        <v>1.5697000000000001</v>
      </c>
      <c r="P2316" s="5">
        <f>E2316/L2316</f>
        <v>37.672800000000002</v>
      </c>
      <c r="Q2316" t="s">
        <v>8325</v>
      </c>
      <c r="R2316" t="s">
        <v>8329</v>
      </c>
      <c r="S2316" s="12">
        <f>(((J2316/60)/60)/24)+DATE(1970,1,1)</f>
        <v>41037.551585648151</v>
      </c>
      <c r="T2316" s="13">
        <f>(((I2316/60)/60)/24)+DATE(1970,1,1)</f>
        <v>41067.551585648151</v>
      </c>
    </row>
    <row r="2317" spans="1:20" ht="48"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6">
        <f>(E2317-D2317)/D2317 + 1</f>
        <v>1.026</v>
      </c>
      <c r="P2317" s="5">
        <f>E2317/L2317</f>
        <v>40.078125</v>
      </c>
      <c r="Q2317" t="s">
        <v>8325</v>
      </c>
      <c r="R2317" t="s">
        <v>8329</v>
      </c>
      <c r="S2317" s="12">
        <f>(((J2317/60)/60)/24)+DATE(1970,1,1)</f>
        <v>41004.72619212963</v>
      </c>
      <c r="T2317" s="13">
        <f>(((I2317/60)/60)/24)+DATE(1970,1,1)</f>
        <v>41034.72619212963</v>
      </c>
    </row>
    <row r="2318" spans="1:20" ht="64"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6">
        <f>(E2318-D2318)/D2318 + 1</f>
        <v>1.0404266666666666</v>
      </c>
      <c r="P2318" s="5">
        <f>E2318/L2318</f>
        <v>78.031999999999996</v>
      </c>
      <c r="Q2318" t="s">
        <v>8325</v>
      </c>
      <c r="R2318" t="s">
        <v>8329</v>
      </c>
      <c r="S2318" s="12">
        <f>(((J2318/60)/60)/24)+DATE(1970,1,1)</f>
        <v>40079.725115740745</v>
      </c>
      <c r="T2318" s="13">
        <f>(((I2318/60)/60)/24)+DATE(1970,1,1)</f>
        <v>40156.76666666667</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6">
        <f>(E2319-D2319)/D2319 + 1</f>
        <v>1.04</v>
      </c>
      <c r="P2319" s="5">
        <f>E2319/L2319</f>
        <v>18.90909090909091</v>
      </c>
      <c r="Q2319" t="s">
        <v>8325</v>
      </c>
      <c r="R2319" t="s">
        <v>8329</v>
      </c>
      <c r="S2319" s="12">
        <f>(((J2319/60)/60)/24)+DATE(1970,1,1)</f>
        <v>40192.542233796295</v>
      </c>
      <c r="T2319" s="13">
        <f>(((I2319/60)/60)/24)+DATE(1970,1,1)</f>
        <v>40224.208333333336</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6">
        <f>(E2320-D2320)/D2320 + 1</f>
        <v>1.2105999999999999</v>
      </c>
      <c r="P2320" s="5">
        <f>E2320/L2320</f>
        <v>37.134969325153371</v>
      </c>
      <c r="Q2320" t="s">
        <v>8325</v>
      </c>
      <c r="R2320" t="s">
        <v>8329</v>
      </c>
      <c r="S2320" s="12">
        <f>(((J2320/60)/60)/24)+DATE(1970,1,1)</f>
        <v>40050.643680555557</v>
      </c>
      <c r="T2320" s="13">
        <f>(((I2320/60)/60)/24)+DATE(1970,1,1)</f>
        <v>40082.165972222225</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6">
        <f>(E2321-D2321)/D2321 + 1</f>
        <v>1.077</v>
      </c>
      <c r="P2321" s="5">
        <f>E2321/L2321</f>
        <v>41.961038961038959</v>
      </c>
      <c r="Q2321" t="s">
        <v>8325</v>
      </c>
      <c r="R2321" t="s">
        <v>8329</v>
      </c>
      <c r="S2321" s="12">
        <f>(((J2321/60)/60)/24)+DATE(1970,1,1)</f>
        <v>41593.082002314812</v>
      </c>
      <c r="T2321" s="13">
        <f>(((I2321/60)/60)/24)+DATE(1970,1,1)</f>
        <v>41623.082002314812</v>
      </c>
    </row>
    <row r="2322" spans="1:20" ht="64"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6">
        <f>(E2322-D2322)/D2322 + 1</f>
        <v>1.0866</v>
      </c>
      <c r="P2322" s="5">
        <f>E2322/L2322</f>
        <v>61.044943820224717</v>
      </c>
      <c r="Q2322" t="s">
        <v>8325</v>
      </c>
      <c r="R2322" t="s">
        <v>8329</v>
      </c>
      <c r="S2322" s="12">
        <f>(((J2322/60)/60)/24)+DATE(1970,1,1)</f>
        <v>41696.817129629628</v>
      </c>
      <c r="T2322" s="13">
        <f>(((I2322/60)/60)/24)+DATE(1970,1,1)</f>
        <v>41731.775462962964</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6">
        <f>(E2323-D2323)/D2323 + 1</f>
        <v>0.39120962394619685</v>
      </c>
      <c r="P2323" s="5">
        <f>E2323/L2323</f>
        <v>64.53125</v>
      </c>
      <c r="Q2323" t="s">
        <v>8336</v>
      </c>
      <c r="R2323" t="s">
        <v>8352</v>
      </c>
      <c r="S2323" s="12">
        <f>(((J2323/60)/60)/24)+DATE(1970,1,1)</f>
        <v>42799.260428240741</v>
      </c>
      <c r="T2323" s="13">
        <f>(((I2323/60)/60)/24)+DATE(1970,1,1)</f>
        <v>42829.21876157407</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6">
        <f>(E2324-D2324)/D2324 + 1</f>
        <v>3.1481481481481444E-2</v>
      </c>
      <c r="P2324" s="5">
        <f>E2324/L2324</f>
        <v>21.25</v>
      </c>
      <c r="Q2324" t="s">
        <v>8336</v>
      </c>
      <c r="R2324" t="s">
        <v>8352</v>
      </c>
      <c r="S2324" s="12">
        <f>(((J2324/60)/60)/24)+DATE(1970,1,1)</f>
        <v>42804.895474537043</v>
      </c>
      <c r="T2324" s="13">
        <f>(((I2324/60)/60)/24)+DATE(1970,1,1)</f>
        <v>42834.853807870371</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6">
        <f>(E2325-D2325)/D2325 + 1</f>
        <v>0.48</v>
      </c>
      <c r="P2325" s="5">
        <f>E2325/L2325</f>
        <v>30</v>
      </c>
      <c r="Q2325" t="s">
        <v>8336</v>
      </c>
      <c r="R2325" t="s">
        <v>8352</v>
      </c>
      <c r="S2325" s="12">
        <f>(((J2325/60)/60)/24)+DATE(1970,1,1)</f>
        <v>42807.755173611105</v>
      </c>
      <c r="T2325" s="13">
        <f>(((I2325/60)/60)/24)+DATE(1970,1,1)</f>
        <v>42814.755173611105</v>
      </c>
    </row>
    <row r="2326" spans="1:20" ht="48"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6">
        <f>(E2326-D2326)/D2326 + 1</f>
        <v>0.20733333333333337</v>
      </c>
      <c r="P2326" s="5">
        <f>E2326/L2326</f>
        <v>25.491803278688526</v>
      </c>
      <c r="Q2326" t="s">
        <v>8336</v>
      </c>
      <c r="R2326" t="s">
        <v>8352</v>
      </c>
      <c r="S2326" s="12">
        <f>(((J2326/60)/60)/24)+DATE(1970,1,1)</f>
        <v>42790.885243055556</v>
      </c>
      <c r="T2326" s="13">
        <f>(((I2326/60)/60)/24)+DATE(1970,1,1)</f>
        <v>42820.843576388885</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6">
        <f>(E2327-D2327)/D2327 + 1</f>
        <v>7.999999999999996E-2</v>
      </c>
      <c r="P2327" s="5">
        <f>E2327/L2327</f>
        <v>11.428571428571429</v>
      </c>
      <c r="Q2327" t="s">
        <v>8336</v>
      </c>
      <c r="R2327" t="s">
        <v>8352</v>
      </c>
      <c r="S2327" s="12">
        <f>(((J2327/60)/60)/24)+DATE(1970,1,1)</f>
        <v>42794.022349537037</v>
      </c>
      <c r="T2327" s="13">
        <f>(((I2327/60)/60)/24)+DATE(1970,1,1)</f>
        <v>42823.980682870373</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6">
        <f>(E2328-D2328)/D2328 + 1</f>
        <v>7.1999999999999842E-3</v>
      </c>
      <c r="P2328" s="5">
        <f>E2328/L2328</f>
        <v>108</v>
      </c>
      <c r="Q2328" t="s">
        <v>8336</v>
      </c>
      <c r="R2328" t="s">
        <v>8352</v>
      </c>
      <c r="S2328" s="12">
        <f>(((J2328/60)/60)/24)+DATE(1970,1,1)</f>
        <v>42804.034120370372</v>
      </c>
      <c r="T2328" s="13">
        <f>(((I2328/60)/60)/24)+DATE(1970,1,1)</f>
        <v>42855.708333333328</v>
      </c>
    </row>
    <row r="2329" spans="1:20" ht="48"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6">
        <f>(E2329-D2329)/D2329 + 1</f>
        <v>5.2609431428571432</v>
      </c>
      <c r="P2329" s="5">
        <f>E2329/L2329</f>
        <v>54.883162444113267</v>
      </c>
      <c r="Q2329" t="s">
        <v>8336</v>
      </c>
      <c r="R2329" t="s">
        <v>8352</v>
      </c>
      <c r="S2329" s="12">
        <f>(((J2329/60)/60)/24)+DATE(1970,1,1)</f>
        <v>41842.917129629634</v>
      </c>
      <c r="T2329" s="13">
        <f>(((I2329/60)/60)/24)+DATE(1970,1,1)</f>
        <v>41877.917129629634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6">
        <f>(E2330-D2330)/D2330 + 1</f>
        <v>2.5445000000000002</v>
      </c>
      <c r="P2330" s="5">
        <f>E2330/L2330</f>
        <v>47.383612662942269</v>
      </c>
      <c r="Q2330" t="s">
        <v>8336</v>
      </c>
      <c r="R2330" t="s">
        <v>8352</v>
      </c>
      <c r="S2330" s="12">
        <f>(((J2330/60)/60)/24)+DATE(1970,1,1)</f>
        <v>42139.781678240746</v>
      </c>
      <c r="T2330" s="13">
        <f>(((I2330/60)/60)/24)+DATE(1970,1,1)</f>
        <v>42169.781678240746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6">
        <f>(E2331-D2331)/D2331 + 1</f>
        <v>1.0591999999999999</v>
      </c>
      <c r="P2331" s="5">
        <f>E2331/L2331</f>
        <v>211.84</v>
      </c>
      <c r="Q2331" t="s">
        <v>8336</v>
      </c>
      <c r="R2331" t="s">
        <v>8352</v>
      </c>
      <c r="S2331" s="12">
        <f>(((J2331/60)/60)/24)+DATE(1970,1,1)</f>
        <v>41807.624374999999</v>
      </c>
      <c r="T2331" s="13">
        <f>(((I2331/60)/60)/24)+DATE(1970,1,1)</f>
        <v>41837.624374999999</v>
      </c>
    </row>
    <row r="2332" spans="1:20" ht="64"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6">
        <f>(E2332-D2332)/D2332 + 1</f>
        <v>1.0242285714285715</v>
      </c>
      <c r="P2332" s="5">
        <f>E2332/L2332</f>
        <v>219.92638036809817</v>
      </c>
      <c r="Q2332" t="s">
        <v>8336</v>
      </c>
      <c r="R2332" t="s">
        <v>8352</v>
      </c>
      <c r="S2332" s="12">
        <f>(((J2332/60)/60)/24)+DATE(1970,1,1)</f>
        <v>42332.89980324074</v>
      </c>
      <c r="T2332" s="13">
        <f>(((I2332/60)/60)/24)+DATE(1970,1,1)</f>
        <v>42363</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6">
        <f>(E2333-D2333)/D2333 + 1</f>
        <v>1.4431375000000002</v>
      </c>
      <c r="P2333" s="5">
        <f>E2333/L2333</f>
        <v>40.795406360424032</v>
      </c>
      <c r="Q2333" t="s">
        <v>8336</v>
      </c>
      <c r="R2333" t="s">
        <v>8352</v>
      </c>
      <c r="S2333" s="12">
        <f>(((J2333/60)/60)/24)+DATE(1970,1,1)</f>
        <v>41839.005671296298</v>
      </c>
      <c r="T2333" s="13">
        <f>(((I2333/60)/60)/24)+DATE(1970,1,1)</f>
        <v>41869.005671296298</v>
      </c>
    </row>
    <row r="2334" spans="1:20" ht="64"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6">
        <f>(E2334-D2334)/D2334 + 1</f>
        <v>1.06308</v>
      </c>
      <c r="P2334" s="5">
        <f>E2334/L2334</f>
        <v>75.502840909090907</v>
      </c>
      <c r="Q2334" t="s">
        <v>8336</v>
      </c>
      <c r="R2334" t="s">
        <v>8352</v>
      </c>
      <c r="S2334" s="12">
        <f>(((J2334/60)/60)/24)+DATE(1970,1,1)</f>
        <v>42011.628136574072</v>
      </c>
      <c r="T2334" s="13">
        <f>(((I2334/60)/60)/24)+DATE(1970,1,1)</f>
        <v>42041.628136574072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6">
        <f>(E2335-D2335)/D2335 + 1</f>
        <v>2.1216666666666666</v>
      </c>
      <c r="P2335" s="5">
        <f>E2335/L2335</f>
        <v>13.542553191489361</v>
      </c>
      <c r="Q2335" t="s">
        <v>8336</v>
      </c>
      <c r="R2335" t="s">
        <v>8352</v>
      </c>
      <c r="S2335" s="12">
        <f>(((J2335/60)/60)/24)+DATE(1970,1,1)</f>
        <v>41767.650347222225</v>
      </c>
      <c r="T2335" s="13">
        <f>(((I2335/60)/60)/24)+DATE(1970,1,1)</f>
        <v>41788.743055555555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6">
        <f>(E2336-D2336)/D2336 + 1</f>
        <v>1.0195000000000001</v>
      </c>
      <c r="P2336" s="5">
        <f>E2336/L2336</f>
        <v>60.865671641791046</v>
      </c>
      <c r="Q2336" t="s">
        <v>8336</v>
      </c>
      <c r="R2336" t="s">
        <v>8352</v>
      </c>
      <c r="S2336" s="12">
        <f>(((J2336/60)/60)/24)+DATE(1970,1,1)</f>
        <v>41918.670115740737</v>
      </c>
      <c r="T2336" s="13">
        <f>(((I2336/60)/60)/24)+DATE(1970,1,1)</f>
        <v>41948.731944444444</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6">
        <f>(E2337-D2337)/D2337 + 1</f>
        <v>1.0227200000000001</v>
      </c>
      <c r="P2337" s="5">
        <f>E2337/L2337</f>
        <v>115.69230769230769</v>
      </c>
      <c r="Q2337" t="s">
        <v>8336</v>
      </c>
      <c r="R2337" t="s">
        <v>8352</v>
      </c>
      <c r="S2337" s="12">
        <f>(((J2337/60)/60)/24)+DATE(1970,1,1)</f>
        <v>41771.572256944448</v>
      </c>
      <c r="T2337" s="13">
        <f>(((I2337/60)/60)/24)+DATE(1970,1,1)</f>
        <v>41801.572256944448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6">
        <f>(E2338-D2338)/D2338 + 1</f>
        <v>5.2073254999999996</v>
      </c>
      <c r="P2338" s="5">
        <f>E2338/L2338</f>
        <v>48.104623556581984</v>
      </c>
      <c r="Q2338" t="s">
        <v>8336</v>
      </c>
      <c r="R2338" t="s">
        <v>8352</v>
      </c>
      <c r="S2338" s="12">
        <f>(((J2338/60)/60)/24)+DATE(1970,1,1)</f>
        <v>41666.924710648149</v>
      </c>
      <c r="T2338" s="13">
        <f>(((I2338/60)/60)/24)+DATE(1970,1,1)</f>
        <v>41706.924710648149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6">
        <f>(E2339-D2339)/D2339 + 1</f>
        <v>1.1065833333333333</v>
      </c>
      <c r="P2339" s="5">
        <f>E2339/L2339</f>
        <v>74.184357541899445</v>
      </c>
      <c r="Q2339" t="s">
        <v>8336</v>
      </c>
      <c r="R2339" t="s">
        <v>8352</v>
      </c>
      <c r="S2339" s="12">
        <f>(((J2339/60)/60)/24)+DATE(1970,1,1)</f>
        <v>41786.640543981484</v>
      </c>
      <c r="T2339" s="13">
        <f>(((I2339/60)/60)/24)+DATE(1970,1,1)</f>
        <v>41816.640543981484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6">
        <f>(E2340-D2340)/D2340 + 1</f>
        <v>1.0114333333333334</v>
      </c>
      <c r="P2340" s="5">
        <f>E2340/L2340</f>
        <v>123.34552845528455</v>
      </c>
      <c r="Q2340" t="s">
        <v>8336</v>
      </c>
      <c r="R2340" t="s">
        <v>8352</v>
      </c>
      <c r="S2340" s="12">
        <f>(((J2340/60)/60)/24)+DATE(1970,1,1)</f>
        <v>41789.896805555552</v>
      </c>
      <c r="T2340" s="13">
        <f>(((I2340/60)/60)/24)+DATE(1970,1,1)</f>
        <v>41819.896805555552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6">
        <f>(E2341-D2341)/D2341 + 1</f>
        <v>2.9420799999999998</v>
      </c>
      <c r="P2341" s="5">
        <f>E2341/L2341</f>
        <v>66.623188405797094</v>
      </c>
      <c r="Q2341" t="s">
        <v>8336</v>
      </c>
      <c r="R2341" t="s">
        <v>8352</v>
      </c>
      <c r="S2341" s="12">
        <f>(((J2341/60)/60)/24)+DATE(1970,1,1)</f>
        <v>42692.79987268518</v>
      </c>
      <c r="T2341" s="13">
        <f>(((I2341/60)/60)/24)+DATE(1970,1,1)</f>
        <v>42723.332638888889</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6">
        <f>(E2342-D2342)/D2342 + 1</f>
        <v>1.0577749999999999</v>
      </c>
      <c r="P2342" s="5">
        <f>E2342/L2342</f>
        <v>104.99007444168734</v>
      </c>
      <c r="Q2342" t="s">
        <v>8336</v>
      </c>
      <c r="R2342" t="s">
        <v>8352</v>
      </c>
      <c r="S2342" s="12">
        <f>(((J2342/60)/60)/24)+DATE(1970,1,1)</f>
        <v>42643.642800925925</v>
      </c>
      <c r="T2342" s="13">
        <f>(((I2342/60)/60)/24)+DATE(1970,1,1)</f>
        <v>42673.642800925925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6">
        <f>(E2343-D2343)/D2343 + 1</f>
        <v>0</v>
      </c>
      <c r="P2343" s="5" t="e">
        <f>E2343/L2343</f>
        <v>#DIV/0!</v>
      </c>
      <c r="Q2343" t="s">
        <v>8319</v>
      </c>
      <c r="R2343" t="s">
        <v>8320</v>
      </c>
      <c r="S2343" s="12">
        <f>(((J2343/60)/60)/24)+DATE(1970,1,1)</f>
        <v>42167.813703703709</v>
      </c>
      <c r="T2343" s="13">
        <f>(((I2343/60)/60)/24)+DATE(1970,1,1)</f>
        <v>42197.813703703709</v>
      </c>
    </row>
    <row r="2344" spans="1:20" ht="64"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6">
        <f>(E2344-D2344)/D2344 + 1</f>
        <v>0</v>
      </c>
      <c r="P2344" s="5" t="e">
        <f>E2344/L2344</f>
        <v>#DIV/0!</v>
      </c>
      <c r="Q2344" t="s">
        <v>8319</v>
      </c>
      <c r="R2344" t="s">
        <v>8320</v>
      </c>
      <c r="S2344" s="12">
        <f>(((J2344/60)/60)/24)+DATE(1970,1,1)</f>
        <v>41897.702199074076</v>
      </c>
      <c r="T2344" s="13">
        <f>(((I2344/60)/60)/24)+DATE(1970,1,1)</f>
        <v>41918.208333333336</v>
      </c>
    </row>
    <row r="2345" spans="1:20" ht="64"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6">
        <f>(E2345-D2345)/D2345 + 1</f>
        <v>3.0000000000000027E-2</v>
      </c>
      <c r="P2345" s="5">
        <f>E2345/L2345</f>
        <v>300</v>
      </c>
      <c r="Q2345" t="s">
        <v>8319</v>
      </c>
      <c r="R2345" t="s">
        <v>8320</v>
      </c>
      <c r="S2345" s="12">
        <f>(((J2345/60)/60)/24)+DATE(1970,1,1)</f>
        <v>42327.825289351851</v>
      </c>
      <c r="T2345" s="13">
        <f>(((I2345/60)/60)/24)+DATE(1970,1,1)</f>
        <v>42377.82430555555</v>
      </c>
    </row>
    <row r="2346" spans="1:20" ht="64"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6">
        <f>(E2346-D2346)/D2346 + 1</f>
        <v>1.0000000000000009E-3</v>
      </c>
      <c r="P2346" s="5">
        <f>E2346/L2346</f>
        <v>1</v>
      </c>
      <c r="Q2346" t="s">
        <v>8319</v>
      </c>
      <c r="R2346" t="s">
        <v>8320</v>
      </c>
      <c r="S2346" s="12">
        <f>(((J2346/60)/60)/24)+DATE(1970,1,1)</f>
        <v>42515.727650462963</v>
      </c>
      <c r="T2346" s="13">
        <f>(((I2346/60)/60)/24)+DATE(1970,1,1)</f>
        <v>42545.727650462963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6">
        <f>(E2347-D2347)/D2347 + 1</f>
        <v>0</v>
      </c>
      <c r="P2347" s="5" t="e">
        <f>E2347/L2347</f>
        <v>#DIV/0!</v>
      </c>
      <c r="Q2347" t="s">
        <v>8319</v>
      </c>
      <c r="R2347" t="s">
        <v>8320</v>
      </c>
      <c r="S2347" s="12">
        <f>(((J2347/60)/60)/24)+DATE(1970,1,1)</f>
        <v>42060.001805555556</v>
      </c>
      <c r="T2347" s="13">
        <f>(((I2347/60)/60)/24)+DATE(1970,1,1)</f>
        <v>42094.985416666663</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6">
        <f>(E2348-D2348)/D2348 + 1</f>
        <v>6.5000000000003944E-4</v>
      </c>
      <c r="P2348" s="5">
        <f>E2348/L2348</f>
        <v>13</v>
      </c>
      <c r="Q2348" t="s">
        <v>8319</v>
      </c>
      <c r="R2348" t="s">
        <v>8320</v>
      </c>
      <c r="S2348" s="12">
        <f>(((J2348/60)/60)/24)+DATE(1970,1,1)</f>
        <v>42615.79896990741</v>
      </c>
      <c r="T2348" s="13">
        <f>(((I2348/60)/60)/24)+DATE(1970,1,1)</f>
        <v>42660.79896990741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6">
        <f>(E2349-D2349)/D2349 + 1</f>
        <v>1.5000000000000013E-2</v>
      </c>
      <c r="P2349" s="5">
        <f>E2349/L2349</f>
        <v>15</v>
      </c>
      <c r="Q2349" t="s">
        <v>8319</v>
      </c>
      <c r="R2349" t="s">
        <v>8320</v>
      </c>
      <c r="S2349" s="12">
        <f>(((J2349/60)/60)/24)+DATE(1970,1,1)</f>
        <v>42577.607361111113</v>
      </c>
      <c r="T2349" s="13">
        <f>(((I2349/60)/60)/24)+DATE(1970,1,1)</f>
        <v>42607.607361111113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6">
        <f>(E2350-D2350)/D2350 + 1</f>
        <v>3.8571428571428923E-3</v>
      </c>
      <c r="P2350" s="5">
        <f>E2350/L2350</f>
        <v>54</v>
      </c>
      <c r="Q2350" t="s">
        <v>8319</v>
      </c>
      <c r="R2350" t="s">
        <v>8320</v>
      </c>
      <c r="S2350" s="12">
        <f>(((J2350/60)/60)/24)+DATE(1970,1,1)</f>
        <v>42360.932152777779</v>
      </c>
      <c r="T2350" s="13">
        <f>(((I2350/60)/60)/24)+DATE(1970,1,1)</f>
        <v>42420.932152777779</v>
      </c>
    </row>
    <row r="2351" spans="1:20"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6">
        <f>(E2351-D2351)/D2351 + 1</f>
        <v>0</v>
      </c>
      <c r="P2351" s="5" t="e">
        <f>E2351/L2351</f>
        <v>#DIV/0!</v>
      </c>
      <c r="Q2351" t="s">
        <v>8319</v>
      </c>
      <c r="R2351" t="s">
        <v>8320</v>
      </c>
      <c r="S2351" s="12">
        <f>(((J2351/60)/60)/24)+DATE(1970,1,1)</f>
        <v>42198.775787037041</v>
      </c>
      <c r="T2351" s="13">
        <f>(((I2351/60)/60)/24)+DATE(1970,1,1)</f>
        <v>42227.775787037041</v>
      </c>
    </row>
    <row r="2352" spans="1:20" ht="48"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6">
        <f>(E2352-D2352)/D2352 + 1</f>
        <v>0</v>
      </c>
      <c r="P2352" s="5" t="e">
        <f>E2352/L2352</f>
        <v>#DIV/0!</v>
      </c>
      <c r="Q2352" t="s">
        <v>8319</v>
      </c>
      <c r="R2352" t="s">
        <v>8320</v>
      </c>
      <c r="S2352" s="12">
        <f>(((J2352/60)/60)/24)+DATE(1970,1,1)</f>
        <v>42708.842245370368</v>
      </c>
      <c r="T2352" s="13">
        <f>(((I2352/60)/60)/24)+DATE(1970,1,1)</f>
        <v>42738.842245370368</v>
      </c>
    </row>
    <row r="2353" spans="1:20"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6">
        <f>(E2353-D2353)/D2353 + 1</f>
        <v>5.7142857142856718E-3</v>
      </c>
      <c r="P2353" s="5">
        <f>E2353/L2353</f>
        <v>15.428571428571429</v>
      </c>
      <c r="Q2353" t="s">
        <v>8319</v>
      </c>
      <c r="R2353" t="s">
        <v>8320</v>
      </c>
      <c r="S2353" s="12">
        <f>(((J2353/60)/60)/24)+DATE(1970,1,1)</f>
        <v>42094.101145833338</v>
      </c>
      <c r="T2353" s="13">
        <f>(((I2353/60)/60)/24)+DATE(1970,1,1)</f>
        <v>42124.101145833338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6">
        <f>(E2354-D2354)/D2354 + 1</f>
        <v>0</v>
      </c>
      <c r="P2354" s="5" t="e">
        <f>E2354/L2354</f>
        <v>#DIV/0!</v>
      </c>
      <c r="Q2354" t="s">
        <v>8319</v>
      </c>
      <c r="R2354" t="s">
        <v>8320</v>
      </c>
      <c r="S2354" s="12">
        <f>(((J2354/60)/60)/24)+DATE(1970,1,1)</f>
        <v>42101.633703703701</v>
      </c>
      <c r="T2354" s="13">
        <f>(((I2354/60)/60)/24)+DATE(1970,1,1)</f>
        <v>42161.633703703701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6">
        <f>(E2355-D2355)/D2355 + 1</f>
        <v>0</v>
      </c>
      <c r="P2355" s="5" t="e">
        <f>E2355/L2355</f>
        <v>#DIV/0!</v>
      </c>
      <c r="Q2355" t="s">
        <v>8319</v>
      </c>
      <c r="R2355" t="s">
        <v>8320</v>
      </c>
      <c r="S2355" s="12">
        <f>(((J2355/60)/60)/24)+DATE(1970,1,1)</f>
        <v>42103.676180555558</v>
      </c>
      <c r="T2355" s="13">
        <f>(((I2355/60)/60)/24)+DATE(1970,1,1)</f>
        <v>42115.676180555558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6">
        <f>(E2356-D2356)/D2356 + 1</f>
        <v>7.1428571428566734E-4</v>
      </c>
      <c r="P2356" s="5">
        <f>E2356/L2356</f>
        <v>25</v>
      </c>
      <c r="Q2356" t="s">
        <v>8319</v>
      </c>
      <c r="R2356" t="s">
        <v>8320</v>
      </c>
      <c r="S2356" s="12">
        <f>(((J2356/60)/60)/24)+DATE(1970,1,1)</f>
        <v>41954.722916666666</v>
      </c>
      <c r="T2356" s="13">
        <f>(((I2356/60)/60)/24)+DATE(1970,1,1)</f>
        <v>42014.722916666666</v>
      </c>
    </row>
    <row r="2357" spans="1:20"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6">
        <f>(E2357-D2357)/D2357 + 1</f>
        <v>6.8749999999999645E-3</v>
      </c>
      <c r="P2357" s="5">
        <f>E2357/L2357</f>
        <v>27.5</v>
      </c>
      <c r="Q2357" t="s">
        <v>8319</v>
      </c>
      <c r="R2357" t="s">
        <v>8320</v>
      </c>
      <c r="S2357" s="12">
        <f>(((J2357/60)/60)/24)+DATE(1970,1,1)</f>
        <v>42096.918240740735</v>
      </c>
      <c r="T2357" s="13">
        <f>(((I2357/60)/60)/24)+DATE(1970,1,1)</f>
        <v>42126.918240740735</v>
      </c>
    </row>
    <row r="2358" spans="1:20"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6">
        <f>(E2358-D2358)/D2358 + 1</f>
        <v>0</v>
      </c>
      <c r="P2358" s="5" t="e">
        <f>E2358/L2358</f>
        <v>#DIV/0!</v>
      </c>
      <c r="Q2358" t="s">
        <v>8319</v>
      </c>
      <c r="R2358" t="s">
        <v>8320</v>
      </c>
      <c r="S2358" s="12">
        <f>(((J2358/60)/60)/24)+DATE(1970,1,1)</f>
        <v>42130.78361111111</v>
      </c>
      <c r="T2358" s="13">
        <f>(((I2358/60)/60)/24)+DATE(1970,1,1)</f>
        <v>42160.78361111111</v>
      </c>
    </row>
    <row r="2359" spans="1:20" ht="48"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6">
        <f>(E2359-D2359)/D2359 + 1</f>
        <v>0</v>
      </c>
      <c r="P2359" s="5" t="e">
        <f>E2359/L2359</f>
        <v>#DIV/0!</v>
      </c>
      <c r="Q2359" t="s">
        <v>8319</v>
      </c>
      <c r="R2359" t="s">
        <v>8320</v>
      </c>
      <c r="S2359" s="12">
        <f>(((J2359/60)/60)/24)+DATE(1970,1,1)</f>
        <v>42264.620115740734</v>
      </c>
      <c r="T2359" s="13">
        <f>(((I2359/60)/60)/24)+DATE(1970,1,1)</f>
        <v>42294.620115740734</v>
      </c>
    </row>
    <row r="2360" spans="1:20"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6">
        <f>(E2360-D2360)/D2360 + 1</f>
        <v>0</v>
      </c>
      <c r="P2360" s="5" t="e">
        <f>E2360/L2360</f>
        <v>#DIV/0!</v>
      </c>
      <c r="Q2360" t="s">
        <v>8319</v>
      </c>
      <c r="R2360" t="s">
        <v>8320</v>
      </c>
      <c r="S2360" s="12">
        <f>(((J2360/60)/60)/24)+DATE(1970,1,1)</f>
        <v>41978.930972222224</v>
      </c>
      <c r="T2360" s="13">
        <f>(((I2360/60)/60)/24)+DATE(1970,1,1)</f>
        <v>42035.027083333334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6">
        <f>(E2361-D2361)/D2361 + 1</f>
        <v>0.14680000000000004</v>
      </c>
      <c r="P2361" s="5">
        <f>E2361/L2361</f>
        <v>367</v>
      </c>
      <c r="Q2361" t="s">
        <v>8319</v>
      </c>
      <c r="R2361" t="s">
        <v>8320</v>
      </c>
      <c r="S2361" s="12">
        <f>(((J2361/60)/60)/24)+DATE(1970,1,1)</f>
        <v>42159.649583333332</v>
      </c>
      <c r="T2361" s="13">
        <f>(((I2361/60)/60)/24)+DATE(1970,1,1)</f>
        <v>42219.649583333332</v>
      </c>
    </row>
    <row r="2362" spans="1:20"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6">
        <f>(E2362-D2362)/D2362 + 1</f>
        <v>3.9999999999995595E-4</v>
      </c>
      <c r="P2362" s="5">
        <f>E2362/L2362</f>
        <v>2</v>
      </c>
      <c r="Q2362" t="s">
        <v>8319</v>
      </c>
      <c r="R2362" t="s">
        <v>8320</v>
      </c>
      <c r="S2362" s="12">
        <f>(((J2362/60)/60)/24)+DATE(1970,1,1)</f>
        <v>42377.70694444445</v>
      </c>
      <c r="T2362" s="13">
        <f>(((I2362/60)/60)/24)+DATE(1970,1,1)</f>
        <v>42407.70694444445</v>
      </c>
    </row>
    <row r="2363" spans="1:20"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6">
        <f>(E2363-D2363)/D2363 + 1</f>
        <v>0</v>
      </c>
      <c r="P2363" s="5" t="e">
        <f>E2363/L2363</f>
        <v>#DIV/0!</v>
      </c>
      <c r="Q2363" t="s">
        <v>8319</v>
      </c>
      <c r="R2363" t="s">
        <v>8320</v>
      </c>
      <c r="S2363" s="12">
        <f>(((J2363/60)/60)/24)+DATE(1970,1,1)</f>
        <v>42466.858888888892</v>
      </c>
      <c r="T2363" s="13">
        <f>(((I2363/60)/60)/24)+DATE(1970,1,1)</f>
        <v>42490.916666666672</v>
      </c>
    </row>
    <row r="2364" spans="1:20" ht="48"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6">
        <f>(E2364-D2364)/D2364 + 1</f>
        <v>0.2857142857142857</v>
      </c>
      <c r="P2364" s="5">
        <f>E2364/L2364</f>
        <v>60</v>
      </c>
      <c r="Q2364" t="s">
        <v>8319</v>
      </c>
      <c r="R2364" t="s">
        <v>8320</v>
      </c>
      <c r="S2364" s="12">
        <f>(((J2364/60)/60)/24)+DATE(1970,1,1)</f>
        <v>41954.688310185185</v>
      </c>
      <c r="T2364" s="13">
        <f>(((I2364/60)/60)/24)+DATE(1970,1,1)</f>
        <v>41984.688310185185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6">
        <f>(E2365-D2365)/D2365 + 1</f>
        <v>0</v>
      </c>
      <c r="P2365" s="5" t="e">
        <f>E2365/L2365</f>
        <v>#DIV/0!</v>
      </c>
      <c r="Q2365" t="s">
        <v>8319</v>
      </c>
      <c r="R2365" t="s">
        <v>8320</v>
      </c>
      <c r="S2365" s="12">
        <f>(((J2365/60)/60)/24)+DATE(1970,1,1)</f>
        <v>42322.011574074073</v>
      </c>
      <c r="T2365" s="13">
        <f>(((I2365/60)/60)/24)+DATE(1970,1,1)</f>
        <v>42367.011574074073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6">
        <f>(E2366-D2366)/D2366 + 1</f>
        <v>0</v>
      </c>
      <c r="P2366" s="5" t="e">
        <f>E2366/L2366</f>
        <v>#DIV/0!</v>
      </c>
      <c r="Q2366" t="s">
        <v>8319</v>
      </c>
      <c r="R2366" t="s">
        <v>8320</v>
      </c>
      <c r="S2366" s="12">
        <f>(((J2366/60)/60)/24)+DATE(1970,1,1)</f>
        <v>42248.934675925921</v>
      </c>
      <c r="T2366" s="13">
        <f>(((I2366/60)/60)/24)+DATE(1970,1,1)</f>
        <v>42303.934675925921</v>
      </c>
    </row>
    <row r="2367" spans="1:20"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6">
        <f>(E2367-D2367)/D2367 + 1</f>
        <v>0</v>
      </c>
      <c r="P2367" s="5" t="e">
        <f>E2367/L2367</f>
        <v>#DIV/0!</v>
      </c>
      <c r="Q2367" t="s">
        <v>8319</v>
      </c>
      <c r="R2367" t="s">
        <v>8320</v>
      </c>
      <c r="S2367" s="12">
        <f>(((J2367/60)/60)/24)+DATE(1970,1,1)</f>
        <v>42346.736400462964</v>
      </c>
      <c r="T2367" s="13">
        <f>(((I2367/60)/60)/24)+DATE(1970,1,1)</f>
        <v>42386.958333333328</v>
      </c>
    </row>
    <row r="2368" spans="1:20"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6">
        <f>(E2368-D2368)/D2368 + 1</f>
        <v>0.10519999999999996</v>
      </c>
      <c r="P2368" s="5">
        <f>E2368/L2368</f>
        <v>97.407407407407405</v>
      </c>
      <c r="Q2368" t="s">
        <v>8319</v>
      </c>
      <c r="R2368" t="s">
        <v>8320</v>
      </c>
      <c r="S2368" s="12">
        <f>(((J2368/60)/60)/24)+DATE(1970,1,1)</f>
        <v>42268.531631944439</v>
      </c>
      <c r="T2368" s="13">
        <f>(((I2368/60)/60)/24)+DATE(1970,1,1)</f>
        <v>42298.531631944439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6">
        <f>(E2369-D2369)/D2369 + 1</f>
        <v>1.3399999999999967E-2</v>
      </c>
      <c r="P2369" s="5">
        <f>E2369/L2369</f>
        <v>47.857142857142854</v>
      </c>
      <c r="Q2369" t="s">
        <v>8319</v>
      </c>
      <c r="R2369" t="s">
        <v>8320</v>
      </c>
      <c r="S2369" s="12">
        <f>(((J2369/60)/60)/24)+DATE(1970,1,1)</f>
        <v>42425.970092592594</v>
      </c>
      <c r="T2369" s="13">
        <f>(((I2369/60)/60)/24)+DATE(1970,1,1)</f>
        <v>42485.928425925929</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6">
        <f>(E2370-D2370)/D2370 + 1</f>
        <v>2.4999999999999467E-3</v>
      </c>
      <c r="P2370" s="5">
        <f>E2370/L2370</f>
        <v>50</v>
      </c>
      <c r="Q2370" t="s">
        <v>8319</v>
      </c>
      <c r="R2370" t="s">
        <v>8320</v>
      </c>
      <c r="S2370" s="12">
        <f>(((J2370/60)/60)/24)+DATE(1970,1,1)</f>
        <v>42063.721817129626</v>
      </c>
      <c r="T2370" s="13">
        <f>(((I2370/60)/60)/24)+DATE(1970,1,1)</f>
        <v>42108.680150462969</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6">
        <f>(E2371-D2371)/D2371 + 1</f>
        <v>0</v>
      </c>
      <c r="P2371" s="5" t="e">
        <f>E2371/L2371</f>
        <v>#DIV/0!</v>
      </c>
      <c r="Q2371" t="s">
        <v>8319</v>
      </c>
      <c r="R2371" t="s">
        <v>8320</v>
      </c>
      <c r="S2371" s="12">
        <f>(((J2371/60)/60)/24)+DATE(1970,1,1)</f>
        <v>42380.812627314815</v>
      </c>
      <c r="T2371" s="13">
        <f>(((I2371/60)/60)/24)+DATE(1970,1,1)</f>
        <v>42410.812627314815</v>
      </c>
    </row>
    <row r="2372" spans="1:20" ht="64"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6">
        <f>(E2372-D2372)/D2372 + 1</f>
        <v>3.2799999999999496E-3</v>
      </c>
      <c r="P2372" s="5">
        <f>E2372/L2372</f>
        <v>20.5</v>
      </c>
      <c r="Q2372" t="s">
        <v>8319</v>
      </c>
      <c r="R2372" t="s">
        <v>8320</v>
      </c>
      <c r="S2372" s="12">
        <f>(((J2372/60)/60)/24)+DATE(1970,1,1)</f>
        <v>41961.18913194444</v>
      </c>
      <c r="T2372" s="13">
        <f>(((I2372/60)/60)/24)+DATE(1970,1,1)</f>
        <v>41991.18913194444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6">
        <f>(E2373-D2373)/D2373 + 1</f>
        <v>0</v>
      </c>
      <c r="P2373" s="5" t="e">
        <f>E2373/L2373</f>
        <v>#DIV/0!</v>
      </c>
      <c r="Q2373" t="s">
        <v>8319</v>
      </c>
      <c r="R2373" t="s">
        <v>8320</v>
      </c>
      <c r="S2373" s="12">
        <f>(((J2373/60)/60)/24)+DATE(1970,1,1)</f>
        <v>42150.777731481481</v>
      </c>
      <c r="T2373" s="13">
        <f>(((I2373/60)/60)/24)+DATE(1970,1,1)</f>
        <v>42180.777731481481</v>
      </c>
    </row>
    <row r="2374" spans="1:20"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6">
        <f>(E2374-D2374)/D2374 + 1</f>
        <v>3.2727272727272716E-2</v>
      </c>
      <c r="P2374" s="5">
        <f>E2374/L2374</f>
        <v>30</v>
      </c>
      <c r="Q2374" t="s">
        <v>8319</v>
      </c>
      <c r="R2374" t="s">
        <v>8320</v>
      </c>
      <c r="S2374" s="12">
        <f>(((J2374/60)/60)/24)+DATE(1970,1,1)</f>
        <v>42088.069108796291</v>
      </c>
      <c r="T2374" s="13">
        <f>(((I2374/60)/60)/24)+DATE(1970,1,1)</f>
        <v>42118.069108796291</v>
      </c>
    </row>
    <row r="2375" spans="1:20"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6">
        <f>(E2375-D2375)/D2375 + 1</f>
        <v>5.882352941177782E-5</v>
      </c>
      <c r="P2375" s="5">
        <f>E2375/L2375</f>
        <v>50</v>
      </c>
      <c r="Q2375" t="s">
        <v>8319</v>
      </c>
      <c r="R2375" t="s">
        <v>8320</v>
      </c>
      <c r="S2375" s="12">
        <f>(((J2375/60)/60)/24)+DATE(1970,1,1)</f>
        <v>42215.662314814821</v>
      </c>
      <c r="T2375" s="13">
        <f>(((I2375/60)/60)/24)+DATE(1970,1,1)</f>
        <v>42245.662314814821</v>
      </c>
    </row>
    <row r="2376" spans="1:20" ht="64"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6">
        <f>(E2376-D2376)/D2376 + 1</f>
        <v>4.5454545454548523E-4</v>
      </c>
      <c r="P2376" s="5">
        <f>E2376/L2376</f>
        <v>10</v>
      </c>
      <c r="Q2376" t="s">
        <v>8319</v>
      </c>
      <c r="R2376" t="s">
        <v>8320</v>
      </c>
      <c r="S2376" s="12">
        <f>(((J2376/60)/60)/24)+DATE(1970,1,1)</f>
        <v>42017.843287037031</v>
      </c>
      <c r="T2376" s="13">
        <f>(((I2376/60)/60)/24)+DATE(1970,1,1)</f>
        <v>42047.843287037031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6">
        <f>(E2377-D2377)/D2377 + 1</f>
        <v>0</v>
      </c>
      <c r="P2377" s="5" t="e">
        <f>E2377/L2377</f>
        <v>#DIV/0!</v>
      </c>
      <c r="Q2377" t="s">
        <v>8319</v>
      </c>
      <c r="R2377" t="s">
        <v>8320</v>
      </c>
      <c r="S2377" s="12">
        <f>(((J2377/60)/60)/24)+DATE(1970,1,1)</f>
        <v>42592.836076388892</v>
      </c>
      <c r="T2377" s="13">
        <f>(((I2377/60)/60)/24)+DATE(1970,1,1)</f>
        <v>42622.836076388892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6">
        <f>(E2378-D2378)/D2378 + 1</f>
        <v>0.10877666666666663</v>
      </c>
      <c r="P2378" s="5">
        <f>E2378/L2378</f>
        <v>81.582499999999996</v>
      </c>
      <c r="Q2378" t="s">
        <v>8319</v>
      </c>
      <c r="R2378" t="s">
        <v>8320</v>
      </c>
      <c r="S2378" s="12">
        <f>(((J2378/60)/60)/24)+DATE(1970,1,1)</f>
        <v>42318.925532407404</v>
      </c>
      <c r="T2378" s="13">
        <f>(((I2378/60)/60)/24)+DATE(1970,1,1)</f>
        <v>42348.925532407404</v>
      </c>
    </row>
    <row r="2379" spans="1:20"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6">
        <f>(E2379-D2379)/D2379 + 1</f>
        <v>0</v>
      </c>
      <c r="P2379" s="5" t="e">
        <f>E2379/L2379</f>
        <v>#DIV/0!</v>
      </c>
      <c r="Q2379" t="s">
        <v>8319</v>
      </c>
      <c r="R2379" t="s">
        <v>8320</v>
      </c>
      <c r="S2379" s="12">
        <f>(((J2379/60)/60)/24)+DATE(1970,1,1)</f>
        <v>42669.870173611111</v>
      </c>
      <c r="T2379" s="13">
        <f>(((I2379/60)/60)/24)+DATE(1970,1,1)</f>
        <v>42699.911840277782</v>
      </c>
    </row>
    <row r="2380" spans="1:20" ht="48"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6">
        <f>(E2380-D2380)/D2380 + 1</f>
        <v>0</v>
      </c>
      <c r="P2380" s="5" t="e">
        <f>E2380/L2380</f>
        <v>#DIV/0!</v>
      </c>
      <c r="Q2380" t="s">
        <v>8319</v>
      </c>
      <c r="R2380" t="s">
        <v>8320</v>
      </c>
      <c r="S2380" s="12">
        <f>(((J2380/60)/60)/24)+DATE(1970,1,1)</f>
        <v>42213.013078703705</v>
      </c>
      <c r="T2380" s="13">
        <f>(((I2380/60)/60)/24)+DATE(1970,1,1)</f>
        <v>42242.013078703705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6">
        <f>(E2381-D2381)/D2381 + 1</f>
        <v>0</v>
      </c>
      <c r="P2381" s="5" t="e">
        <f>E2381/L2381</f>
        <v>#DIV/0!</v>
      </c>
      <c r="Q2381" t="s">
        <v>8319</v>
      </c>
      <c r="R2381" t="s">
        <v>8320</v>
      </c>
      <c r="S2381" s="12">
        <f>(((J2381/60)/60)/24)+DATE(1970,1,1)</f>
        <v>42237.016388888893</v>
      </c>
      <c r="T2381" s="13">
        <f>(((I2381/60)/60)/24)+DATE(1970,1,1)</f>
        <v>42282.016388888893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6">
        <f>(E2382-D2382)/D2382 + 1</f>
        <v>3.6666666666667069E-3</v>
      </c>
      <c r="P2382" s="5">
        <f>E2382/L2382</f>
        <v>18.333333333333332</v>
      </c>
      <c r="Q2382" t="s">
        <v>8319</v>
      </c>
      <c r="R2382" t="s">
        <v>8320</v>
      </c>
      <c r="S2382" s="12">
        <f>(((J2382/60)/60)/24)+DATE(1970,1,1)</f>
        <v>42248.793310185181</v>
      </c>
      <c r="T2382" s="13">
        <f>(((I2382/60)/60)/24)+DATE(1970,1,1)</f>
        <v>42278.793310185181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6">
        <f>(E2383-D2383)/D2383 + 1</f>
        <v>1.81933989577302E-2</v>
      </c>
      <c r="P2383" s="5">
        <f>E2383/L2383</f>
        <v>224.42857142857142</v>
      </c>
      <c r="Q2383" t="s">
        <v>8319</v>
      </c>
      <c r="R2383" t="s">
        <v>8320</v>
      </c>
      <c r="S2383" s="12">
        <f>(((J2383/60)/60)/24)+DATE(1970,1,1)</f>
        <v>42074.935740740737</v>
      </c>
      <c r="T2383" s="13">
        <f>(((I2383/60)/60)/24)+DATE(1970,1,1)</f>
        <v>42104.935740740737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6">
        <f>(E2384-D2384)/D2384 + 1</f>
        <v>2.5000000000000022E-2</v>
      </c>
      <c r="P2384" s="5">
        <f>E2384/L2384</f>
        <v>37.5</v>
      </c>
      <c r="Q2384" t="s">
        <v>8319</v>
      </c>
      <c r="R2384" t="s">
        <v>8320</v>
      </c>
      <c r="S2384" s="12">
        <f>(((J2384/60)/60)/24)+DATE(1970,1,1)</f>
        <v>42195.187534722223</v>
      </c>
      <c r="T2384" s="13">
        <f>(((I2384/60)/60)/24)+DATE(1970,1,1)</f>
        <v>42220.187534722223</v>
      </c>
    </row>
    <row r="2385" spans="1:20"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6">
        <f>(E2385-D2385)/D2385 + 1</f>
        <v>4.3499999999999983E-2</v>
      </c>
      <c r="P2385" s="5">
        <f>E2385/L2385</f>
        <v>145</v>
      </c>
      <c r="Q2385" t="s">
        <v>8319</v>
      </c>
      <c r="R2385" t="s">
        <v>8320</v>
      </c>
      <c r="S2385" s="12">
        <f>(((J2385/60)/60)/24)+DATE(1970,1,1)</f>
        <v>42027.056793981479</v>
      </c>
      <c r="T2385" s="13">
        <f>(((I2385/60)/60)/24)+DATE(1970,1,1)</f>
        <v>42057.056793981479</v>
      </c>
    </row>
    <row r="2386" spans="1:20" ht="64"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6">
        <f>(E2386-D2386)/D2386 + 1</f>
        <v>8.0000000000000071E-3</v>
      </c>
      <c r="P2386" s="5">
        <f>E2386/L2386</f>
        <v>1</v>
      </c>
      <c r="Q2386" t="s">
        <v>8319</v>
      </c>
      <c r="R2386" t="s">
        <v>8320</v>
      </c>
      <c r="S2386" s="12">
        <f>(((J2386/60)/60)/24)+DATE(1970,1,1)</f>
        <v>41927.067627314813</v>
      </c>
      <c r="T2386" s="13">
        <f>(((I2386/60)/60)/24)+DATE(1970,1,1)</f>
        <v>41957.109293981484</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6">
        <f>(E2387-D2387)/D2387 + 1</f>
        <v>1.2123076923076903E-2</v>
      </c>
      <c r="P2387" s="5">
        <f>E2387/L2387</f>
        <v>112.57142857142857</v>
      </c>
      <c r="Q2387" t="s">
        <v>8319</v>
      </c>
      <c r="R2387" t="s">
        <v>8320</v>
      </c>
      <c r="S2387" s="12">
        <f>(((J2387/60)/60)/24)+DATE(1970,1,1)</f>
        <v>42191.70175925926</v>
      </c>
      <c r="T2387" s="13">
        <f>(((I2387/60)/60)/24)+DATE(1970,1,1)</f>
        <v>42221.70175925926</v>
      </c>
    </row>
    <row r="2388" spans="1:20"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6">
        <f>(E2388-D2388)/D2388 + 1</f>
        <v>0</v>
      </c>
      <c r="P2388" s="5" t="e">
        <f>E2388/L2388</f>
        <v>#DIV/0!</v>
      </c>
      <c r="Q2388" t="s">
        <v>8319</v>
      </c>
      <c r="R2388" t="s">
        <v>8320</v>
      </c>
      <c r="S2388" s="12">
        <f>(((J2388/60)/60)/24)+DATE(1970,1,1)</f>
        <v>41954.838240740741</v>
      </c>
      <c r="T2388" s="13">
        <f>(((I2388/60)/60)/24)+DATE(1970,1,1)</f>
        <v>42014.838240740741</v>
      </c>
    </row>
    <row r="2389" spans="1:20" ht="64"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6">
        <f>(E2389-D2389)/D2389 + 1</f>
        <v>6.8399999999999572E-3</v>
      </c>
      <c r="P2389" s="5">
        <f>E2389/L2389</f>
        <v>342</v>
      </c>
      <c r="Q2389" t="s">
        <v>8319</v>
      </c>
      <c r="R2389" t="s">
        <v>8320</v>
      </c>
      <c r="S2389" s="12">
        <f>(((J2389/60)/60)/24)+DATE(1970,1,1)</f>
        <v>42528.626620370371</v>
      </c>
      <c r="T2389" s="13">
        <f>(((I2389/60)/60)/24)+DATE(1970,1,1)</f>
        <v>42573.626620370371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6">
        <f>(E2390-D2390)/D2390 + 1</f>
        <v>1.2513513513513486E-2</v>
      </c>
      <c r="P2390" s="5">
        <f>E2390/L2390</f>
        <v>57.875</v>
      </c>
      <c r="Q2390" t="s">
        <v>8319</v>
      </c>
      <c r="R2390" t="s">
        <v>8320</v>
      </c>
      <c r="S2390" s="12">
        <f>(((J2390/60)/60)/24)+DATE(1970,1,1)</f>
        <v>41989.853692129633</v>
      </c>
      <c r="T2390" s="13">
        <f>(((I2390/60)/60)/24)+DATE(1970,1,1)</f>
        <v>42019.811805555553</v>
      </c>
    </row>
    <row r="2391" spans="1:20" ht="64"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6">
        <f>(E2391-D2391)/D2391 + 1</f>
        <v>1.87499999999996E-3</v>
      </c>
      <c r="P2391" s="5">
        <f>E2391/L2391</f>
        <v>30</v>
      </c>
      <c r="Q2391" t="s">
        <v>8319</v>
      </c>
      <c r="R2391" t="s">
        <v>8320</v>
      </c>
      <c r="S2391" s="12">
        <f>(((J2391/60)/60)/24)+DATE(1970,1,1)</f>
        <v>42179.653379629628</v>
      </c>
      <c r="T2391" s="13">
        <f>(((I2391/60)/60)/24)+DATE(1970,1,1)</f>
        <v>42210.915972222225</v>
      </c>
    </row>
    <row r="2392" spans="1:20"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6">
        <f>(E2392-D2392)/D2392 + 1</f>
        <v>0</v>
      </c>
      <c r="P2392" s="5" t="e">
        <f>E2392/L2392</f>
        <v>#DIV/0!</v>
      </c>
      <c r="Q2392" t="s">
        <v>8319</v>
      </c>
      <c r="R2392" t="s">
        <v>8320</v>
      </c>
      <c r="S2392" s="12">
        <f>(((J2392/60)/60)/24)+DATE(1970,1,1)</f>
        <v>41968.262314814812</v>
      </c>
      <c r="T2392" s="13">
        <f>(((I2392/60)/60)/24)+DATE(1970,1,1)</f>
        <v>42008.262314814812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6">
        <f>(E2393-D2393)/D2393 + 1</f>
        <v>1.2499999999999734E-3</v>
      </c>
      <c r="P2393" s="5">
        <f>E2393/L2393</f>
        <v>25</v>
      </c>
      <c r="Q2393" t="s">
        <v>8319</v>
      </c>
      <c r="R2393" t="s">
        <v>8320</v>
      </c>
      <c r="S2393" s="12">
        <f>(((J2393/60)/60)/24)+DATE(1970,1,1)</f>
        <v>42064.794490740736</v>
      </c>
      <c r="T2393" s="13">
        <f>(((I2393/60)/60)/24)+DATE(1970,1,1)</f>
        <v>42094.752824074079</v>
      </c>
    </row>
    <row r="2394" spans="1:20" ht="64"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6">
        <f>(E2394-D2394)/D2394 + 1</f>
        <v>0</v>
      </c>
      <c r="P2394" s="5" t="e">
        <f>E2394/L2394</f>
        <v>#DIV/0!</v>
      </c>
      <c r="Q2394" t="s">
        <v>8319</v>
      </c>
      <c r="R2394" t="s">
        <v>8320</v>
      </c>
      <c r="S2394" s="12">
        <f>(((J2394/60)/60)/24)+DATE(1970,1,1)</f>
        <v>42276.120636574073</v>
      </c>
      <c r="T2394" s="13">
        <f>(((I2394/60)/60)/24)+DATE(1970,1,1)</f>
        <v>42306.120636574073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6">
        <f>(E2395-D2395)/D2395 + 1</f>
        <v>4.9999999999994493E-4</v>
      </c>
      <c r="P2395" s="5">
        <f>E2395/L2395</f>
        <v>50</v>
      </c>
      <c r="Q2395" t="s">
        <v>8319</v>
      </c>
      <c r="R2395" t="s">
        <v>8320</v>
      </c>
      <c r="S2395" s="12">
        <f>(((J2395/60)/60)/24)+DATE(1970,1,1)</f>
        <v>42194.648344907408</v>
      </c>
      <c r="T2395" s="13">
        <f>(((I2395/60)/60)/24)+DATE(1970,1,1)</f>
        <v>42224.648344907408</v>
      </c>
    </row>
    <row r="2396" spans="1:20"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6">
        <f>(E2396-D2396)/D2396 + 1</f>
        <v>6.0000000000004494E-4</v>
      </c>
      <c r="P2396" s="5">
        <f>E2396/L2396</f>
        <v>1.5</v>
      </c>
      <c r="Q2396" t="s">
        <v>8319</v>
      </c>
      <c r="R2396" t="s">
        <v>8320</v>
      </c>
      <c r="S2396" s="12">
        <f>(((J2396/60)/60)/24)+DATE(1970,1,1)</f>
        <v>42031.362187499995</v>
      </c>
      <c r="T2396" s="13">
        <f>(((I2396/60)/60)/24)+DATE(1970,1,1)</f>
        <v>42061.362187499995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6">
        <f>(E2397-D2397)/D2397 + 1</f>
        <v>0</v>
      </c>
      <c r="P2397" s="5" t="e">
        <f>E2397/L2397</f>
        <v>#DIV/0!</v>
      </c>
      <c r="Q2397" t="s">
        <v>8319</v>
      </c>
      <c r="R2397" t="s">
        <v>8320</v>
      </c>
      <c r="S2397" s="12">
        <f>(((J2397/60)/60)/24)+DATE(1970,1,1)</f>
        <v>42717.121377314819</v>
      </c>
      <c r="T2397" s="13">
        <f>(((I2397/60)/60)/24)+DATE(1970,1,1)</f>
        <v>42745.372916666667</v>
      </c>
    </row>
    <row r="2398" spans="1:20"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6">
        <f>(E2398-D2398)/D2398 + 1</f>
        <v>2.0000000000000018E-3</v>
      </c>
      <c r="P2398" s="5">
        <f>E2398/L2398</f>
        <v>10</v>
      </c>
      <c r="Q2398" t="s">
        <v>8319</v>
      </c>
      <c r="R2398" t="s">
        <v>8320</v>
      </c>
      <c r="S2398" s="12">
        <f>(((J2398/60)/60)/24)+DATE(1970,1,1)</f>
        <v>42262.849050925928</v>
      </c>
      <c r="T2398" s="13">
        <f>(((I2398/60)/60)/24)+DATE(1970,1,1)</f>
        <v>42292.849050925928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6">
        <f>(E2399-D2399)/D2399 + 1</f>
        <v>0</v>
      </c>
      <c r="P2399" s="5" t="e">
        <f>E2399/L2399</f>
        <v>#DIV/0!</v>
      </c>
      <c r="Q2399" t="s">
        <v>8319</v>
      </c>
      <c r="R2399" t="s">
        <v>8320</v>
      </c>
      <c r="S2399" s="12">
        <f>(((J2399/60)/60)/24)+DATE(1970,1,1)</f>
        <v>41976.88490740741</v>
      </c>
      <c r="T2399" s="13">
        <f>(((I2399/60)/60)/24)+DATE(1970,1,1)</f>
        <v>42006.88490740741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6">
        <f>(E2400-D2400)/D2400 + 1</f>
        <v>0</v>
      </c>
      <c r="P2400" s="5" t="e">
        <f>E2400/L2400</f>
        <v>#DIV/0!</v>
      </c>
      <c r="Q2400" t="s">
        <v>8319</v>
      </c>
      <c r="R2400" t="s">
        <v>8320</v>
      </c>
      <c r="S2400" s="12">
        <f>(((J2400/60)/60)/24)+DATE(1970,1,1)</f>
        <v>42157.916481481487</v>
      </c>
      <c r="T2400" s="13">
        <f>(((I2400/60)/60)/24)+DATE(1970,1,1)</f>
        <v>42187.916481481487</v>
      </c>
    </row>
    <row r="2401" spans="1:20"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6">
        <f>(E2401-D2401)/D2401 + 1</f>
        <v>0</v>
      </c>
      <c r="P2401" s="5" t="e">
        <f>E2401/L2401</f>
        <v>#DIV/0!</v>
      </c>
      <c r="Q2401" t="s">
        <v>8319</v>
      </c>
      <c r="R2401" t="s">
        <v>8320</v>
      </c>
      <c r="S2401" s="12">
        <f>(((J2401/60)/60)/24)+DATE(1970,1,1)</f>
        <v>41956.853078703702</v>
      </c>
      <c r="T2401" s="13">
        <f>(((I2401/60)/60)/24)+DATE(1970,1,1)</f>
        <v>41991.853078703702</v>
      </c>
    </row>
    <row r="2402" spans="1:20"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6">
        <f>(E2402-D2402)/D2402 + 1</f>
        <v>0</v>
      </c>
      <c r="P2402" s="5" t="e">
        <f>E2402/L2402</f>
        <v>#DIV/0!</v>
      </c>
      <c r="Q2402" t="s">
        <v>8319</v>
      </c>
      <c r="R2402" t="s">
        <v>8320</v>
      </c>
      <c r="S2402" s="12">
        <f>(((J2402/60)/60)/24)+DATE(1970,1,1)</f>
        <v>42444.268101851849</v>
      </c>
      <c r="T2402" s="13">
        <f>(((I2402/60)/60)/24)+DATE(1970,1,1)</f>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6">
        <f>(E2403-D2403)/D2403 + 1</f>
        <v>7.1785714285714786E-3</v>
      </c>
      <c r="P2403" s="5">
        <f>E2403/L2403</f>
        <v>22.333333333333332</v>
      </c>
      <c r="Q2403" t="s">
        <v>8336</v>
      </c>
      <c r="R2403" t="s">
        <v>8337</v>
      </c>
      <c r="S2403" s="12">
        <f>(((J2403/60)/60)/24)+DATE(1970,1,1)</f>
        <v>42374.822870370372</v>
      </c>
      <c r="T2403" s="13">
        <f>(((I2403/60)/60)/24)+DATE(1970,1,1)</f>
        <v>42434.822870370372</v>
      </c>
    </row>
    <row r="2404" spans="1:20" ht="32"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6">
        <f>(E2404-D2404)/D2404 + 1</f>
        <v>4.3333333333333002E-3</v>
      </c>
      <c r="P2404" s="5">
        <f>E2404/L2404</f>
        <v>52</v>
      </c>
      <c r="Q2404" t="s">
        <v>8336</v>
      </c>
      <c r="R2404" t="s">
        <v>8337</v>
      </c>
      <c r="S2404" s="12">
        <f>(((J2404/60)/60)/24)+DATE(1970,1,1)</f>
        <v>42107.679756944446</v>
      </c>
      <c r="T2404" s="13">
        <f>(((I2404/60)/60)/24)+DATE(1970,1,1)</f>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6">
        <f>(E2405-D2405)/D2405 + 1</f>
        <v>0.16833333333333333</v>
      </c>
      <c r="P2405" s="5">
        <f>E2405/L2405</f>
        <v>16.833333333333332</v>
      </c>
      <c r="Q2405" t="s">
        <v>8336</v>
      </c>
      <c r="R2405" t="s">
        <v>8337</v>
      </c>
      <c r="S2405" s="12">
        <f>(((J2405/60)/60)/24)+DATE(1970,1,1)</f>
        <v>42399.882615740738</v>
      </c>
      <c r="T2405" s="13">
        <f>(((I2405/60)/60)/24)+DATE(1970,1,1)</f>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6">
        <f>(E2406-D2406)/D2406 + 1</f>
        <v>0</v>
      </c>
      <c r="P2406" s="5" t="e">
        <f>E2406/L2406</f>
        <v>#DIV/0!</v>
      </c>
      <c r="Q2406" t="s">
        <v>8336</v>
      </c>
      <c r="R2406" t="s">
        <v>8337</v>
      </c>
      <c r="S2406" s="12">
        <f>(((J2406/60)/60)/24)+DATE(1970,1,1)</f>
        <v>42342.03943287037</v>
      </c>
      <c r="T2406" s="13">
        <f>(((I2406/60)/60)/24)+DATE(1970,1,1)</f>
        <v>42372.03943287037</v>
      </c>
    </row>
    <row r="2407" spans="1:20" ht="48"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6">
        <f>(E2407-D2407)/D2407 + 1</f>
        <v>0.22519999999999996</v>
      </c>
      <c r="P2407" s="5">
        <f>E2407/L2407</f>
        <v>56.3</v>
      </c>
      <c r="Q2407" t="s">
        <v>8336</v>
      </c>
      <c r="R2407" t="s">
        <v>8337</v>
      </c>
      <c r="S2407" s="12">
        <f>(((J2407/60)/60)/24)+DATE(1970,1,1)</f>
        <v>42595.585358796292</v>
      </c>
      <c r="T2407" s="13">
        <f>(((I2407/60)/60)/24)+DATE(1970,1,1)</f>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6">
        <f>(E2408-D2408)/D2408 + 1</f>
        <v>0.41384615384615386</v>
      </c>
      <c r="P2408" s="5">
        <f>E2408/L2408</f>
        <v>84.0625</v>
      </c>
      <c r="Q2408" t="s">
        <v>8336</v>
      </c>
      <c r="R2408" t="s">
        <v>8337</v>
      </c>
      <c r="S2408" s="12">
        <f>(((J2408/60)/60)/24)+DATE(1970,1,1)</f>
        <v>41983.110995370371</v>
      </c>
      <c r="T2408" s="13">
        <f>(((I2408/60)/60)/24)+DATE(1970,1,1)</f>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6">
        <f>(E2409-D2409)/D2409 + 1</f>
        <v>0.25259090909090909</v>
      </c>
      <c r="P2409" s="5">
        <f>E2409/L2409</f>
        <v>168.39393939393941</v>
      </c>
      <c r="Q2409" t="s">
        <v>8336</v>
      </c>
      <c r="R2409" t="s">
        <v>8337</v>
      </c>
      <c r="S2409" s="12">
        <f>(((J2409/60)/60)/24)+DATE(1970,1,1)</f>
        <v>42082.575555555552</v>
      </c>
      <c r="T2409" s="13">
        <f>(((I2409/60)/60)/24)+DATE(1970,1,1)</f>
        <v>42105.25</v>
      </c>
    </row>
    <row r="2410" spans="1:20" ht="48"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6">
        <f>(E2410-D2410)/D2410 + 1</f>
        <v>2.0000000000000018E-3</v>
      </c>
      <c r="P2410" s="5">
        <f>E2410/L2410</f>
        <v>15</v>
      </c>
      <c r="Q2410" t="s">
        <v>8336</v>
      </c>
      <c r="R2410" t="s">
        <v>8337</v>
      </c>
      <c r="S2410" s="12">
        <f>(((J2410/60)/60)/24)+DATE(1970,1,1)</f>
        <v>41919.140706018516</v>
      </c>
      <c r="T2410" s="13">
        <f>(((I2410/60)/60)/24)+DATE(1970,1,1)</f>
        <v>41949.182372685187</v>
      </c>
    </row>
    <row r="2411" spans="1:20" ht="48"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6">
        <f>(E2411-D2411)/D2411 + 1</f>
        <v>1.8399999999999972E-2</v>
      </c>
      <c r="P2411" s="5">
        <f>E2411/L2411</f>
        <v>76.666666666666671</v>
      </c>
      <c r="Q2411" t="s">
        <v>8336</v>
      </c>
      <c r="R2411" t="s">
        <v>8337</v>
      </c>
      <c r="S2411" s="12">
        <f>(((J2411/60)/60)/24)+DATE(1970,1,1)</f>
        <v>42204.875868055555</v>
      </c>
      <c r="T2411" s="13">
        <f>(((I2411/60)/60)/24)+DATE(1970,1,1)</f>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6">
        <f>(E2412-D2412)/D2412 + 1</f>
        <v>0</v>
      </c>
      <c r="P2412" s="5" t="e">
        <f>E2412/L2412</f>
        <v>#DIV/0!</v>
      </c>
      <c r="Q2412" t="s">
        <v>8336</v>
      </c>
      <c r="R2412" t="s">
        <v>8337</v>
      </c>
      <c r="S2412" s="12">
        <f>(((J2412/60)/60)/24)+DATE(1970,1,1)</f>
        <v>42224.408275462964</v>
      </c>
      <c r="T2412" s="13">
        <f>(((I2412/60)/60)/24)+DATE(1970,1,1)</f>
        <v>42254.408275462964</v>
      </c>
    </row>
    <row r="2413" spans="1:20" ht="64"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6">
        <f>(E2413-D2413)/D2413 + 1</f>
        <v>6.0400000000000453E-3</v>
      </c>
      <c r="P2413" s="5">
        <f>E2413/L2413</f>
        <v>50.333333333333336</v>
      </c>
      <c r="Q2413" t="s">
        <v>8336</v>
      </c>
      <c r="R2413" t="s">
        <v>8337</v>
      </c>
      <c r="S2413" s="12">
        <f>(((J2413/60)/60)/24)+DATE(1970,1,1)</f>
        <v>42211.732430555552</v>
      </c>
      <c r="T2413" s="13">
        <f>(((I2413/60)/60)/24)+DATE(1970,1,1)</f>
        <v>42241.732430555552</v>
      </c>
    </row>
    <row r="2414" spans="1:20" ht="64"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6">
        <f>(E2414-D2414)/D2414 + 1</f>
        <v>0</v>
      </c>
      <c r="P2414" s="5" t="e">
        <f>E2414/L2414</f>
        <v>#DIV/0!</v>
      </c>
      <c r="Q2414" t="s">
        <v>8336</v>
      </c>
      <c r="R2414" t="s">
        <v>8337</v>
      </c>
      <c r="S2414" s="12">
        <f>(((J2414/60)/60)/24)+DATE(1970,1,1)</f>
        <v>42655.736956018518</v>
      </c>
      <c r="T2414" s="13">
        <f>(((I2414/60)/60)/24)+DATE(1970,1,1)</f>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6">
        <f>(E2415-D2415)/D2415 + 1</f>
        <v>8.3333333333333037E-3</v>
      </c>
      <c r="P2415" s="5">
        <f>E2415/L2415</f>
        <v>8.3333333333333339</v>
      </c>
      <c r="Q2415" t="s">
        <v>8336</v>
      </c>
      <c r="R2415" t="s">
        <v>8337</v>
      </c>
      <c r="S2415" s="12">
        <f>(((J2415/60)/60)/24)+DATE(1970,1,1)</f>
        <v>41760.10974537037</v>
      </c>
      <c r="T2415" s="13">
        <f>(((I2415/60)/60)/24)+DATE(1970,1,1)</f>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6">
        <f>(E2416-D2416)/D2416 + 1</f>
        <v>3.066666666666662E-2</v>
      </c>
      <c r="P2416" s="5">
        <f>E2416/L2416</f>
        <v>35.384615384615387</v>
      </c>
      <c r="Q2416" t="s">
        <v>8336</v>
      </c>
      <c r="R2416" t="s">
        <v>8337</v>
      </c>
      <c r="S2416" s="12">
        <f>(((J2416/60)/60)/24)+DATE(1970,1,1)</f>
        <v>42198.695138888885</v>
      </c>
      <c r="T2416" s="13">
        <f>(((I2416/60)/60)/24)+DATE(1970,1,1)</f>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6">
        <f>(E2417-D2417)/D2417 + 1</f>
        <v>5.5833333333333846E-3</v>
      </c>
      <c r="P2417" s="5">
        <f>E2417/L2417</f>
        <v>55.833333333333336</v>
      </c>
      <c r="Q2417" t="s">
        <v>8336</v>
      </c>
      <c r="R2417" t="s">
        <v>8337</v>
      </c>
      <c r="S2417" s="12">
        <f>(((J2417/60)/60)/24)+DATE(1970,1,1)</f>
        <v>42536.862800925926</v>
      </c>
      <c r="T2417" s="13">
        <f>(((I2417/60)/60)/24)+DATE(1970,1,1)</f>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6">
        <f>(E2418-D2418)/D2418 + 1</f>
        <v>2.4999999999997247E-4</v>
      </c>
      <c r="P2418" s="5">
        <f>E2418/L2418</f>
        <v>5</v>
      </c>
      <c r="Q2418" t="s">
        <v>8336</v>
      </c>
      <c r="R2418" t="s">
        <v>8337</v>
      </c>
      <c r="S2418" s="12">
        <f>(((J2418/60)/60)/24)+DATE(1970,1,1)</f>
        <v>42019.737766203703</v>
      </c>
      <c r="T2418" s="13">
        <f>(((I2418/60)/60)/24)+DATE(1970,1,1)</f>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6">
        <f>(E2419-D2419)/D2419 + 1</f>
        <v>0</v>
      </c>
      <c r="P2419" s="5" t="e">
        <f>E2419/L2419</f>
        <v>#DIV/0!</v>
      </c>
      <c r="Q2419" t="s">
        <v>8336</v>
      </c>
      <c r="R2419" t="s">
        <v>8337</v>
      </c>
      <c r="S2419" s="12">
        <f>(((J2419/60)/60)/24)+DATE(1970,1,1)</f>
        <v>41831.884108796294</v>
      </c>
      <c r="T2419" s="13">
        <f>(((I2419/60)/60)/24)+DATE(1970,1,1)</f>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6">
        <f>(E2420-D2420)/D2420 + 1</f>
        <v>1.9999999999997797E-4</v>
      </c>
      <c r="P2420" s="5">
        <f>E2420/L2420</f>
        <v>1</v>
      </c>
      <c r="Q2420" t="s">
        <v>8336</v>
      </c>
      <c r="R2420" t="s">
        <v>8337</v>
      </c>
      <c r="S2420" s="12">
        <f>(((J2420/60)/60)/24)+DATE(1970,1,1)</f>
        <v>42027.856990740736</v>
      </c>
      <c r="T2420" s="13">
        <f>(((I2420/60)/60)/24)+DATE(1970,1,1)</f>
        <v>42087.815324074079</v>
      </c>
    </row>
    <row r="2421" spans="1:20" ht="64"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6">
        <f>(E2421-D2421)/D2421 + 1</f>
        <v>0</v>
      </c>
      <c r="P2421" s="5" t="e">
        <f>E2421/L2421</f>
        <v>#DIV/0!</v>
      </c>
      <c r="Q2421" t="s">
        <v>8336</v>
      </c>
      <c r="R2421" t="s">
        <v>8337</v>
      </c>
      <c r="S2421" s="12">
        <f>(((J2421/60)/60)/24)+DATE(1970,1,1)</f>
        <v>41993.738298611104</v>
      </c>
      <c r="T2421" s="13">
        <f>(((I2421/60)/60)/24)+DATE(1970,1,1)</f>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6">
        <f>(E2422-D2422)/D2422 + 1</f>
        <v>0.14825133372851218</v>
      </c>
      <c r="P2422" s="5">
        <f>E2422/L2422</f>
        <v>69.472222222222229</v>
      </c>
      <c r="Q2422" t="s">
        <v>8336</v>
      </c>
      <c r="R2422" t="s">
        <v>8337</v>
      </c>
      <c r="S2422" s="12">
        <f>(((J2422/60)/60)/24)+DATE(1970,1,1)</f>
        <v>41893.028877314813</v>
      </c>
      <c r="T2422" s="13">
        <f>(((I2422/60)/60)/24)+DATE(1970,1,1)</f>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6">
        <f>(E2423-D2423)/D2423 + 1</f>
        <v>1.6666666666664831E-4</v>
      </c>
      <c r="P2423" s="5">
        <f>E2423/L2423</f>
        <v>1</v>
      </c>
      <c r="Q2423" t="s">
        <v>8336</v>
      </c>
      <c r="R2423" t="s">
        <v>8337</v>
      </c>
      <c r="S2423" s="12">
        <f>(((J2423/60)/60)/24)+DATE(1970,1,1)</f>
        <v>42026.687453703707</v>
      </c>
      <c r="T2423" s="13">
        <f>(((I2423/60)/60)/24)+DATE(1970,1,1)</f>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6">
        <f>(E2424-D2424)/D2424 + 1</f>
        <v>2.0000000000000018E-3</v>
      </c>
      <c r="P2424" s="5">
        <f>E2424/L2424</f>
        <v>1</v>
      </c>
      <c r="Q2424" t="s">
        <v>8336</v>
      </c>
      <c r="R2424" t="s">
        <v>8337</v>
      </c>
      <c r="S2424" s="12">
        <f>(((J2424/60)/60)/24)+DATE(1970,1,1)</f>
        <v>42044.724953703699</v>
      </c>
      <c r="T2424" s="13">
        <f>(((I2424/60)/60)/24)+DATE(1970,1,1)</f>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6">
        <f>(E2425-D2425)/D2425 + 1</f>
        <v>1.3333333333331865E-4</v>
      </c>
      <c r="P2425" s="5">
        <f>E2425/L2425</f>
        <v>8</v>
      </c>
      <c r="Q2425" t="s">
        <v>8336</v>
      </c>
      <c r="R2425" t="s">
        <v>8337</v>
      </c>
      <c r="S2425" s="12">
        <f>(((J2425/60)/60)/24)+DATE(1970,1,1)</f>
        <v>41974.704745370371</v>
      </c>
      <c r="T2425" s="13">
        <f>(((I2425/60)/60)/24)+DATE(1970,1,1)</f>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6">
        <f>(E2426-D2426)/D2426 + 1</f>
        <v>1.2399999999999967E-2</v>
      </c>
      <c r="P2426" s="5">
        <f>E2426/L2426</f>
        <v>34.444444444444443</v>
      </c>
      <c r="Q2426" t="s">
        <v>8336</v>
      </c>
      <c r="R2426" t="s">
        <v>8337</v>
      </c>
      <c r="S2426" s="12">
        <f>(((J2426/60)/60)/24)+DATE(1970,1,1)</f>
        <v>41909.892453703702</v>
      </c>
      <c r="T2426" s="13">
        <f>(((I2426/60)/60)/24)+DATE(1970,1,1)</f>
        <v>41939.892453703702</v>
      </c>
    </row>
    <row r="2427" spans="1:20" ht="64"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6">
        <f>(E2427-D2427)/D2427 + 1</f>
        <v>2.8571428571433355E-4</v>
      </c>
      <c r="P2427" s="5">
        <f>E2427/L2427</f>
        <v>1</v>
      </c>
      <c r="Q2427" t="s">
        <v>8336</v>
      </c>
      <c r="R2427" t="s">
        <v>8337</v>
      </c>
      <c r="S2427" s="12">
        <f>(((J2427/60)/60)/24)+DATE(1970,1,1)</f>
        <v>42502.913761574076</v>
      </c>
      <c r="T2427" s="13">
        <f>(((I2427/60)/60)/24)+DATE(1970,1,1)</f>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6">
        <f>(E2428-D2428)/D2428 + 1</f>
        <v>0</v>
      </c>
      <c r="P2428" s="5" t="e">
        <f>E2428/L2428</f>
        <v>#DIV/0!</v>
      </c>
      <c r="Q2428" t="s">
        <v>8336</v>
      </c>
      <c r="R2428" t="s">
        <v>8337</v>
      </c>
      <c r="S2428" s="12">
        <f>(((J2428/60)/60)/24)+DATE(1970,1,1)</f>
        <v>42164.170046296291</v>
      </c>
      <c r="T2428" s="13">
        <f>(((I2428/60)/60)/24)+DATE(1970,1,1)</f>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6">
        <f>(E2429-D2429)/D2429 + 1</f>
        <v>2.0000000000020002E-5</v>
      </c>
      <c r="P2429" s="5">
        <f>E2429/L2429</f>
        <v>1</v>
      </c>
      <c r="Q2429" t="s">
        <v>8336</v>
      </c>
      <c r="R2429" t="s">
        <v>8337</v>
      </c>
      <c r="S2429" s="12">
        <f>(((J2429/60)/60)/24)+DATE(1970,1,1)</f>
        <v>42412.318668981476</v>
      </c>
      <c r="T2429" s="13">
        <f>(((I2429/60)/60)/24)+DATE(1970,1,1)</f>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6">
        <f>(E2430-D2430)/D2430 + 1</f>
        <v>2.8571428571377844E-5</v>
      </c>
      <c r="P2430" s="5">
        <f>E2430/L2430</f>
        <v>1</v>
      </c>
      <c r="Q2430" t="s">
        <v>8336</v>
      </c>
      <c r="R2430" t="s">
        <v>8337</v>
      </c>
      <c r="S2430" s="12">
        <f>(((J2430/60)/60)/24)+DATE(1970,1,1)</f>
        <v>42045.784155092595</v>
      </c>
      <c r="T2430" s="13">
        <f>(((I2430/60)/60)/24)+DATE(1970,1,1)</f>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6">
        <f>(E2431-D2431)/D2431 + 1</f>
        <v>1.4321428571428596E-2</v>
      </c>
      <c r="P2431" s="5">
        <f>E2431/L2431</f>
        <v>501.25</v>
      </c>
      <c r="Q2431" t="s">
        <v>8336</v>
      </c>
      <c r="R2431" t="s">
        <v>8337</v>
      </c>
      <c r="S2431" s="12">
        <f>(((J2431/60)/60)/24)+DATE(1970,1,1)</f>
        <v>42734.879236111112</v>
      </c>
      <c r="T2431" s="13">
        <f>(((I2431/60)/60)/24)+DATE(1970,1,1)</f>
        <v>42771.697222222225</v>
      </c>
    </row>
    <row r="2432" spans="1:20" ht="64"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6">
        <f>(E2432-D2432)/D2432 + 1</f>
        <v>7.0000000000000062E-3</v>
      </c>
      <c r="P2432" s="5">
        <f>E2432/L2432</f>
        <v>10.5</v>
      </c>
      <c r="Q2432" t="s">
        <v>8336</v>
      </c>
      <c r="R2432" t="s">
        <v>8337</v>
      </c>
      <c r="S2432" s="12">
        <f>(((J2432/60)/60)/24)+DATE(1970,1,1)</f>
        <v>42382.130833333329</v>
      </c>
      <c r="T2432" s="13">
        <f>(((I2432/60)/60)/24)+DATE(1970,1,1)</f>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6">
        <f>(E2433-D2433)/D2433 + 1</f>
        <v>2.0000000000020002E-5</v>
      </c>
      <c r="P2433" s="5">
        <f>E2433/L2433</f>
        <v>1</v>
      </c>
      <c r="Q2433" t="s">
        <v>8336</v>
      </c>
      <c r="R2433" t="s">
        <v>8337</v>
      </c>
      <c r="S2433" s="12">
        <f>(((J2433/60)/60)/24)+DATE(1970,1,1)</f>
        <v>42489.099687499998</v>
      </c>
      <c r="T2433" s="13">
        <f>(((I2433/60)/60)/24)+DATE(1970,1,1)</f>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6">
        <f>(E2434-D2434)/D2434 + 1</f>
        <v>1.4285714285711126E-4</v>
      </c>
      <c r="P2434" s="5">
        <f>E2434/L2434</f>
        <v>1</v>
      </c>
      <c r="Q2434" t="s">
        <v>8336</v>
      </c>
      <c r="R2434" t="s">
        <v>8337</v>
      </c>
      <c r="S2434" s="12">
        <f>(((J2434/60)/60)/24)+DATE(1970,1,1)</f>
        <v>42041.218715277777</v>
      </c>
      <c r="T2434" s="13">
        <f>(((I2434/60)/60)/24)+DATE(1970,1,1)</f>
        <v>42071.218715277777</v>
      </c>
    </row>
    <row r="2435" spans="1:20" ht="64"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6">
        <f>(E2435-D2435)/D2435 + 1</f>
        <v>0</v>
      </c>
      <c r="P2435" s="5" t="e">
        <f>E2435/L2435</f>
        <v>#DIV/0!</v>
      </c>
      <c r="Q2435" t="s">
        <v>8336</v>
      </c>
      <c r="R2435" t="s">
        <v>8337</v>
      </c>
      <c r="S2435" s="12">
        <f>(((J2435/60)/60)/24)+DATE(1970,1,1)</f>
        <v>42397.89980324074</v>
      </c>
      <c r="T2435" s="13">
        <f>(((I2435/60)/60)/24)+DATE(1970,1,1)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6">
        <f>(E2436-D2436)/D2436 + 1</f>
        <v>1.2999999999999678E-3</v>
      </c>
      <c r="P2436" s="5">
        <f>E2436/L2436</f>
        <v>13</v>
      </c>
      <c r="Q2436" t="s">
        <v>8336</v>
      </c>
      <c r="R2436" t="s">
        <v>8337</v>
      </c>
      <c r="S2436" s="12">
        <f>(((J2436/60)/60)/24)+DATE(1970,1,1)</f>
        <v>42180.18604166666</v>
      </c>
      <c r="T2436" s="13">
        <f>(((I2436/60)/60)/24)+DATE(1970,1,1)</f>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6">
        <f>(E2437-D2437)/D2437 + 1</f>
        <v>4.8960000000000115E-3</v>
      </c>
      <c r="P2437" s="5">
        <f>E2437/L2437</f>
        <v>306</v>
      </c>
      <c r="Q2437" t="s">
        <v>8336</v>
      </c>
      <c r="R2437" t="s">
        <v>8337</v>
      </c>
      <c r="S2437" s="12">
        <f>(((J2437/60)/60)/24)+DATE(1970,1,1)</f>
        <v>42252.277615740735</v>
      </c>
      <c r="T2437" s="13">
        <f>(((I2437/60)/60)/24)+DATE(1970,1,1)</f>
        <v>42282.277615740735</v>
      </c>
    </row>
    <row r="2438" spans="1:20" ht="64"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6">
        <f>(E2438-D2438)/D2438 + 1</f>
        <v>3.8461538461542766E-4</v>
      </c>
      <c r="P2438" s="5">
        <f>E2438/L2438</f>
        <v>22.5</v>
      </c>
      <c r="Q2438" t="s">
        <v>8336</v>
      </c>
      <c r="R2438" t="s">
        <v>8337</v>
      </c>
      <c r="S2438" s="12">
        <f>(((J2438/60)/60)/24)+DATE(1970,1,1)</f>
        <v>42338.615393518514</v>
      </c>
      <c r="T2438" s="13">
        <f>(((I2438/60)/60)/24)+DATE(1970,1,1)</f>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6">
        <f>(E2439-D2439)/D2439 + 1</f>
        <v>0</v>
      </c>
      <c r="P2439" s="5" t="e">
        <f>E2439/L2439</f>
        <v>#DIV/0!</v>
      </c>
      <c r="Q2439" t="s">
        <v>8336</v>
      </c>
      <c r="R2439" t="s">
        <v>8337</v>
      </c>
      <c r="S2439" s="12">
        <f>(((J2439/60)/60)/24)+DATE(1970,1,1)</f>
        <v>42031.965138888889</v>
      </c>
      <c r="T2439" s="13">
        <f>(((I2439/60)/60)/24)+DATE(1970,1,1)</f>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6">
        <f>(E2440-D2440)/D2440 + 1</f>
        <v>3.3333333333332993E-3</v>
      </c>
      <c r="P2440" s="5">
        <f>E2440/L2440</f>
        <v>50</v>
      </c>
      <c r="Q2440" t="s">
        <v>8336</v>
      </c>
      <c r="R2440" t="s">
        <v>8337</v>
      </c>
      <c r="S2440" s="12">
        <f>(((J2440/60)/60)/24)+DATE(1970,1,1)</f>
        <v>42285.91506944444</v>
      </c>
      <c r="T2440" s="13">
        <f>(((I2440/60)/60)/24)+DATE(1970,1,1)</f>
        <v>42345.956736111111</v>
      </c>
    </row>
    <row r="2441" spans="1:20" ht="64"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6">
        <f>(E2441-D2441)/D2441 + 1</f>
        <v>0</v>
      </c>
      <c r="P2441" s="5" t="e">
        <f>E2441/L2441</f>
        <v>#DIV/0!</v>
      </c>
      <c r="Q2441" t="s">
        <v>8336</v>
      </c>
      <c r="R2441" t="s">
        <v>8337</v>
      </c>
      <c r="S2441" s="12">
        <f>(((J2441/60)/60)/24)+DATE(1970,1,1)</f>
        <v>42265.818622685183</v>
      </c>
      <c r="T2441" s="13">
        <f>(((I2441/60)/60)/24)+DATE(1970,1,1)</f>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6">
        <f>(E2442-D2442)/D2442 + 1</f>
        <v>2.0000000000000018E-3</v>
      </c>
      <c r="P2442" s="5">
        <f>E2442/L2442</f>
        <v>5</v>
      </c>
      <c r="Q2442" t="s">
        <v>8336</v>
      </c>
      <c r="R2442" t="s">
        <v>8337</v>
      </c>
      <c r="S2442" s="12">
        <f>(((J2442/60)/60)/24)+DATE(1970,1,1)</f>
        <v>42383.899456018517</v>
      </c>
      <c r="T2442" s="13">
        <f>(((I2442/60)/60)/24)+DATE(1970,1,1)</f>
        <v>42413.899456018517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6">
        <f>(E2443-D2443)/D2443 + 1</f>
        <v>1.0788</v>
      </c>
      <c r="P2443" s="5">
        <f>E2443/L2443</f>
        <v>74.22935779816514</v>
      </c>
      <c r="Q2443" t="s">
        <v>8336</v>
      </c>
      <c r="R2443" t="s">
        <v>8352</v>
      </c>
      <c r="S2443" s="12">
        <f>(((J2443/60)/60)/24)+DATE(1970,1,1)</f>
        <v>42187.125625000001</v>
      </c>
      <c r="T2443" s="13">
        <f>(((I2443/60)/60)/24)+DATE(1970,1,1)</f>
        <v>42208.207638888889</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6">
        <f>(E2444-D2444)/D2444 + 1</f>
        <v>1.2594166666666666</v>
      </c>
      <c r="P2444" s="5">
        <f>E2444/L2444</f>
        <v>81.252688172043008</v>
      </c>
      <c r="Q2444" t="s">
        <v>8336</v>
      </c>
      <c r="R2444" t="s">
        <v>8352</v>
      </c>
      <c r="S2444" s="12">
        <f>(((J2444/60)/60)/24)+DATE(1970,1,1)</f>
        <v>42052.666990740734</v>
      </c>
      <c r="T2444" s="13">
        <f>(((I2444/60)/60)/24)+DATE(1970,1,1)</f>
        <v>42082.625324074077</v>
      </c>
    </row>
    <row r="2445" spans="1:20" ht="64"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6">
        <f>(E2445-D2445)/D2445 + 1</f>
        <v>2.0251494999999999</v>
      </c>
      <c r="P2445" s="5">
        <f>E2445/L2445</f>
        <v>130.23469453376205</v>
      </c>
      <c r="Q2445" t="s">
        <v>8336</v>
      </c>
      <c r="R2445" t="s">
        <v>8352</v>
      </c>
      <c r="S2445" s="12">
        <f>(((J2445/60)/60)/24)+DATE(1970,1,1)</f>
        <v>41836.625254629631</v>
      </c>
      <c r="T2445" s="13">
        <f>(((I2445/60)/60)/24)+DATE(1970,1,1)</f>
        <v>41866.625254629631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6">
        <f>(E2446-D2446)/D2446 + 1</f>
        <v>1.0860000000000001</v>
      </c>
      <c r="P2446" s="5">
        <f>E2446/L2446</f>
        <v>53.409836065573771</v>
      </c>
      <c r="Q2446" t="s">
        <v>8336</v>
      </c>
      <c r="R2446" t="s">
        <v>8352</v>
      </c>
      <c r="S2446" s="12">
        <f>(((J2446/60)/60)/24)+DATE(1970,1,1)</f>
        <v>42485.754525462966</v>
      </c>
      <c r="T2446" s="13">
        <f>(((I2446/60)/60)/24)+DATE(1970,1,1)</f>
        <v>42515.754525462966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6">
        <f>(E2447-D2447)/D2447 + 1</f>
        <v>1.728</v>
      </c>
      <c r="P2447" s="5">
        <f>E2447/L2447</f>
        <v>75.130434782608702</v>
      </c>
      <c r="Q2447" t="s">
        <v>8336</v>
      </c>
      <c r="R2447" t="s">
        <v>8352</v>
      </c>
      <c r="S2447" s="12">
        <f>(((J2447/60)/60)/24)+DATE(1970,1,1)</f>
        <v>42243.190057870372</v>
      </c>
      <c r="T2447" s="13">
        <f>(((I2447/60)/60)/24)+DATE(1970,1,1)</f>
        <v>42273.190057870372</v>
      </c>
    </row>
    <row r="2448" spans="1:20" ht="64"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6">
        <f>(E2448-D2448)/D2448 + 1</f>
        <v>1.6798</v>
      </c>
      <c r="P2448" s="5">
        <f>E2448/L2448</f>
        <v>75.666666666666671</v>
      </c>
      <c r="Q2448" t="s">
        <v>8336</v>
      </c>
      <c r="R2448" t="s">
        <v>8352</v>
      </c>
      <c r="S2448" s="12">
        <f>(((J2448/60)/60)/24)+DATE(1970,1,1)</f>
        <v>42670.602673611109</v>
      </c>
      <c r="T2448" s="13">
        <f>(((I2448/60)/60)/24)+DATE(1970,1,1)</f>
        <v>42700.64434027778</v>
      </c>
    </row>
    <row r="2449" spans="1:20" ht="64"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6">
        <f>(E2449-D2449)/D2449 + 1</f>
        <v>4.2720000000000002</v>
      </c>
      <c r="P2449" s="5">
        <f>E2449/L2449</f>
        <v>31.691394658753708</v>
      </c>
      <c r="Q2449" t="s">
        <v>8336</v>
      </c>
      <c r="R2449" t="s">
        <v>8352</v>
      </c>
      <c r="S2449" s="12">
        <f>(((J2449/60)/60)/24)+DATE(1970,1,1)</f>
        <v>42654.469826388886</v>
      </c>
      <c r="T2449" s="13">
        <f>(((I2449/60)/60)/24)+DATE(1970,1,1)</f>
        <v>42686.166666666672</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6">
        <f>(E2450-D2450)/D2450 + 1</f>
        <v>1.075</v>
      </c>
      <c r="P2450" s="5">
        <f>E2450/L2450</f>
        <v>47.777777777777779</v>
      </c>
      <c r="Q2450" t="s">
        <v>8336</v>
      </c>
      <c r="R2450" t="s">
        <v>8352</v>
      </c>
      <c r="S2450" s="12">
        <f>(((J2450/60)/60)/24)+DATE(1970,1,1)</f>
        <v>42607.316122685181</v>
      </c>
      <c r="T2450" s="13">
        <f>(((I2450/60)/60)/24)+DATE(1970,1,1)</f>
        <v>42613.233333333337</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6">
        <f>(E2451-D2451)/D2451 + 1</f>
        <v>1.08</v>
      </c>
      <c r="P2451" s="5">
        <f>E2451/L2451</f>
        <v>90</v>
      </c>
      <c r="Q2451" t="s">
        <v>8336</v>
      </c>
      <c r="R2451" t="s">
        <v>8352</v>
      </c>
      <c r="S2451" s="12">
        <f>(((J2451/60)/60)/24)+DATE(1970,1,1)</f>
        <v>41943.142534722225</v>
      </c>
      <c r="T2451" s="13">
        <f>(((I2451/60)/60)/24)+DATE(1970,1,1)</f>
        <v>41973.184201388889</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6">
        <f>(E2452-D2452)/D2452 + 1</f>
        <v>1.0153353333333335</v>
      </c>
      <c r="P2452" s="5">
        <f>E2452/L2452</f>
        <v>149.31401960784314</v>
      </c>
      <c r="Q2452" t="s">
        <v>8336</v>
      </c>
      <c r="R2452" t="s">
        <v>8352</v>
      </c>
      <c r="S2452" s="12">
        <f>(((J2452/60)/60)/24)+DATE(1970,1,1)</f>
        <v>41902.07240740741</v>
      </c>
      <c r="T2452" s="13">
        <f>(((I2452/60)/60)/24)+DATE(1970,1,1)</f>
        <v>41940.132638888892</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6">
        <f>(E2453-D2453)/D2453 + 1</f>
        <v>1.1545000000000001</v>
      </c>
      <c r="P2453" s="5">
        <f>E2453/L2453</f>
        <v>62.06989247311828</v>
      </c>
      <c r="Q2453" t="s">
        <v>8336</v>
      </c>
      <c r="R2453" t="s">
        <v>8352</v>
      </c>
      <c r="S2453" s="12">
        <f>(((J2453/60)/60)/24)+DATE(1970,1,1)</f>
        <v>42779.908449074079</v>
      </c>
      <c r="T2453" s="13">
        <f>(((I2453/60)/60)/24)+DATE(1970,1,1)</f>
        <v>42799.908449074079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6">
        <f>(E2454-D2454)/D2454 + 1</f>
        <v>1.335</v>
      </c>
      <c r="P2454" s="5">
        <f>E2454/L2454</f>
        <v>53.4</v>
      </c>
      <c r="Q2454" t="s">
        <v>8336</v>
      </c>
      <c r="R2454" t="s">
        <v>8352</v>
      </c>
      <c r="S2454" s="12">
        <f>(((J2454/60)/60)/24)+DATE(1970,1,1)</f>
        <v>42338.84375</v>
      </c>
      <c r="T2454" s="13">
        <f>(((I2454/60)/60)/24)+DATE(1970,1,1)</f>
        <v>42367.958333333328</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6">
        <f>(E2455-D2455)/D2455 + 1</f>
        <v>1.5470000000000002</v>
      </c>
      <c r="P2455" s="5">
        <f>E2455/L2455</f>
        <v>69.268656716417908</v>
      </c>
      <c r="Q2455" t="s">
        <v>8336</v>
      </c>
      <c r="R2455" t="s">
        <v>8352</v>
      </c>
      <c r="S2455" s="12">
        <f>(((J2455/60)/60)/24)+DATE(1970,1,1)</f>
        <v>42738.692233796297</v>
      </c>
      <c r="T2455" s="13">
        <f>(((I2455/60)/60)/24)+DATE(1970,1,1)</f>
        <v>42768.692233796297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6">
        <f>(E2456-D2456)/D2456 + 1</f>
        <v>1.0084571428571429</v>
      </c>
      <c r="P2456" s="5">
        <f>E2456/L2456</f>
        <v>271.50769230769231</v>
      </c>
      <c r="Q2456" t="s">
        <v>8336</v>
      </c>
      <c r="R2456" t="s">
        <v>8352</v>
      </c>
      <c r="S2456" s="12">
        <f>(((J2456/60)/60)/24)+DATE(1970,1,1)</f>
        <v>42770.201481481476</v>
      </c>
      <c r="T2456" s="13">
        <f>(((I2456/60)/60)/24)+DATE(1970,1,1)</f>
        <v>42805.201481481476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6">
        <f>(E2457-D2457)/D2457 + 1</f>
        <v>1.8199999999999998</v>
      </c>
      <c r="P2457" s="5">
        <f>E2457/L2457</f>
        <v>34.125</v>
      </c>
      <c r="Q2457" t="s">
        <v>8336</v>
      </c>
      <c r="R2457" t="s">
        <v>8352</v>
      </c>
      <c r="S2457" s="12">
        <f>(((J2457/60)/60)/24)+DATE(1970,1,1)</f>
        <v>42452.781828703708</v>
      </c>
      <c r="T2457" s="13">
        <f>(((I2457/60)/60)/24)+DATE(1970,1,1)</f>
        <v>42480.781828703708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6">
        <f>(E2458-D2458)/D2458 + 1</f>
        <v>1.8086666666666666</v>
      </c>
      <c r="P2458" s="5">
        <f>E2458/L2458</f>
        <v>40.492537313432834</v>
      </c>
      <c r="Q2458" t="s">
        <v>8336</v>
      </c>
      <c r="R2458" t="s">
        <v>8352</v>
      </c>
      <c r="S2458" s="12">
        <f>(((J2458/60)/60)/24)+DATE(1970,1,1)</f>
        <v>42761.961099537039</v>
      </c>
      <c r="T2458" s="13">
        <f>(((I2458/60)/60)/24)+DATE(1970,1,1)</f>
        <v>42791.961099537039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6">
        <f>(E2459-D2459)/D2459 + 1</f>
        <v>1.0230434782608695</v>
      </c>
      <c r="P2459" s="5">
        <f>E2459/L2459</f>
        <v>189.75806451612902</v>
      </c>
      <c r="Q2459" t="s">
        <v>8336</v>
      </c>
      <c r="R2459" t="s">
        <v>8352</v>
      </c>
      <c r="S2459" s="12">
        <f>(((J2459/60)/60)/24)+DATE(1970,1,1)</f>
        <v>42423.602500000001</v>
      </c>
      <c r="T2459" s="13">
        <f>(((I2459/60)/60)/24)+DATE(1970,1,1)</f>
        <v>42453.560833333337</v>
      </c>
    </row>
    <row r="2460" spans="1:20" ht="64"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6">
        <f>(E2460-D2460)/D2460 + 1</f>
        <v>1.1017999999999999</v>
      </c>
      <c r="P2460" s="5">
        <f>E2460/L2460</f>
        <v>68.862499999999997</v>
      </c>
      <c r="Q2460" t="s">
        <v>8336</v>
      </c>
      <c r="R2460" t="s">
        <v>8352</v>
      </c>
      <c r="S2460" s="12">
        <f>(((J2460/60)/60)/24)+DATE(1970,1,1)</f>
        <v>42495.871736111112</v>
      </c>
      <c r="T2460" s="13">
        <f>(((I2460/60)/60)/24)+DATE(1970,1,1)</f>
        <v>42530.791666666672</v>
      </c>
    </row>
    <row r="2461" spans="1:20" ht="64"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6">
        <f>(E2461-D2461)/D2461 + 1</f>
        <v>1.0225</v>
      </c>
      <c r="P2461" s="5">
        <f>E2461/L2461</f>
        <v>108.77659574468085</v>
      </c>
      <c r="Q2461" t="s">
        <v>8336</v>
      </c>
      <c r="R2461" t="s">
        <v>8352</v>
      </c>
      <c r="S2461" s="12">
        <f>(((J2461/60)/60)/24)+DATE(1970,1,1)</f>
        <v>42407.637557870374</v>
      </c>
      <c r="T2461" s="13">
        <f>(((I2461/60)/60)/24)+DATE(1970,1,1)</f>
        <v>42452.595891203702</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6">
        <f>(E2462-D2462)/D2462 + 1</f>
        <v>1.0078823529411765</v>
      </c>
      <c r="P2462" s="5">
        <f>E2462/L2462</f>
        <v>125.98529411764706</v>
      </c>
      <c r="Q2462" t="s">
        <v>8336</v>
      </c>
      <c r="R2462" t="s">
        <v>8352</v>
      </c>
      <c r="S2462" s="12">
        <f>(((J2462/60)/60)/24)+DATE(1970,1,1)</f>
        <v>42704.187118055561</v>
      </c>
      <c r="T2462" s="13">
        <f>(((I2462/60)/60)/24)+DATE(1970,1,1)</f>
        <v>42738.178472222222</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6">
        <f>(E2463-D2463)/D2463 + 1</f>
        <v>1.038</v>
      </c>
      <c r="P2463" s="5">
        <f>E2463/L2463</f>
        <v>90.523255813953483</v>
      </c>
      <c r="Q2463" t="s">
        <v>8325</v>
      </c>
      <c r="R2463" t="s">
        <v>8329</v>
      </c>
      <c r="S2463" s="12">
        <f>(((J2463/60)/60)/24)+DATE(1970,1,1)</f>
        <v>40784.012696759259</v>
      </c>
      <c r="T2463" s="13">
        <f>(((I2463/60)/60)/24)+DATE(1970,1,1)</f>
        <v>40817.125</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6">
        <f>(E2464-D2464)/D2464 + 1</f>
        <v>1.1070833333333334</v>
      </c>
      <c r="P2464" s="5">
        <f>E2464/L2464</f>
        <v>28.880434782608695</v>
      </c>
      <c r="Q2464" t="s">
        <v>8325</v>
      </c>
      <c r="R2464" t="s">
        <v>8329</v>
      </c>
      <c r="S2464" s="12">
        <f>(((J2464/60)/60)/24)+DATE(1970,1,1)</f>
        <v>41089.186296296299</v>
      </c>
      <c r="T2464" s="13">
        <f>(((I2464/60)/60)/24)+DATE(1970,1,1)</f>
        <v>41109.186296296299</v>
      </c>
    </row>
    <row r="2465" spans="1:20" ht="32"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6">
        <f>(E2465-D2465)/D2465 + 1</f>
        <v>1.1625000000000001</v>
      </c>
      <c r="P2465" s="5">
        <f>E2465/L2465</f>
        <v>31</v>
      </c>
      <c r="Q2465" t="s">
        <v>8325</v>
      </c>
      <c r="R2465" t="s">
        <v>8329</v>
      </c>
      <c r="S2465" s="12">
        <f>(((J2465/60)/60)/24)+DATE(1970,1,1)</f>
        <v>41341.111400462964</v>
      </c>
      <c r="T2465" s="13">
        <f>(((I2465/60)/60)/24)+DATE(1970,1,1)</f>
        <v>41380.791666666664</v>
      </c>
    </row>
    <row r="2466" spans="1:20"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6">
        <f>(E2466-D2466)/D2466 + 1</f>
        <v>1.111</v>
      </c>
      <c r="P2466" s="5">
        <f>E2466/L2466</f>
        <v>51.674418604651166</v>
      </c>
      <c r="Q2466" t="s">
        <v>8325</v>
      </c>
      <c r="R2466" t="s">
        <v>8329</v>
      </c>
      <c r="S2466" s="12">
        <f>(((J2466/60)/60)/24)+DATE(1970,1,1)</f>
        <v>42248.90042824074</v>
      </c>
      <c r="T2466" s="13">
        <f>(((I2466/60)/60)/24)+DATE(1970,1,1)</f>
        <v>42277.811805555553</v>
      </c>
    </row>
    <row r="2467" spans="1:20" ht="48"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6">
        <f>(E2467-D2467)/D2467 + 1</f>
        <v>1.8014285714285714</v>
      </c>
      <c r="P2467" s="5">
        <f>E2467/L2467</f>
        <v>26.270833333333332</v>
      </c>
      <c r="Q2467" t="s">
        <v>8325</v>
      </c>
      <c r="R2467" t="s">
        <v>8329</v>
      </c>
      <c r="S2467" s="12">
        <f>(((J2467/60)/60)/24)+DATE(1970,1,1)</f>
        <v>41145.719305555554</v>
      </c>
      <c r="T2467" s="13">
        <f>(((I2467/60)/60)/24)+DATE(1970,1,1)</f>
        <v>41175.719305555554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6">
        <f>(E2468-D2468)/D2468 + 1</f>
        <v>1</v>
      </c>
      <c r="P2468" s="5">
        <f>E2468/L2468</f>
        <v>48.07692307692308</v>
      </c>
      <c r="Q2468" t="s">
        <v>8325</v>
      </c>
      <c r="R2468" t="s">
        <v>8329</v>
      </c>
      <c r="S2468" s="12">
        <f>(((J2468/60)/60)/24)+DATE(1970,1,1)</f>
        <v>41373.102465277778</v>
      </c>
      <c r="T2468" s="13">
        <f>(((I2468/60)/60)/24)+DATE(1970,1,1)</f>
        <v>41403.102465277778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6">
        <f>(E2469-D2469)/D2469 + 1</f>
        <v>1.1850000000000001</v>
      </c>
      <c r="P2469" s="5">
        <f>E2469/L2469</f>
        <v>27.558139534883722</v>
      </c>
      <c r="Q2469" t="s">
        <v>8325</v>
      </c>
      <c r="R2469" t="s">
        <v>8329</v>
      </c>
      <c r="S2469" s="12">
        <f>(((J2469/60)/60)/24)+DATE(1970,1,1)</f>
        <v>41025.874201388891</v>
      </c>
      <c r="T2469" s="13">
        <f>(((I2469/60)/60)/24)+DATE(1970,1,1)</f>
        <v>41039.708333333336</v>
      </c>
    </row>
    <row r="2470" spans="1:20" ht="48"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6">
        <f>(E2470-D2470)/D2470 + 1</f>
        <v>1.0721700000000001</v>
      </c>
      <c r="P2470" s="5">
        <f>E2470/L2470</f>
        <v>36.97137931034483</v>
      </c>
      <c r="Q2470" t="s">
        <v>8325</v>
      </c>
      <c r="R2470" t="s">
        <v>8329</v>
      </c>
      <c r="S2470" s="12">
        <f>(((J2470/60)/60)/24)+DATE(1970,1,1)</f>
        <v>41174.154178240737</v>
      </c>
      <c r="T2470" s="13">
        <f>(((I2470/60)/60)/24)+DATE(1970,1,1)</f>
        <v>41210.208333333336</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6">
        <f>(E2471-D2471)/D2471 + 1</f>
        <v>1.1366666666666667</v>
      </c>
      <c r="P2471" s="5">
        <f>E2471/L2471</f>
        <v>29.021276595744681</v>
      </c>
      <c r="Q2471" t="s">
        <v>8325</v>
      </c>
      <c r="R2471" t="s">
        <v>8329</v>
      </c>
      <c r="S2471" s="12">
        <f>(((J2471/60)/60)/24)+DATE(1970,1,1)</f>
        <v>40557.429733796293</v>
      </c>
      <c r="T2471" s="13">
        <f>(((I2471/60)/60)/24)+DATE(1970,1,1)</f>
        <v>40582.429733796293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6">
        <f>(E2472-D2472)/D2472 + 1</f>
        <v>1.0316400000000001</v>
      </c>
      <c r="P2472" s="5">
        <f>E2472/L2472</f>
        <v>28.65666666666667</v>
      </c>
      <c r="Q2472" t="s">
        <v>8325</v>
      </c>
      <c r="R2472" t="s">
        <v>8329</v>
      </c>
      <c r="S2472" s="12">
        <f>(((J2472/60)/60)/24)+DATE(1970,1,1)</f>
        <v>41023.07471064815</v>
      </c>
      <c r="T2472" s="13">
        <f>(((I2472/60)/60)/24)+DATE(1970,1,1)</f>
        <v>41053.07471064815</v>
      </c>
    </row>
    <row r="2473" spans="1:20" ht="64"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6">
        <f>(E2473-D2473)/D2473 + 1</f>
        <v>1.28</v>
      </c>
      <c r="P2473" s="5">
        <f>E2473/L2473</f>
        <v>37.647058823529413</v>
      </c>
      <c r="Q2473" t="s">
        <v>8325</v>
      </c>
      <c r="R2473" t="s">
        <v>8329</v>
      </c>
      <c r="S2473" s="12">
        <f>(((J2473/60)/60)/24)+DATE(1970,1,1)</f>
        <v>40893.992962962962</v>
      </c>
      <c r="T2473" s="13">
        <f>(((I2473/60)/60)/24)+DATE(1970,1,1)</f>
        <v>40933.992962962962</v>
      </c>
    </row>
    <row r="2474" spans="1:20" ht="64"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6">
        <f>(E2474-D2474)/D2474 + 1</f>
        <v>1.3576026666666667</v>
      </c>
      <c r="P2474" s="5">
        <f>E2474/L2474</f>
        <v>97.904038461538462</v>
      </c>
      <c r="Q2474" t="s">
        <v>8325</v>
      </c>
      <c r="R2474" t="s">
        <v>8329</v>
      </c>
      <c r="S2474" s="12">
        <f>(((J2474/60)/60)/24)+DATE(1970,1,1)</f>
        <v>40354.11550925926</v>
      </c>
      <c r="T2474" s="13">
        <f>(((I2474/60)/60)/24)+DATE(1970,1,1)</f>
        <v>40425.043749999997</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6">
        <f>(E2475-D2475)/D2475 + 1</f>
        <v>1</v>
      </c>
      <c r="P2475" s="5">
        <f>E2475/L2475</f>
        <v>42.553191489361701</v>
      </c>
      <c r="Q2475" t="s">
        <v>8325</v>
      </c>
      <c r="R2475" t="s">
        <v>8329</v>
      </c>
      <c r="S2475" s="12">
        <f>(((J2475/60)/60)/24)+DATE(1970,1,1)</f>
        <v>41193.748483796298</v>
      </c>
      <c r="T2475" s="13">
        <f>(((I2475/60)/60)/24)+DATE(1970,1,1)</f>
        <v>41223.790150462963</v>
      </c>
    </row>
    <row r="2476" spans="1:20" ht="64"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6">
        <f>(E2476-D2476)/D2476 + 1</f>
        <v>1.0000360000000001</v>
      </c>
      <c r="P2476" s="5">
        <f>E2476/L2476</f>
        <v>131.58368421052631</v>
      </c>
      <c r="Q2476" t="s">
        <v>8325</v>
      </c>
      <c r="R2476" t="s">
        <v>8329</v>
      </c>
      <c r="S2476" s="12">
        <f>(((J2476/60)/60)/24)+DATE(1970,1,1)</f>
        <v>40417.011296296296</v>
      </c>
      <c r="T2476" s="13">
        <f>(((I2476/60)/60)/24)+DATE(1970,1,1)</f>
        <v>40462.011296296296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6">
        <f>(E2477-D2477)/D2477 + 1</f>
        <v>1.0471999999999999</v>
      </c>
      <c r="P2477" s="5">
        <f>E2477/L2477</f>
        <v>32.320987654320987</v>
      </c>
      <c r="Q2477" t="s">
        <v>8325</v>
      </c>
      <c r="R2477" t="s">
        <v>8329</v>
      </c>
      <c r="S2477" s="12">
        <f>(((J2477/60)/60)/24)+DATE(1970,1,1)</f>
        <v>40310.287673611114</v>
      </c>
      <c r="T2477" s="13">
        <f>(((I2477/60)/60)/24)+DATE(1970,1,1)</f>
        <v>40369.916666666664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6">
        <f>(E2478-D2478)/D2478 + 1</f>
        <v>1.050225</v>
      </c>
      <c r="P2478" s="5">
        <f>E2478/L2478</f>
        <v>61.103999999999999</v>
      </c>
      <c r="Q2478" t="s">
        <v>8325</v>
      </c>
      <c r="R2478" t="s">
        <v>8329</v>
      </c>
      <c r="S2478" s="12">
        <f>(((J2478/60)/60)/24)+DATE(1970,1,1)</f>
        <v>41913.328356481477</v>
      </c>
      <c r="T2478" s="13">
        <f>(((I2478/60)/60)/24)+DATE(1970,1,1)</f>
        <v>41946.370023148149</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6">
        <f>(E2479-D2479)/D2479 + 1</f>
        <v>1.7133333333333334</v>
      </c>
      <c r="P2479" s="5">
        <f>E2479/L2479</f>
        <v>31.341463414634145</v>
      </c>
      <c r="Q2479" t="s">
        <v>8325</v>
      </c>
      <c r="R2479" t="s">
        <v>8329</v>
      </c>
      <c r="S2479" s="12">
        <f>(((J2479/60)/60)/24)+DATE(1970,1,1)</f>
        <v>41088.691493055558</v>
      </c>
      <c r="T2479" s="13">
        <f>(((I2479/60)/60)/24)+DATE(1970,1,1)</f>
        <v>41133.691493055558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6">
        <f>(E2480-D2480)/D2480 + 1</f>
        <v>1.2749999999999999</v>
      </c>
      <c r="P2480" s="5">
        <f>E2480/L2480</f>
        <v>129.1139240506329</v>
      </c>
      <c r="Q2480" t="s">
        <v>8325</v>
      </c>
      <c r="R2480" t="s">
        <v>8329</v>
      </c>
      <c r="S2480" s="12">
        <f>(((J2480/60)/60)/24)+DATE(1970,1,1)</f>
        <v>41257.950381944444</v>
      </c>
      <c r="T2480" s="13">
        <f>(((I2480/60)/60)/24)+DATE(1970,1,1)</f>
        <v>41287.950381944444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6">
        <f>(E2481-D2481)/D2481 + 1</f>
        <v>1.3344333333333334</v>
      </c>
      <c r="P2481" s="5">
        <f>E2481/L2481</f>
        <v>25.020624999999999</v>
      </c>
      <c r="Q2481" t="s">
        <v>8325</v>
      </c>
      <c r="R2481" t="s">
        <v>8329</v>
      </c>
      <c r="S2481" s="12">
        <f>(((J2481/60)/60)/24)+DATE(1970,1,1)</f>
        <v>41107.726782407408</v>
      </c>
      <c r="T2481" s="13">
        <f>(((I2481/60)/60)/24)+DATE(1970,1,1)</f>
        <v>41118.083333333336</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6">
        <f>(E2482-D2482)/D2482 + 1</f>
        <v>1</v>
      </c>
      <c r="P2482" s="5">
        <f>E2482/L2482</f>
        <v>250</v>
      </c>
      <c r="Q2482" t="s">
        <v>8325</v>
      </c>
      <c r="R2482" t="s">
        <v>8329</v>
      </c>
      <c r="S2482" s="12">
        <f>(((J2482/60)/60)/24)+DATE(1970,1,1)</f>
        <v>42227.936157407406</v>
      </c>
      <c r="T2482" s="13">
        <f>(((I2482/60)/60)/24)+DATE(1970,1,1)</f>
        <v>42287.936157407406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6">
        <f>(E2483-D2483)/D2483 + 1</f>
        <v>1.1291099999999998</v>
      </c>
      <c r="P2483" s="5">
        <f>E2483/L2483</f>
        <v>47.541473684210523</v>
      </c>
      <c r="Q2483" t="s">
        <v>8325</v>
      </c>
      <c r="R2483" t="s">
        <v>8329</v>
      </c>
      <c r="S2483" s="12">
        <f>(((J2483/60)/60)/24)+DATE(1970,1,1)</f>
        <v>40999.645925925928</v>
      </c>
      <c r="T2483" s="13">
        <f>(((I2483/60)/60)/24)+DATE(1970,1,1)</f>
        <v>41029.645925925928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6">
        <f>(E2484-D2484)/D2484 + 1</f>
        <v>1.0009999999999999</v>
      </c>
      <c r="P2484" s="5">
        <f>E2484/L2484</f>
        <v>40.04</v>
      </c>
      <c r="Q2484" t="s">
        <v>8325</v>
      </c>
      <c r="R2484" t="s">
        <v>8329</v>
      </c>
      <c r="S2484" s="12">
        <f>(((J2484/60)/60)/24)+DATE(1970,1,1)</f>
        <v>40711.782210648147</v>
      </c>
      <c r="T2484" s="13">
        <f>(((I2484/60)/60)/24)+DATE(1970,1,1)</f>
        <v>40756.782210648147</v>
      </c>
    </row>
    <row r="2485" spans="1:20" ht="48"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6">
        <f>(E2485-D2485)/D2485 + 1</f>
        <v>1.1372727272727272</v>
      </c>
      <c r="P2485" s="5">
        <f>E2485/L2485</f>
        <v>65.84210526315789</v>
      </c>
      <c r="Q2485" t="s">
        <v>8325</v>
      </c>
      <c r="R2485" t="s">
        <v>8329</v>
      </c>
      <c r="S2485" s="12">
        <f>(((J2485/60)/60)/24)+DATE(1970,1,1)</f>
        <v>40970.750034722223</v>
      </c>
      <c r="T2485" s="13">
        <f>(((I2485/60)/60)/24)+DATE(1970,1,1)</f>
        <v>41030.708368055559</v>
      </c>
    </row>
    <row r="2486" spans="1:20" ht="64"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6">
        <f>(E2486-D2486)/D2486 + 1</f>
        <v>1.1931742857142855</v>
      </c>
      <c r="P2486" s="5">
        <f>E2486/L2486</f>
        <v>46.401222222222216</v>
      </c>
      <c r="Q2486" t="s">
        <v>8325</v>
      </c>
      <c r="R2486" t="s">
        <v>8329</v>
      </c>
      <c r="S2486" s="12">
        <f>(((J2486/60)/60)/24)+DATE(1970,1,1)</f>
        <v>40771.916701388887</v>
      </c>
      <c r="T2486" s="13">
        <f>(((I2486/60)/60)/24)+DATE(1970,1,1)</f>
        <v>40801.916701388887</v>
      </c>
    </row>
    <row r="2487" spans="1:20" ht="64"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6">
        <f>(E2487-D2487)/D2487 + 1</f>
        <v>1.0325</v>
      </c>
      <c r="P2487" s="5">
        <f>E2487/L2487</f>
        <v>50.365853658536587</v>
      </c>
      <c r="Q2487" t="s">
        <v>8325</v>
      </c>
      <c r="R2487" t="s">
        <v>8329</v>
      </c>
      <c r="S2487" s="12">
        <f>(((J2487/60)/60)/24)+DATE(1970,1,1)</f>
        <v>40793.998599537037</v>
      </c>
      <c r="T2487" s="13">
        <f>(((I2487/60)/60)/24)+DATE(1970,1,1)</f>
        <v>40828.998599537037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6">
        <f>(E2488-D2488)/D2488 + 1</f>
        <v>2.6566666666666667</v>
      </c>
      <c r="P2488" s="5">
        <f>E2488/L2488</f>
        <v>26.566666666666666</v>
      </c>
      <c r="Q2488" t="s">
        <v>8325</v>
      </c>
      <c r="R2488" t="s">
        <v>8329</v>
      </c>
      <c r="S2488" s="12">
        <f>(((J2488/60)/60)/24)+DATE(1970,1,1)</f>
        <v>40991.708055555559</v>
      </c>
      <c r="T2488" s="13">
        <f>(((I2488/60)/60)/24)+DATE(1970,1,1)</f>
        <v>41021.708055555559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6">
        <f>(E2489-D2489)/D2489 + 1</f>
        <v>1.0005066666666667</v>
      </c>
      <c r="P2489" s="5">
        <f>E2489/L2489</f>
        <v>39.493684210526318</v>
      </c>
      <c r="Q2489" t="s">
        <v>8325</v>
      </c>
      <c r="R2489" t="s">
        <v>8329</v>
      </c>
      <c r="S2489" s="12">
        <f>(((J2489/60)/60)/24)+DATE(1970,1,1)</f>
        <v>41026.083298611113</v>
      </c>
      <c r="T2489" s="13">
        <f>(((I2489/60)/60)/24)+DATE(1970,1,1)</f>
        <v>41056.083298611113</v>
      </c>
    </row>
    <row r="2490" spans="1:20" ht="64"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6">
        <f>(E2490-D2490)/D2490 + 1</f>
        <v>1.0669999999999999</v>
      </c>
      <c r="P2490" s="5">
        <f>E2490/L2490</f>
        <v>49.246153846153845</v>
      </c>
      <c r="Q2490" t="s">
        <v>8325</v>
      </c>
      <c r="R2490" t="s">
        <v>8329</v>
      </c>
      <c r="S2490" s="12">
        <f>(((J2490/60)/60)/24)+DATE(1970,1,1)</f>
        <v>40833.633194444446</v>
      </c>
      <c r="T2490" s="13">
        <f>(((I2490/60)/60)/24)+DATE(1970,1,1)</f>
        <v>40863.674861111111</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6">
        <f>(E2491-D2491)/D2491 + 1</f>
        <v>1.3367142857142857</v>
      </c>
      <c r="P2491" s="5">
        <f>E2491/L2491</f>
        <v>62.38</v>
      </c>
      <c r="Q2491" t="s">
        <v>8325</v>
      </c>
      <c r="R2491" t="s">
        <v>8329</v>
      </c>
      <c r="S2491" s="12">
        <f>(((J2491/60)/60)/24)+DATE(1970,1,1)</f>
        <v>41373.690266203703</v>
      </c>
      <c r="T2491" s="13">
        <f>(((I2491/60)/60)/24)+DATE(1970,1,1)</f>
        <v>41403.690266203703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6">
        <f>(E2492-D2492)/D2492 + 1</f>
        <v>1.214</v>
      </c>
      <c r="P2492" s="5">
        <f>E2492/L2492</f>
        <v>37.9375</v>
      </c>
      <c r="Q2492" t="s">
        <v>8325</v>
      </c>
      <c r="R2492" t="s">
        <v>8329</v>
      </c>
      <c r="S2492" s="12">
        <f>(((J2492/60)/60)/24)+DATE(1970,1,1)</f>
        <v>41023.227731481478</v>
      </c>
      <c r="T2492" s="13">
        <f>(((I2492/60)/60)/24)+DATE(1970,1,1)</f>
        <v>41083.227731481478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6">
        <f>(E2493-D2493)/D2493 + 1</f>
        <v>1.032</v>
      </c>
      <c r="P2493" s="5">
        <f>E2493/L2493</f>
        <v>51.6</v>
      </c>
      <c r="Q2493" t="s">
        <v>8325</v>
      </c>
      <c r="R2493" t="s">
        <v>8329</v>
      </c>
      <c r="S2493" s="12">
        <f>(((J2493/60)/60)/24)+DATE(1970,1,1)</f>
        <v>40542.839282407411</v>
      </c>
      <c r="T2493" s="13">
        <f>(((I2493/60)/60)/24)+DATE(1970,1,1)</f>
        <v>40559.07708333333</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6">
        <f>(E2494-D2494)/D2494 + 1</f>
        <v>1.25</v>
      </c>
      <c r="P2494" s="5">
        <f>E2494/L2494</f>
        <v>27.777777777777779</v>
      </c>
      <c r="Q2494" t="s">
        <v>8325</v>
      </c>
      <c r="R2494" t="s">
        <v>8329</v>
      </c>
      <c r="S2494" s="12">
        <f>(((J2494/60)/60)/24)+DATE(1970,1,1)</f>
        <v>41024.985972222225</v>
      </c>
      <c r="T2494" s="13">
        <f>(((I2494/60)/60)/24)+DATE(1970,1,1)</f>
        <v>41076.415972222225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6">
        <f>(E2495-D2495)/D2495 + 1</f>
        <v>1.2869999999999999</v>
      </c>
      <c r="P2495" s="5">
        <f>E2495/L2495</f>
        <v>99.382239382239376</v>
      </c>
      <c r="Q2495" t="s">
        <v>8325</v>
      </c>
      <c r="R2495" t="s">
        <v>8329</v>
      </c>
      <c r="S2495" s="12">
        <f>(((J2495/60)/60)/24)+DATE(1970,1,1)</f>
        <v>41348.168287037035</v>
      </c>
      <c r="T2495" s="13">
        <f>(((I2495/60)/60)/24)+DATE(1970,1,1)</f>
        <v>41393.168287037035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6">
        <f>(E2496-D2496)/D2496 + 1</f>
        <v>1.0100533333333332</v>
      </c>
      <c r="P2496" s="5">
        <f>E2496/L2496</f>
        <v>38.848205128205123</v>
      </c>
      <c r="Q2496" t="s">
        <v>8325</v>
      </c>
      <c r="R2496" t="s">
        <v>8329</v>
      </c>
      <c r="S2496" s="12">
        <f>(((J2496/60)/60)/24)+DATE(1970,1,1)</f>
        <v>41022.645185185182</v>
      </c>
      <c r="T2496" s="13">
        <f>(((I2496/60)/60)/24)+DATE(1970,1,1)</f>
        <v>41052.645185185182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6">
        <f>(E2497-D2497)/D2497 + 1</f>
        <v>1.2753666666666668</v>
      </c>
      <c r="P2497" s="5">
        <f>E2497/L2497</f>
        <v>45.548809523809524</v>
      </c>
      <c r="Q2497" t="s">
        <v>8325</v>
      </c>
      <c r="R2497" t="s">
        <v>8329</v>
      </c>
      <c r="S2497" s="12">
        <f>(((J2497/60)/60)/24)+DATE(1970,1,1)</f>
        <v>41036.946469907409</v>
      </c>
      <c r="T2497" s="13">
        <f>(((I2497/60)/60)/24)+DATE(1970,1,1)</f>
        <v>41066.946469907409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6">
        <f>(E2498-D2498)/D2498 + 1</f>
        <v>1</v>
      </c>
      <c r="P2498" s="5">
        <f>E2498/L2498</f>
        <v>600</v>
      </c>
      <c r="Q2498" t="s">
        <v>8325</v>
      </c>
      <c r="R2498" t="s">
        <v>8329</v>
      </c>
      <c r="S2498" s="12">
        <f>(((J2498/60)/60)/24)+DATE(1970,1,1)</f>
        <v>41327.996435185189</v>
      </c>
      <c r="T2498" s="13">
        <f>(((I2498/60)/60)/24)+DATE(1970,1,1)</f>
        <v>41362.954768518517</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6">
        <f>(E2499-D2499)/D2499 + 1</f>
        <v>1.1277149999999998</v>
      </c>
      <c r="P2499" s="5">
        <f>E2499/L2499</f>
        <v>80.551071428571419</v>
      </c>
      <c r="Q2499" t="s">
        <v>8325</v>
      </c>
      <c r="R2499" t="s">
        <v>8329</v>
      </c>
      <c r="S2499" s="12">
        <f>(((J2499/60)/60)/24)+DATE(1970,1,1)</f>
        <v>40730.878912037035</v>
      </c>
      <c r="T2499" s="13">
        <f>(((I2499/60)/60)/24)+DATE(1970,1,1)</f>
        <v>40760.878912037035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6">
        <f>(E2500-D2500)/D2500 + 1</f>
        <v>1.056</v>
      </c>
      <c r="P2500" s="5">
        <f>E2500/L2500</f>
        <v>52.8</v>
      </c>
      <c r="Q2500" t="s">
        <v>8325</v>
      </c>
      <c r="R2500" t="s">
        <v>8329</v>
      </c>
      <c r="S2500" s="12">
        <f>(((J2500/60)/60)/24)+DATE(1970,1,1)</f>
        <v>42017.967442129629</v>
      </c>
      <c r="T2500" s="13">
        <f>(((I2500/60)/60)/24)+DATE(1970,1,1)</f>
        <v>42031.967442129629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6">
        <f>(E2501-D2501)/D2501 + 1</f>
        <v>2.0262500000000001</v>
      </c>
      <c r="P2501" s="5">
        <f>E2501/L2501</f>
        <v>47.676470588235297</v>
      </c>
      <c r="Q2501" t="s">
        <v>8325</v>
      </c>
      <c r="R2501" t="s">
        <v>8329</v>
      </c>
      <c r="S2501" s="12">
        <f>(((J2501/60)/60)/24)+DATE(1970,1,1)</f>
        <v>41226.648576388885</v>
      </c>
      <c r="T2501" s="13">
        <f>(((I2501/60)/60)/24)+DATE(1970,1,1)</f>
        <v>41274.75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6">
        <f>(E2502-D2502)/D2502 + 1</f>
        <v>1.1333333333333333</v>
      </c>
      <c r="P2502" s="5">
        <f>E2502/L2502</f>
        <v>23.448275862068964</v>
      </c>
      <c r="Q2502" t="s">
        <v>8325</v>
      </c>
      <c r="R2502" t="s">
        <v>8329</v>
      </c>
      <c r="S2502" s="12">
        <f>(((J2502/60)/60)/24)+DATE(1970,1,1)</f>
        <v>41053.772858796299</v>
      </c>
      <c r="T2502" s="13">
        <f>(((I2502/60)/60)/24)+DATE(1970,1,1)</f>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6">
        <f>(E2503-D2503)/D2503 + 1</f>
        <v>2.5545454545454538E-2</v>
      </c>
      <c r="P2503" s="5">
        <f>E2503/L2503</f>
        <v>40.142857142857146</v>
      </c>
      <c r="Q2503" t="s">
        <v>8336</v>
      </c>
      <c r="R2503" t="s">
        <v>8353</v>
      </c>
      <c r="S2503" s="12">
        <f>(((J2503/60)/60)/24)+DATE(1970,1,1)</f>
        <v>42244.776666666665</v>
      </c>
      <c r="T2503" s="13">
        <f>(((I2503/60)/60)/24)+DATE(1970,1,1)</f>
        <v>42274.776666666665</v>
      </c>
    </row>
    <row r="2504" spans="1:20" ht="64"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6">
        <f>(E2504-D2504)/D2504 + 1</f>
        <v>7.8181818181821683E-4</v>
      </c>
      <c r="P2504" s="5">
        <f>E2504/L2504</f>
        <v>17.2</v>
      </c>
      <c r="Q2504" t="s">
        <v>8336</v>
      </c>
      <c r="R2504" t="s">
        <v>8353</v>
      </c>
      <c r="S2504" s="12">
        <f>(((J2504/60)/60)/24)+DATE(1970,1,1)</f>
        <v>41858.825439814813</v>
      </c>
      <c r="T2504" s="13">
        <f>(((I2504/60)/60)/24)+DATE(1970,1,1)</f>
        <v>41903.825439814813</v>
      </c>
    </row>
    <row r="2505" spans="1:20" ht="64"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6">
        <f>(E2505-D2505)/D2505 + 1</f>
        <v>0</v>
      </c>
      <c r="P2505" s="5" t="e">
        <f>E2505/L2505</f>
        <v>#DIV/0!</v>
      </c>
      <c r="Q2505" t="s">
        <v>8336</v>
      </c>
      <c r="R2505" t="s">
        <v>8353</v>
      </c>
      <c r="S2505" s="12">
        <f>(((J2505/60)/60)/24)+DATE(1970,1,1)</f>
        <v>42498.899398148147</v>
      </c>
      <c r="T2505" s="13">
        <f>(((I2505/60)/60)/24)+DATE(1970,1,1)</f>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6">
        <f>(E2506-D2506)/D2506 + 1</f>
        <v>0</v>
      </c>
      <c r="P2506" s="5" t="e">
        <f>E2506/L2506</f>
        <v>#DIV/0!</v>
      </c>
      <c r="Q2506" t="s">
        <v>8336</v>
      </c>
      <c r="R2506" t="s">
        <v>8353</v>
      </c>
      <c r="S2506" s="12">
        <f>(((J2506/60)/60)/24)+DATE(1970,1,1)</f>
        <v>41928.015439814815</v>
      </c>
      <c r="T2506" s="13">
        <f>(((I2506/60)/60)/24)+DATE(1970,1,1)</f>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6">
        <f>(E2507-D2507)/D2507 + 1</f>
        <v>0</v>
      </c>
      <c r="P2507" s="5" t="e">
        <f>E2507/L2507</f>
        <v>#DIV/0!</v>
      </c>
      <c r="Q2507" t="s">
        <v>8336</v>
      </c>
      <c r="R2507" t="s">
        <v>8353</v>
      </c>
      <c r="S2507" s="12">
        <f>(((J2507/60)/60)/24)+DATE(1970,1,1)</f>
        <v>42047.05574074074</v>
      </c>
      <c r="T2507" s="13">
        <f>(((I2507/60)/60)/24)+DATE(1970,1,1)</f>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6">
        <f>(E2508-D2508)/D2508 + 1</f>
        <v>6.0000000000000053E-3</v>
      </c>
      <c r="P2508" s="5">
        <f>E2508/L2508</f>
        <v>15</v>
      </c>
      <c r="Q2508" t="s">
        <v>8336</v>
      </c>
      <c r="R2508" t="s">
        <v>8353</v>
      </c>
      <c r="S2508" s="12">
        <f>(((J2508/60)/60)/24)+DATE(1970,1,1)</f>
        <v>42258.297094907408</v>
      </c>
      <c r="T2508" s="13">
        <f>(((I2508/60)/60)/24)+DATE(1970,1,1)</f>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6">
        <f>(E2509-D2509)/D2509 + 1</f>
        <v>0</v>
      </c>
      <c r="P2509" s="5" t="e">
        <f>E2509/L2509</f>
        <v>#DIV/0!</v>
      </c>
      <c r="Q2509" t="s">
        <v>8336</v>
      </c>
      <c r="R2509" t="s">
        <v>8353</v>
      </c>
      <c r="S2509" s="12">
        <f>(((J2509/60)/60)/24)+DATE(1970,1,1)</f>
        <v>42105.072962962964</v>
      </c>
      <c r="T2509" s="13">
        <f>(((I2509/60)/60)/24)+DATE(1970,1,1)</f>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6">
        <f>(E2510-D2510)/D2510 + 1</f>
        <v>0</v>
      </c>
      <c r="P2510" s="5" t="e">
        <f>E2510/L2510</f>
        <v>#DIV/0!</v>
      </c>
      <c r="Q2510" t="s">
        <v>8336</v>
      </c>
      <c r="R2510" t="s">
        <v>8353</v>
      </c>
      <c r="S2510" s="12">
        <f>(((J2510/60)/60)/24)+DATE(1970,1,1)</f>
        <v>41835.951782407406</v>
      </c>
      <c r="T2510" s="13">
        <f>(((I2510/60)/60)/24)+DATE(1970,1,1)</f>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6">
        <f>(E2511-D2511)/D2511 + 1</f>
        <v>1.0526315789473717E-2</v>
      </c>
      <c r="P2511" s="5">
        <f>E2511/L2511</f>
        <v>35.714285714285715</v>
      </c>
      <c r="Q2511" t="s">
        <v>8336</v>
      </c>
      <c r="R2511" t="s">
        <v>8353</v>
      </c>
      <c r="S2511" s="12">
        <f>(((J2511/60)/60)/24)+DATE(1970,1,1)</f>
        <v>42058.809594907405</v>
      </c>
      <c r="T2511" s="13">
        <f>(((I2511/60)/60)/24)+DATE(1970,1,1)</f>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6">
        <f>(E2512-D2512)/D2512 + 1</f>
        <v>1.4999999999999458E-3</v>
      </c>
      <c r="P2512" s="5">
        <f>E2512/L2512</f>
        <v>37.5</v>
      </c>
      <c r="Q2512" t="s">
        <v>8336</v>
      </c>
      <c r="R2512" t="s">
        <v>8353</v>
      </c>
      <c r="S2512" s="12">
        <f>(((J2512/60)/60)/24)+DATE(1970,1,1)</f>
        <v>42078.997361111105</v>
      </c>
      <c r="T2512" s="13">
        <f>(((I2512/60)/60)/24)+DATE(1970,1,1)</f>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6">
        <f>(E2513-D2513)/D2513 + 1</f>
        <v>0</v>
      </c>
      <c r="P2513" s="5" t="e">
        <f>E2513/L2513</f>
        <v>#DIV/0!</v>
      </c>
      <c r="Q2513" t="s">
        <v>8336</v>
      </c>
      <c r="R2513" t="s">
        <v>8353</v>
      </c>
      <c r="S2513" s="12">
        <f>(((J2513/60)/60)/24)+DATE(1970,1,1)</f>
        <v>42371.446909722217</v>
      </c>
      <c r="T2513" s="13">
        <f>(((I2513/60)/60)/24)+DATE(1970,1,1)</f>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6">
        <f>(E2514-D2514)/D2514 + 1</f>
        <v>0</v>
      </c>
      <c r="P2514" s="5" t="e">
        <f>E2514/L2514</f>
        <v>#DIV/0!</v>
      </c>
      <c r="Q2514" t="s">
        <v>8336</v>
      </c>
      <c r="R2514" t="s">
        <v>8353</v>
      </c>
      <c r="S2514" s="12">
        <f>(((J2514/60)/60)/24)+DATE(1970,1,1)</f>
        <v>41971.876863425925</v>
      </c>
      <c r="T2514" s="13">
        <f>(((I2514/60)/60)/24)+DATE(1970,1,1)</f>
        <v>41986.876863425925</v>
      </c>
    </row>
    <row r="2515" spans="1:20" ht="64"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6">
        <f>(E2515-D2515)/D2515 + 1</f>
        <v>0</v>
      </c>
      <c r="P2515" s="5" t="e">
        <f>E2515/L2515</f>
        <v>#DIV/0!</v>
      </c>
      <c r="Q2515" t="s">
        <v>8336</v>
      </c>
      <c r="R2515" t="s">
        <v>8353</v>
      </c>
      <c r="S2515" s="12">
        <f>(((J2515/60)/60)/24)+DATE(1970,1,1)</f>
        <v>42732.00681712963</v>
      </c>
      <c r="T2515" s="13">
        <f>(((I2515/60)/60)/24)+DATE(1970,1,1)</f>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6">
        <f>(E2516-D2516)/D2516 + 1</f>
        <v>1.749999999999996E-2</v>
      </c>
      <c r="P2516" s="5">
        <f>E2516/L2516</f>
        <v>52.5</v>
      </c>
      <c r="Q2516" t="s">
        <v>8336</v>
      </c>
      <c r="R2516" t="s">
        <v>8353</v>
      </c>
      <c r="S2516" s="12">
        <f>(((J2516/60)/60)/24)+DATE(1970,1,1)</f>
        <v>41854.389780092592</v>
      </c>
      <c r="T2516" s="13">
        <f>(((I2516/60)/60)/24)+DATE(1970,1,1)</f>
        <v>41871.389780092592</v>
      </c>
    </row>
    <row r="2517" spans="1:20" ht="64"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6">
        <f>(E2517-D2517)/D2517 + 1</f>
        <v>0.18600000000000005</v>
      </c>
      <c r="P2517" s="5">
        <f>E2517/L2517</f>
        <v>77.5</v>
      </c>
      <c r="Q2517" t="s">
        <v>8336</v>
      </c>
      <c r="R2517" t="s">
        <v>8353</v>
      </c>
      <c r="S2517" s="12">
        <f>(((J2517/60)/60)/24)+DATE(1970,1,1)</f>
        <v>42027.839733796296</v>
      </c>
      <c r="T2517" s="13">
        <f>(((I2517/60)/60)/24)+DATE(1970,1,1)</f>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6">
        <f>(E2518-D2518)/D2518 + 1</f>
        <v>0</v>
      </c>
      <c r="P2518" s="5" t="e">
        <f>E2518/L2518</f>
        <v>#DIV/0!</v>
      </c>
      <c r="Q2518" t="s">
        <v>8336</v>
      </c>
      <c r="R2518" t="s">
        <v>8353</v>
      </c>
      <c r="S2518" s="12">
        <f>(((J2518/60)/60)/24)+DATE(1970,1,1)</f>
        <v>41942.653379629628</v>
      </c>
      <c r="T2518" s="13">
        <f>(((I2518/60)/60)/24)+DATE(1970,1,1)</f>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6">
        <f>(E2519-D2519)/D2519 + 1</f>
        <v>9.8166666666666624E-2</v>
      </c>
      <c r="P2519" s="5">
        <f>E2519/L2519</f>
        <v>53.545454545454547</v>
      </c>
      <c r="Q2519" t="s">
        <v>8336</v>
      </c>
      <c r="R2519" t="s">
        <v>8353</v>
      </c>
      <c r="S2519" s="12">
        <f>(((J2519/60)/60)/24)+DATE(1970,1,1)</f>
        <v>42052.802430555559</v>
      </c>
      <c r="T2519" s="13">
        <f>(((I2519/60)/60)/24)+DATE(1970,1,1)</f>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6">
        <f>(E2520-D2520)/D2520 + 1</f>
        <v>0</v>
      </c>
      <c r="P2520" s="5" t="e">
        <f>E2520/L2520</f>
        <v>#DIV/0!</v>
      </c>
      <c r="Q2520" t="s">
        <v>8336</v>
      </c>
      <c r="R2520" t="s">
        <v>8353</v>
      </c>
      <c r="S2520" s="12">
        <f>(((J2520/60)/60)/24)+DATE(1970,1,1)</f>
        <v>41926.680879629632</v>
      </c>
      <c r="T2520" s="13">
        <f>(((I2520/60)/60)/24)+DATE(1970,1,1)</f>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6">
        <f>(E2521-D2521)/D2521 + 1</f>
        <v>4.3333333333328561E-4</v>
      </c>
      <c r="P2521" s="5">
        <f>E2521/L2521</f>
        <v>16.25</v>
      </c>
      <c r="Q2521" t="s">
        <v>8336</v>
      </c>
      <c r="R2521" t="s">
        <v>8353</v>
      </c>
      <c r="S2521" s="12">
        <f>(((J2521/60)/60)/24)+DATE(1970,1,1)</f>
        <v>41809.155138888891</v>
      </c>
      <c r="T2521" s="13">
        <f>(((I2521/60)/60)/24)+DATE(1970,1,1)</f>
        <v>41839.155138888891</v>
      </c>
    </row>
    <row r="2522" spans="1:20" ht="64"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6">
        <f>(E2522-D2522)/D2522 + 1</f>
        <v>0</v>
      </c>
      <c r="P2522" s="5" t="e">
        <f>E2522/L2522</f>
        <v>#DIV/0!</v>
      </c>
      <c r="Q2522" t="s">
        <v>8336</v>
      </c>
      <c r="R2522" t="s">
        <v>8353</v>
      </c>
      <c r="S2522" s="12">
        <f>(((J2522/60)/60)/24)+DATE(1970,1,1)</f>
        <v>42612.600520833337</v>
      </c>
      <c r="T2522" s="13">
        <f>(((I2522/60)/60)/24)+DATE(1970,1,1)</f>
        <v>42658.806249999994</v>
      </c>
    </row>
    <row r="2523" spans="1:20" ht="64"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6">
        <f>(E2523-D2523)/D2523 + 1</f>
        <v>1.0948792000000001</v>
      </c>
      <c r="P2523" s="5">
        <f>E2523/L2523</f>
        <v>103.68174242424243</v>
      </c>
      <c r="Q2523" t="s">
        <v>8325</v>
      </c>
      <c r="R2523" t="s">
        <v>8354</v>
      </c>
      <c r="S2523" s="12">
        <f>(((J2523/60)/60)/24)+DATE(1970,1,1)</f>
        <v>42269.967835648145</v>
      </c>
      <c r="T2523" s="13">
        <f>(((I2523/60)/60)/24)+DATE(1970,1,1)</f>
        <v>42290.967835648145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6">
        <f>(E2524-D2524)/D2524 + 1</f>
        <v>1</v>
      </c>
      <c r="P2524" s="5">
        <f>E2524/L2524</f>
        <v>185.18518518518519</v>
      </c>
      <c r="Q2524" t="s">
        <v>8325</v>
      </c>
      <c r="R2524" t="s">
        <v>8354</v>
      </c>
      <c r="S2524" s="12">
        <f>(((J2524/60)/60)/24)+DATE(1970,1,1)</f>
        <v>42460.573611111111</v>
      </c>
      <c r="T2524" s="13">
        <f>(((I2524/60)/60)/24)+DATE(1970,1,1)</f>
        <v>42482.619444444441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6">
        <f>(E2525-D2525)/D2525 + 1</f>
        <v>1.5644444444444443</v>
      </c>
      <c r="P2525" s="5">
        <f>E2525/L2525</f>
        <v>54.153846153846153</v>
      </c>
      <c r="Q2525" t="s">
        <v>8325</v>
      </c>
      <c r="R2525" t="s">
        <v>8354</v>
      </c>
      <c r="S2525" s="12">
        <f>(((J2525/60)/60)/24)+DATE(1970,1,1)</f>
        <v>41930.975601851853</v>
      </c>
      <c r="T2525" s="13">
        <f>(((I2525/60)/60)/24)+DATE(1970,1,1)</f>
        <v>41961.017268518524</v>
      </c>
    </row>
    <row r="2526" spans="1:20" ht="48"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6">
        <f>(E2526-D2526)/D2526 + 1</f>
        <v>1.016</v>
      </c>
      <c r="P2526" s="5">
        <f>E2526/L2526</f>
        <v>177.2093023255814</v>
      </c>
      <c r="Q2526" t="s">
        <v>8325</v>
      </c>
      <c r="R2526" t="s">
        <v>8354</v>
      </c>
      <c r="S2526" s="12">
        <f>(((J2526/60)/60)/24)+DATE(1970,1,1)</f>
        <v>41961.807372685187</v>
      </c>
      <c r="T2526" s="13">
        <f>(((I2526/60)/60)/24)+DATE(1970,1,1)</f>
        <v>41994.1875</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6">
        <f>(E2527-D2527)/D2527 + 1</f>
        <v>1.00325</v>
      </c>
      <c r="P2527" s="5">
        <f>E2527/L2527</f>
        <v>100.325</v>
      </c>
      <c r="Q2527" t="s">
        <v>8325</v>
      </c>
      <c r="R2527" t="s">
        <v>8354</v>
      </c>
      <c r="S2527" s="12">
        <f>(((J2527/60)/60)/24)+DATE(1970,1,1)</f>
        <v>41058.844571759262</v>
      </c>
      <c r="T2527" s="13">
        <f>(((I2527/60)/60)/24)+DATE(1970,1,1)</f>
        <v>41088.844571759262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6">
        <f>(E2528-D2528)/D2528 + 1</f>
        <v>1.1294999999999999</v>
      </c>
      <c r="P2528" s="5">
        <f>E2528/L2528</f>
        <v>136.90909090909091</v>
      </c>
      <c r="Q2528" t="s">
        <v>8325</v>
      </c>
      <c r="R2528" t="s">
        <v>8354</v>
      </c>
      <c r="S2528" s="12">
        <f>(((J2528/60)/60)/24)+DATE(1970,1,1)</f>
        <v>41953.091134259259</v>
      </c>
      <c r="T2528" s="13">
        <f>(((I2528/60)/60)/24)+DATE(1970,1,1)</f>
        <v>41981.207638888889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6">
        <f>(E2529-D2529)/D2529 + 1</f>
        <v>1.02125</v>
      </c>
      <c r="P2529" s="5">
        <f>E2529/L2529</f>
        <v>57.535211267605632</v>
      </c>
      <c r="Q2529" t="s">
        <v>8325</v>
      </c>
      <c r="R2529" t="s">
        <v>8354</v>
      </c>
      <c r="S2529" s="12">
        <f>(((J2529/60)/60)/24)+DATE(1970,1,1)</f>
        <v>41546.75105324074</v>
      </c>
      <c r="T2529" s="13">
        <f>(((I2529/60)/60)/24)+DATE(1970,1,1)</f>
        <v>41565.165972222225</v>
      </c>
    </row>
    <row r="2530" spans="1:20"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6">
        <f>(E2530-D2530)/D2530 + 1</f>
        <v>1.0724974999999999</v>
      </c>
      <c r="P2530" s="5">
        <f>E2530/L2530</f>
        <v>52.962839506172834</v>
      </c>
      <c r="Q2530" t="s">
        <v>8325</v>
      </c>
      <c r="R2530" t="s">
        <v>8354</v>
      </c>
      <c r="S2530" s="12">
        <f>(((J2530/60)/60)/24)+DATE(1970,1,1)</f>
        <v>42217.834525462968</v>
      </c>
      <c r="T2530" s="13">
        <f>(((I2530/60)/60)/24)+DATE(1970,1,1)</f>
        <v>42236.458333333328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6">
        <f>(E2531-D2531)/D2531 + 1</f>
        <v>1.0428333333333333</v>
      </c>
      <c r="P2531" s="5">
        <f>E2531/L2531</f>
        <v>82.328947368421055</v>
      </c>
      <c r="Q2531" t="s">
        <v>8325</v>
      </c>
      <c r="R2531" t="s">
        <v>8354</v>
      </c>
      <c r="S2531" s="12">
        <f>(((J2531/60)/60)/24)+DATE(1970,1,1)</f>
        <v>40948.080729166664</v>
      </c>
      <c r="T2531" s="13">
        <f>(((I2531/60)/60)/24)+DATE(1970,1,1)</f>
        <v>40993.0390625</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6">
        <f>(E2532-D2532)/D2532 + 1</f>
        <v>1</v>
      </c>
      <c r="P2532" s="5">
        <f>E2532/L2532</f>
        <v>135.41666666666666</v>
      </c>
      <c r="Q2532" t="s">
        <v>8325</v>
      </c>
      <c r="R2532" t="s">
        <v>8354</v>
      </c>
      <c r="S2532" s="12">
        <f>(((J2532/60)/60)/24)+DATE(1970,1,1)</f>
        <v>42081.864641203705</v>
      </c>
      <c r="T2532" s="13">
        <f>(((I2532/60)/60)/24)+DATE(1970,1,1)</f>
        <v>42114.201388888891</v>
      </c>
    </row>
    <row r="2533" spans="1:20" ht="64"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6">
        <f>(E2533-D2533)/D2533 + 1</f>
        <v>1.004</v>
      </c>
      <c r="P2533" s="5">
        <f>E2533/L2533</f>
        <v>74.06557377049181</v>
      </c>
      <c r="Q2533" t="s">
        <v>8325</v>
      </c>
      <c r="R2533" t="s">
        <v>8354</v>
      </c>
      <c r="S2533" s="12">
        <f>(((J2533/60)/60)/24)+DATE(1970,1,1)</f>
        <v>42208.680023148147</v>
      </c>
      <c r="T2533" s="13">
        <f>(((I2533/60)/60)/24)+DATE(1970,1,1)</f>
        <v>42231.165972222225</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6">
        <f>(E2534-D2534)/D2534 + 1</f>
        <v>1.26125</v>
      </c>
      <c r="P2534" s="5">
        <f>E2534/L2534</f>
        <v>84.083333333333329</v>
      </c>
      <c r="Q2534" t="s">
        <v>8325</v>
      </c>
      <c r="R2534" t="s">
        <v>8354</v>
      </c>
      <c r="S2534" s="12">
        <f>(((J2534/60)/60)/24)+DATE(1970,1,1)</f>
        <v>41107.849143518521</v>
      </c>
      <c r="T2534" s="13">
        <f>(((I2534/60)/60)/24)+DATE(1970,1,1)</f>
        <v>41137.849143518521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6">
        <f>(E2535-D2535)/D2535 + 1</f>
        <v>1.1066666666666667</v>
      </c>
      <c r="P2535" s="5">
        <f>E2535/L2535</f>
        <v>61.029411764705884</v>
      </c>
      <c r="Q2535" t="s">
        <v>8325</v>
      </c>
      <c r="R2535" t="s">
        <v>8354</v>
      </c>
      <c r="S2535" s="12">
        <f>(((J2535/60)/60)/24)+DATE(1970,1,1)</f>
        <v>41304.751284722224</v>
      </c>
      <c r="T2535" s="13">
        <f>(((I2535/60)/60)/24)+DATE(1970,1,1)</f>
        <v>41334.750787037039</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6">
        <f>(E2536-D2536)/D2536 + 1</f>
        <v>1.05</v>
      </c>
      <c r="P2536" s="5">
        <f>E2536/L2536</f>
        <v>150</v>
      </c>
      <c r="Q2536" t="s">
        <v>8325</v>
      </c>
      <c r="R2536" t="s">
        <v>8354</v>
      </c>
      <c r="S2536" s="12">
        <f>(((J2536/60)/60)/24)+DATE(1970,1,1)</f>
        <v>40127.700370370374</v>
      </c>
      <c r="T2536" s="13">
        <f>(((I2536/60)/60)/24)+DATE(1970,1,1)</f>
        <v>40179.25</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6">
        <f>(E2537-D2537)/D2537 + 1</f>
        <v>1.03775</v>
      </c>
      <c r="P2537" s="5">
        <f>E2537/L2537</f>
        <v>266.08974358974359</v>
      </c>
      <c r="Q2537" t="s">
        <v>8325</v>
      </c>
      <c r="R2537" t="s">
        <v>8354</v>
      </c>
      <c r="S2537" s="12">
        <f>(((J2537/60)/60)/24)+DATE(1970,1,1)</f>
        <v>41943.791030092594</v>
      </c>
      <c r="T2537" s="13">
        <f>(((I2537/60)/60)/24)+DATE(1970,1,1)</f>
        <v>41974.832696759258</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6">
        <f>(E2538-D2538)/D2538 + 1</f>
        <v>1.1599999999999999</v>
      </c>
      <c r="P2538" s="5">
        <f>E2538/L2538</f>
        <v>7.25</v>
      </c>
      <c r="Q2538" t="s">
        <v>8325</v>
      </c>
      <c r="R2538" t="s">
        <v>8354</v>
      </c>
      <c r="S2538" s="12">
        <f>(((J2538/60)/60)/24)+DATE(1970,1,1)</f>
        <v>41464.106087962966</v>
      </c>
      <c r="T2538" s="13">
        <f>(((I2538/60)/60)/24)+DATE(1970,1,1)</f>
        <v>41485.106087962966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6">
        <f>(E2539-D2539)/D2539 + 1</f>
        <v>1.1000000000000001</v>
      </c>
      <c r="P2539" s="5">
        <f>E2539/L2539</f>
        <v>100</v>
      </c>
      <c r="Q2539" t="s">
        <v>8325</v>
      </c>
      <c r="R2539" t="s">
        <v>8354</v>
      </c>
      <c r="S2539" s="12">
        <f>(((J2539/60)/60)/24)+DATE(1970,1,1)</f>
        <v>40696.648784722223</v>
      </c>
      <c r="T2539" s="13">
        <f>(((I2539/60)/60)/24)+DATE(1970,1,1)</f>
        <v>40756.648784722223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6">
        <f>(E2540-D2540)/D2540 + 1</f>
        <v>1.130176111111111</v>
      </c>
      <c r="P2540" s="5">
        <f>E2540/L2540</f>
        <v>109.96308108108107</v>
      </c>
      <c r="Q2540" t="s">
        <v>8325</v>
      </c>
      <c r="R2540" t="s">
        <v>8354</v>
      </c>
      <c r="S2540" s="12">
        <f>(((J2540/60)/60)/24)+DATE(1970,1,1)</f>
        <v>41298.509965277779</v>
      </c>
      <c r="T2540" s="13">
        <f>(((I2540/60)/60)/24)+DATE(1970,1,1)</f>
        <v>41329.207638888889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6">
        <f>(E2541-D2541)/D2541 + 1</f>
        <v>1.0024999999999999</v>
      </c>
      <c r="P2541" s="5">
        <f>E2541/L2541</f>
        <v>169.91525423728814</v>
      </c>
      <c r="Q2541" t="s">
        <v>8325</v>
      </c>
      <c r="R2541" t="s">
        <v>8354</v>
      </c>
      <c r="S2541" s="12">
        <f>(((J2541/60)/60)/24)+DATE(1970,1,1)</f>
        <v>41977.902222222227</v>
      </c>
      <c r="T2541" s="13">
        <f>(((I2541/60)/60)/24)+DATE(1970,1,1)</f>
        <v>42037.902222222227</v>
      </c>
    </row>
    <row r="2542" spans="1:20" ht="64"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6">
        <f>(E2542-D2542)/D2542 + 1</f>
        <v>1.034</v>
      </c>
      <c r="P2542" s="5">
        <f>E2542/L2542</f>
        <v>95.740740740740748</v>
      </c>
      <c r="Q2542" t="s">
        <v>8325</v>
      </c>
      <c r="R2542" t="s">
        <v>8354</v>
      </c>
      <c r="S2542" s="12">
        <f>(((J2542/60)/60)/24)+DATE(1970,1,1)</f>
        <v>40785.675011574072</v>
      </c>
      <c r="T2542" s="13">
        <f>(((I2542/60)/60)/24)+DATE(1970,1,1)</f>
        <v>40845.675011574072</v>
      </c>
    </row>
    <row r="2543" spans="1:20" ht="64"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6">
        <f>(E2543-D2543)/D2543 + 1</f>
        <v>1.0702857142857143</v>
      </c>
      <c r="P2543" s="5">
        <f>E2543/L2543</f>
        <v>59.460317460317462</v>
      </c>
      <c r="Q2543" t="s">
        <v>8325</v>
      </c>
      <c r="R2543" t="s">
        <v>8354</v>
      </c>
      <c r="S2543" s="12">
        <f>(((J2543/60)/60)/24)+DATE(1970,1,1)</f>
        <v>41483.449282407404</v>
      </c>
      <c r="T2543" s="13">
        <f>(((I2543/60)/60)/24)+DATE(1970,1,1)</f>
        <v>41543.449282407404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6">
        <f>(E2544-D2544)/D2544 + 1</f>
        <v>1.0357142857142858</v>
      </c>
      <c r="P2544" s="5">
        <f>E2544/L2544</f>
        <v>55.769230769230766</v>
      </c>
      <c r="Q2544" t="s">
        <v>8325</v>
      </c>
      <c r="R2544" t="s">
        <v>8354</v>
      </c>
      <c r="S2544" s="12">
        <f>(((J2544/60)/60)/24)+DATE(1970,1,1)</f>
        <v>41509.426585648151</v>
      </c>
      <c r="T2544" s="13">
        <f>(((I2544/60)/60)/24)+DATE(1970,1,1)</f>
        <v>41548.165972222225</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6">
        <f>(E2545-D2545)/D2545 + 1</f>
        <v>1.5640000000000001</v>
      </c>
      <c r="P2545" s="5">
        <f>E2545/L2545</f>
        <v>30.076923076923077</v>
      </c>
      <c r="Q2545" t="s">
        <v>8325</v>
      </c>
      <c r="R2545" t="s">
        <v>8354</v>
      </c>
      <c r="S2545" s="12">
        <f>(((J2545/60)/60)/24)+DATE(1970,1,1)</f>
        <v>40514.107615740737</v>
      </c>
      <c r="T2545" s="13">
        <f>(((I2545/60)/60)/24)+DATE(1970,1,1)</f>
        <v>40545.125</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6">
        <f>(E2546-D2546)/D2546 + 1</f>
        <v>1.0082</v>
      </c>
      <c r="P2546" s="5">
        <f>E2546/L2546</f>
        <v>88.438596491228068</v>
      </c>
      <c r="Q2546" t="s">
        <v>8325</v>
      </c>
      <c r="R2546" t="s">
        <v>8354</v>
      </c>
      <c r="S2546" s="12">
        <f>(((J2546/60)/60)/24)+DATE(1970,1,1)</f>
        <v>41068.520474537036</v>
      </c>
      <c r="T2546" s="13">
        <f>(((I2546/60)/60)/24)+DATE(1970,1,1)</f>
        <v>41098.520474537036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6">
        <f>(E2547-D2547)/D2547 + 1</f>
        <v>1.9529999999999998</v>
      </c>
      <c r="P2547" s="5">
        <f>E2547/L2547</f>
        <v>64.032786885245898</v>
      </c>
      <c r="Q2547" t="s">
        <v>8325</v>
      </c>
      <c r="R2547" t="s">
        <v>8354</v>
      </c>
      <c r="S2547" s="12">
        <f>(((J2547/60)/60)/24)+DATE(1970,1,1)</f>
        <v>42027.13817129629</v>
      </c>
      <c r="T2547" s="13">
        <f>(((I2547/60)/60)/24)+DATE(1970,1,1)</f>
        <v>42062.020833333328</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6">
        <f>(E2548-D2548)/D2548 + 1</f>
        <v>1.1171428571428572</v>
      </c>
      <c r="P2548" s="5">
        <f>E2548/L2548</f>
        <v>60.153846153846153</v>
      </c>
      <c r="Q2548" t="s">
        <v>8325</v>
      </c>
      <c r="R2548" t="s">
        <v>8354</v>
      </c>
      <c r="S2548" s="12">
        <f>(((J2548/60)/60)/24)+DATE(1970,1,1)</f>
        <v>41524.858553240738</v>
      </c>
      <c r="T2548" s="13">
        <f>(((I2548/60)/60)/24)+DATE(1970,1,1)</f>
        <v>41552.208333333336</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6">
        <f>(E2549-D2549)/D2549 + 1</f>
        <v>1.1985454545454546</v>
      </c>
      <c r="P2549" s="5">
        <f>E2549/L2549</f>
        <v>49.194029850746269</v>
      </c>
      <c r="Q2549" t="s">
        <v>8325</v>
      </c>
      <c r="R2549" t="s">
        <v>8354</v>
      </c>
      <c r="S2549" s="12">
        <f>(((J2549/60)/60)/24)+DATE(1970,1,1)</f>
        <v>40973.773182870369</v>
      </c>
      <c r="T2549" s="13">
        <f>(((I2549/60)/60)/24)+DATE(1970,1,1)</f>
        <v>41003.731516203705</v>
      </c>
    </row>
    <row r="2550" spans="1:20"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6">
        <f>(E2550-D2550)/D2550 + 1</f>
        <v>1.0185</v>
      </c>
      <c r="P2550" s="5">
        <f>E2550/L2550</f>
        <v>165.16216216216216</v>
      </c>
      <c r="Q2550" t="s">
        <v>8325</v>
      </c>
      <c r="R2550" t="s">
        <v>8354</v>
      </c>
      <c r="S2550" s="12">
        <f>(((J2550/60)/60)/24)+DATE(1970,1,1)</f>
        <v>42618.625428240746</v>
      </c>
      <c r="T2550" s="13">
        <f>(((I2550/60)/60)/24)+DATE(1970,1,1)</f>
        <v>42643.185416666667</v>
      </c>
    </row>
    <row r="2551" spans="1:20"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6">
        <f>(E2551-D2551)/D2551 + 1</f>
        <v>1.0280254777070064</v>
      </c>
      <c r="P2551" s="5">
        <f>E2551/L2551</f>
        <v>43.621621621621621</v>
      </c>
      <c r="Q2551" t="s">
        <v>8325</v>
      </c>
      <c r="R2551" t="s">
        <v>8354</v>
      </c>
      <c r="S2551" s="12">
        <f>(((J2551/60)/60)/24)+DATE(1970,1,1)</f>
        <v>41390.757754629631</v>
      </c>
      <c r="T2551" s="13">
        <f>(((I2551/60)/60)/24)+DATE(1970,1,1)</f>
        <v>41425.708333333336</v>
      </c>
    </row>
    <row r="2552" spans="1:20" ht="64"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6">
        <f>(E2552-D2552)/D2552 + 1</f>
        <v>1.0084615384615385</v>
      </c>
      <c r="P2552" s="5">
        <f>E2552/L2552</f>
        <v>43.7</v>
      </c>
      <c r="Q2552" t="s">
        <v>8325</v>
      </c>
      <c r="R2552" t="s">
        <v>8354</v>
      </c>
      <c r="S2552" s="12">
        <f>(((J2552/60)/60)/24)+DATE(1970,1,1)</f>
        <v>42228.634328703702</v>
      </c>
      <c r="T2552" s="13">
        <f>(((I2552/60)/60)/24)+DATE(1970,1,1)</f>
        <v>42285.165972222225</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6">
        <f>(E2553-D2553)/D2553 + 1</f>
        <v>1.0273469387755103</v>
      </c>
      <c r="P2553" s="5">
        <f>E2553/L2553</f>
        <v>67.419642857142861</v>
      </c>
      <c r="Q2553" t="s">
        <v>8325</v>
      </c>
      <c r="R2553" t="s">
        <v>8354</v>
      </c>
      <c r="S2553" s="12">
        <f>(((J2553/60)/60)/24)+DATE(1970,1,1)</f>
        <v>40961.252141203702</v>
      </c>
      <c r="T2553" s="13">
        <f>(((I2553/60)/60)/24)+DATE(1970,1,1)</f>
        <v>40989.866666666669</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6">
        <f>(E2554-D2554)/D2554 + 1</f>
        <v>1.0649999999999999</v>
      </c>
      <c r="P2554" s="5">
        <f>E2554/L2554</f>
        <v>177.5</v>
      </c>
      <c r="Q2554" t="s">
        <v>8325</v>
      </c>
      <c r="R2554" t="s">
        <v>8354</v>
      </c>
      <c r="S2554" s="12">
        <f>(((J2554/60)/60)/24)+DATE(1970,1,1)</f>
        <v>42769.809965277775</v>
      </c>
      <c r="T2554" s="13">
        <f>(((I2554/60)/60)/24)+DATE(1970,1,1)</f>
        <v>42799.809965277775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6">
        <f>(E2555-D2555)/D2555 + 1</f>
        <v>1.5553333333333335</v>
      </c>
      <c r="P2555" s="5">
        <f>E2555/L2555</f>
        <v>38.883333333333333</v>
      </c>
      <c r="Q2555" t="s">
        <v>8325</v>
      </c>
      <c r="R2555" t="s">
        <v>8354</v>
      </c>
      <c r="S2555" s="12">
        <f>(((J2555/60)/60)/24)+DATE(1970,1,1)</f>
        <v>41113.199155092596</v>
      </c>
      <c r="T2555" s="13">
        <f>(((I2555/60)/60)/24)+DATE(1970,1,1)</f>
        <v>41173.199155092596</v>
      </c>
    </row>
    <row r="2556" spans="1:20" ht="64"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6">
        <f>(E2556-D2556)/D2556 + 1</f>
        <v>1.228</v>
      </c>
      <c r="P2556" s="5">
        <f>E2556/L2556</f>
        <v>54.985074626865675</v>
      </c>
      <c r="Q2556" t="s">
        <v>8325</v>
      </c>
      <c r="R2556" t="s">
        <v>8354</v>
      </c>
      <c r="S2556" s="12">
        <f>(((J2556/60)/60)/24)+DATE(1970,1,1)</f>
        <v>42125.078275462962</v>
      </c>
      <c r="T2556" s="13">
        <f>(((I2556/60)/60)/24)+DATE(1970,1,1)</f>
        <v>42156.165972222225</v>
      </c>
    </row>
    <row r="2557" spans="1:20" ht="64"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6">
        <f>(E2557-D2557)/D2557 + 1</f>
        <v>1.0734999999999999</v>
      </c>
      <c r="P2557" s="5">
        <f>E2557/L2557</f>
        <v>61.342857142857142</v>
      </c>
      <c r="Q2557" t="s">
        <v>8325</v>
      </c>
      <c r="R2557" t="s">
        <v>8354</v>
      </c>
      <c r="S2557" s="12">
        <f>(((J2557/60)/60)/24)+DATE(1970,1,1)</f>
        <v>41026.655011574076</v>
      </c>
      <c r="T2557" s="13">
        <f>(((I2557/60)/60)/24)+DATE(1970,1,1)</f>
        <v>41057.655011574076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6">
        <f>(E2558-D2558)/D2558 + 1</f>
        <v>1.0550335570469798</v>
      </c>
      <c r="P2558" s="5">
        <f>E2558/L2558</f>
        <v>23.117647058823529</v>
      </c>
      <c r="Q2558" t="s">
        <v>8325</v>
      </c>
      <c r="R2558" t="s">
        <v>8354</v>
      </c>
      <c r="S2558" s="12">
        <f>(((J2558/60)/60)/24)+DATE(1970,1,1)</f>
        <v>41222.991400462961</v>
      </c>
      <c r="T2558" s="13">
        <f>(((I2558/60)/60)/24)+DATE(1970,1,1)</f>
        <v>41267.991400462961</v>
      </c>
    </row>
    <row r="2559" spans="1:20"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6">
        <f>(E2559-D2559)/D2559 + 1</f>
        <v>1.1844444444444444</v>
      </c>
      <c r="P2559" s="5">
        <f>E2559/L2559</f>
        <v>29.611111111111111</v>
      </c>
      <c r="Q2559" t="s">
        <v>8325</v>
      </c>
      <c r="R2559" t="s">
        <v>8354</v>
      </c>
      <c r="S2559" s="12">
        <f>(((J2559/60)/60)/24)+DATE(1970,1,1)</f>
        <v>41744.745208333334</v>
      </c>
      <c r="T2559" s="13">
        <f>(((I2559/60)/60)/24)+DATE(1970,1,1)</f>
        <v>41774.745208333334</v>
      </c>
    </row>
    <row r="2560" spans="1:20" ht="48"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6">
        <f>(E2560-D2560)/D2560 + 1</f>
        <v>1.0888</v>
      </c>
      <c r="P2560" s="5">
        <f>E2560/L2560</f>
        <v>75.611111111111114</v>
      </c>
      <c r="Q2560" t="s">
        <v>8325</v>
      </c>
      <c r="R2560" t="s">
        <v>8354</v>
      </c>
      <c r="S2560" s="12">
        <f>(((J2560/60)/60)/24)+DATE(1970,1,1)</f>
        <v>42093.860023148154</v>
      </c>
      <c r="T2560" s="13">
        <f>(((I2560/60)/60)/24)+DATE(1970,1,1)</f>
        <v>42125.582638888889</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6">
        <f>(E2561-D2561)/D2561 + 1</f>
        <v>1.1125</v>
      </c>
      <c r="P2561" s="5">
        <f>E2561/L2561</f>
        <v>35.6</v>
      </c>
      <c r="Q2561" t="s">
        <v>8325</v>
      </c>
      <c r="R2561" t="s">
        <v>8354</v>
      </c>
      <c r="S2561" s="12">
        <f>(((J2561/60)/60)/24)+DATE(1970,1,1)</f>
        <v>40829.873657407406</v>
      </c>
      <c r="T2561" s="13">
        <f>(((I2561/60)/60)/24)+DATE(1970,1,1)</f>
        <v>40862.817361111112</v>
      </c>
    </row>
    <row r="2562" spans="1:20"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6">
        <f>(E2562-D2562)/D2562 + 1</f>
        <v>1.0009999999999999</v>
      </c>
      <c r="P2562" s="5">
        <f>E2562/L2562</f>
        <v>143</v>
      </c>
      <c r="Q2562" t="s">
        <v>8325</v>
      </c>
      <c r="R2562" t="s">
        <v>8354</v>
      </c>
      <c r="S2562" s="12">
        <f>(((J2562/60)/60)/24)+DATE(1970,1,1)</f>
        <v>42039.951087962967</v>
      </c>
      <c r="T2562" s="13">
        <f>(((I2562/60)/60)/24)+DATE(1970,1,1)</f>
        <v>42069.951087962967</v>
      </c>
    </row>
    <row r="2563" spans="1:20"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6">
        <f>(E2563-D2563)/D2563 + 1</f>
        <v>0</v>
      </c>
      <c r="P2563" s="5" t="e">
        <f>E2563/L2563</f>
        <v>#DIV/0!</v>
      </c>
      <c r="Q2563" t="s">
        <v>8336</v>
      </c>
      <c r="R2563" t="s">
        <v>8337</v>
      </c>
      <c r="S2563" s="12">
        <f>(((J2563/60)/60)/24)+DATE(1970,1,1)</f>
        <v>42260.528807870374</v>
      </c>
      <c r="T2563" s="13">
        <f>(((I2563/60)/60)/24)+DATE(1970,1,1)</f>
        <v>42290.528807870374</v>
      </c>
    </row>
    <row r="2564" spans="1:20" ht="64"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6">
        <f>(E2564-D2564)/D2564 + 1</f>
        <v>7.4999999999999512E-3</v>
      </c>
      <c r="P2564" s="5">
        <f>E2564/L2564</f>
        <v>25</v>
      </c>
      <c r="Q2564" t="s">
        <v>8336</v>
      </c>
      <c r="R2564" t="s">
        <v>8337</v>
      </c>
      <c r="S2564" s="12">
        <f>(((J2564/60)/60)/24)+DATE(1970,1,1)</f>
        <v>42594.524756944447</v>
      </c>
      <c r="T2564" s="13">
        <f>(((I2564/60)/60)/24)+DATE(1970,1,1)</f>
        <v>42654.524756944447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6">
        <f>(E2565-D2565)/D2565 + 1</f>
        <v>0</v>
      </c>
      <c r="P2565" s="5" t="e">
        <f>E2565/L2565</f>
        <v>#DIV/0!</v>
      </c>
      <c r="Q2565" t="s">
        <v>8336</v>
      </c>
      <c r="R2565" t="s">
        <v>8337</v>
      </c>
      <c r="S2565" s="12">
        <f>(((J2565/60)/60)/24)+DATE(1970,1,1)</f>
        <v>42155.139479166668</v>
      </c>
      <c r="T2565" s="13">
        <f>(((I2565/60)/60)/24)+DATE(1970,1,1)</f>
        <v>42215.139479166668</v>
      </c>
    </row>
    <row r="2566" spans="1:20"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6">
        <f>(E2566-D2566)/D2566 + 1</f>
        <v>0</v>
      </c>
      <c r="P2566" s="5" t="e">
        <f>E2566/L2566</f>
        <v>#DIV/0!</v>
      </c>
      <c r="Q2566" t="s">
        <v>8336</v>
      </c>
      <c r="R2566" t="s">
        <v>8337</v>
      </c>
      <c r="S2566" s="12">
        <f>(((J2566/60)/60)/24)+DATE(1970,1,1)</f>
        <v>41822.040497685186</v>
      </c>
      <c r="T2566" s="13">
        <f>(((I2566/60)/60)/24)+DATE(1970,1,1)</f>
        <v>41852.040497685186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6">
        <f>(E2567-D2567)/D2567 + 1</f>
        <v>1.0000000000000009E-2</v>
      </c>
      <c r="P2567" s="5">
        <f>E2567/L2567</f>
        <v>100</v>
      </c>
      <c r="Q2567" t="s">
        <v>8336</v>
      </c>
      <c r="R2567" t="s">
        <v>8337</v>
      </c>
      <c r="S2567" s="12">
        <f>(((J2567/60)/60)/24)+DATE(1970,1,1)</f>
        <v>42440.650335648148</v>
      </c>
      <c r="T2567" s="13">
        <f>(((I2567/60)/60)/24)+DATE(1970,1,1)</f>
        <v>42499.868055555555</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6">
        <f>(E2568-D2568)/D2568 + 1</f>
        <v>0</v>
      </c>
      <c r="P2568" s="5" t="e">
        <f>E2568/L2568</f>
        <v>#DIV/0!</v>
      </c>
      <c r="Q2568" t="s">
        <v>8336</v>
      </c>
      <c r="R2568" t="s">
        <v>8337</v>
      </c>
      <c r="S2568" s="12">
        <f>(((J2568/60)/60)/24)+DATE(1970,1,1)</f>
        <v>41842.980879629627</v>
      </c>
      <c r="T2568" s="13">
        <f>(((I2568/60)/60)/24)+DATE(1970,1,1)</f>
        <v>41872.980879629627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6">
        <f>(E2569-D2569)/D2569 + 1</f>
        <v>2.666666666666706E-3</v>
      </c>
      <c r="P2569" s="5">
        <f>E2569/L2569</f>
        <v>60</v>
      </c>
      <c r="Q2569" t="s">
        <v>8336</v>
      </c>
      <c r="R2569" t="s">
        <v>8337</v>
      </c>
      <c r="S2569" s="12">
        <f>(((J2569/60)/60)/24)+DATE(1970,1,1)</f>
        <v>42087.878912037035</v>
      </c>
      <c r="T2569" s="13">
        <f>(((I2569/60)/60)/24)+DATE(1970,1,1)</f>
        <v>42117.878912037035</v>
      </c>
    </row>
    <row r="2570" spans="1:20"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6">
        <f>(E2570-D2570)/D2570 + 1</f>
        <v>5.0000000000000044E-3</v>
      </c>
      <c r="P2570" s="5">
        <f>E2570/L2570</f>
        <v>50</v>
      </c>
      <c r="Q2570" t="s">
        <v>8336</v>
      </c>
      <c r="R2570" t="s">
        <v>8337</v>
      </c>
      <c r="S2570" s="12">
        <f>(((J2570/60)/60)/24)+DATE(1970,1,1)</f>
        <v>42584.666597222225</v>
      </c>
      <c r="T2570" s="13">
        <f>(((I2570/60)/60)/24)+DATE(1970,1,1)</f>
        <v>42614.666597222225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6">
        <f>(E2571-D2571)/D2571 + 1</f>
        <v>2.2307692307692362E-2</v>
      </c>
      <c r="P2571" s="5">
        <f>E2571/L2571</f>
        <v>72.5</v>
      </c>
      <c r="Q2571" t="s">
        <v>8336</v>
      </c>
      <c r="R2571" t="s">
        <v>8337</v>
      </c>
      <c r="S2571" s="12">
        <f>(((J2571/60)/60)/24)+DATE(1970,1,1)</f>
        <v>42234.105462962965</v>
      </c>
      <c r="T2571" s="13">
        <f>(((I2571/60)/60)/24)+DATE(1970,1,1)</f>
        <v>42264.105462962965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6">
        <f>(E2572-D2572)/D2572 + 1</f>
        <v>8.4285714285714519E-3</v>
      </c>
      <c r="P2572" s="5">
        <f>E2572/L2572</f>
        <v>29.5</v>
      </c>
      <c r="Q2572" t="s">
        <v>8336</v>
      </c>
      <c r="R2572" t="s">
        <v>8337</v>
      </c>
      <c r="S2572" s="12">
        <f>(((J2572/60)/60)/24)+DATE(1970,1,1)</f>
        <v>42744.903182870374</v>
      </c>
      <c r="T2572" s="13">
        <f>(((I2572/60)/60)/24)+DATE(1970,1,1)</f>
        <v>42774.903182870374</v>
      </c>
    </row>
    <row r="2573" spans="1:20"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6">
        <f>(E2573-D2573)/D2573 + 1</f>
        <v>2.4999999999999467E-3</v>
      </c>
      <c r="P2573" s="5">
        <f>E2573/L2573</f>
        <v>62.5</v>
      </c>
      <c r="Q2573" t="s">
        <v>8336</v>
      </c>
      <c r="R2573" t="s">
        <v>8337</v>
      </c>
      <c r="S2573" s="12">
        <f>(((J2573/60)/60)/24)+DATE(1970,1,1)</f>
        <v>42449.341678240744</v>
      </c>
      <c r="T2573" s="13">
        <f>(((I2573/60)/60)/24)+DATE(1970,1,1)</f>
        <v>42509.341678240744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6">
        <f>(E2574-D2574)/D2574 + 1</f>
        <v>0</v>
      </c>
      <c r="P2574" s="5" t="e">
        <f>E2574/L2574</f>
        <v>#DIV/0!</v>
      </c>
      <c r="Q2574" t="s">
        <v>8336</v>
      </c>
      <c r="R2574" t="s">
        <v>8337</v>
      </c>
      <c r="S2574" s="12">
        <f>(((J2574/60)/60)/24)+DATE(1970,1,1)</f>
        <v>42077.119409722218</v>
      </c>
      <c r="T2574" s="13">
        <f>(((I2574/60)/60)/24)+DATE(1970,1,1)</f>
        <v>42107.119409722218</v>
      </c>
    </row>
    <row r="2575" spans="1:20" ht="64"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6">
        <f>(E2575-D2575)/D2575 + 1</f>
        <v>0</v>
      </c>
      <c r="P2575" s="5" t="e">
        <f>E2575/L2575</f>
        <v>#DIV/0!</v>
      </c>
      <c r="Q2575" t="s">
        <v>8336</v>
      </c>
      <c r="R2575" t="s">
        <v>8337</v>
      </c>
      <c r="S2575" s="12">
        <f>(((J2575/60)/60)/24)+DATE(1970,1,1)</f>
        <v>41829.592002314814</v>
      </c>
      <c r="T2575" s="13">
        <f>(((I2575/60)/60)/24)+DATE(1970,1,1)</f>
        <v>41874.592002314814</v>
      </c>
    </row>
    <row r="2576" spans="1:20" ht="64"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6">
        <f>(E2576-D2576)/D2576 + 1</f>
        <v>0</v>
      </c>
      <c r="P2576" s="5" t="e">
        <f>E2576/L2576</f>
        <v>#DIV/0!</v>
      </c>
      <c r="Q2576" t="s">
        <v>8336</v>
      </c>
      <c r="R2576" t="s">
        <v>8337</v>
      </c>
      <c r="S2576" s="12">
        <f>(((J2576/60)/60)/24)+DATE(1970,1,1)</f>
        <v>42487.825752314813</v>
      </c>
      <c r="T2576" s="13">
        <f>(((I2576/60)/60)/24)+DATE(1970,1,1)</f>
        <v>42508.825752314813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6">
        <f>(E2577-D2577)/D2577 + 1</f>
        <v>0</v>
      </c>
      <c r="P2577" s="5" t="e">
        <f>E2577/L2577</f>
        <v>#DIV/0!</v>
      </c>
      <c r="Q2577" t="s">
        <v>8336</v>
      </c>
      <c r="R2577" t="s">
        <v>8337</v>
      </c>
      <c r="S2577" s="12">
        <f>(((J2577/60)/60)/24)+DATE(1970,1,1)</f>
        <v>41986.108726851846</v>
      </c>
      <c r="T2577" s="13">
        <f>(((I2577/60)/60)/24)+DATE(1970,1,1)</f>
        <v>42016.108726851846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6">
        <f>(E2578-D2578)/D2578 + 1</f>
        <v>0</v>
      </c>
      <c r="P2578" s="5" t="e">
        <f>E2578/L2578</f>
        <v>#DIV/0!</v>
      </c>
      <c r="Q2578" t="s">
        <v>8336</v>
      </c>
      <c r="R2578" t="s">
        <v>8337</v>
      </c>
      <c r="S2578" s="12">
        <f>(((J2578/60)/60)/24)+DATE(1970,1,1)</f>
        <v>42060.00980324074</v>
      </c>
      <c r="T2578" s="13">
        <f>(((I2578/60)/60)/24)+DATE(1970,1,1)</f>
        <v>42104.968136574069</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6">
        <f>(E2579-D2579)/D2579 + 1</f>
        <v>0</v>
      </c>
      <c r="P2579" s="5" t="e">
        <f>E2579/L2579</f>
        <v>#DIV/0!</v>
      </c>
      <c r="Q2579" t="s">
        <v>8336</v>
      </c>
      <c r="R2579" t="s">
        <v>8337</v>
      </c>
      <c r="S2579" s="12">
        <f>(((J2579/60)/60)/24)+DATE(1970,1,1)</f>
        <v>41830.820567129631</v>
      </c>
      <c r="T2579" s="13">
        <f>(((I2579/60)/60)/24)+DATE(1970,1,1)</f>
        <v>41855.820567129631</v>
      </c>
    </row>
    <row r="2580" spans="1:20" ht="64"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6">
        <f>(E2580-D2580)/D2580 + 1</f>
        <v>0</v>
      </c>
      <c r="P2580" s="5" t="e">
        <f>E2580/L2580</f>
        <v>#DIV/0!</v>
      </c>
      <c r="Q2580" t="s">
        <v>8336</v>
      </c>
      <c r="R2580" t="s">
        <v>8337</v>
      </c>
      <c r="S2580" s="12">
        <f>(((J2580/60)/60)/24)+DATE(1970,1,1)</f>
        <v>42238.022905092599</v>
      </c>
      <c r="T2580" s="13">
        <f>(((I2580/60)/60)/24)+DATE(1970,1,1)</f>
        <v>42286.708333333328</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6">
        <f>(E2581-D2581)/D2581 + 1</f>
        <v>1.3849999999999696E-3</v>
      </c>
      <c r="P2581" s="5">
        <f>E2581/L2581</f>
        <v>23.083333333333332</v>
      </c>
      <c r="Q2581" t="s">
        <v>8336</v>
      </c>
      <c r="R2581" t="s">
        <v>8337</v>
      </c>
      <c r="S2581" s="12">
        <f>(((J2581/60)/60)/24)+DATE(1970,1,1)</f>
        <v>41837.829895833333</v>
      </c>
      <c r="T2581" s="13">
        <f>(((I2581/60)/60)/24)+DATE(1970,1,1)</f>
        <v>41897.829895833333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6">
        <f>(E2582-D2582)/D2582 + 1</f>
        <v>6.0000000000000053E-3</v>
      </c>
      <c r="P2582" s="5">
        <f>E2582/L2582</f>
        <v>25.5</v>
      </c>
      <c r="Q2582" t="s">
        <v>8336</v>
      </c>
      <c r="R2582" t="s">
        <v>8337</v>
      </c>
      <c r="S2582" s="12">
        <f>(((J2582/60)/60)/24)+DATE(1970,1,1)</f>
        <v>42110.326423611114</v>
      </c>
      <c r="T2582" s="13">
        <f>(((I2582/60)/60)/24)+DATE(1970,1,1)</f>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6">
        <f>(E2583-D2583)/D2583 + 1</f>
        <v>0.10599999999999998</v>
      </c>
      <c r="P2583" s="5">
        <f>E2583/L2583</f>
        <v>48.18181818181818</v>
      </c>
      <c r="Q2583" t="s">
        <v>8336</v>
      </c>
      <c r="R2583" t="s">
        <v>8337</v>
      </c>
      <c r="S2583" s="12">
        <f>(((J2583/60)/60)/24)+DATE(1970,1,1)</f>
        <v>42294.628449074073</v>
      </c>
      <c r="T2583" s="13">
        <f>(((I2583/60)/60)/24)+DATE(1970,1,1)</f>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6">
        <f>(E2584-D2584)/D2584 + 1</f>
        <v>1.111111111107288E-5</v>
      </c>
      <c r="P2584" s="5">
        <f>E2584/L2584</f>
        <v>1</v>
      </c>
      <c r="Q2584" t="s">
        <v>8336</v>
      </c>
      <c r="R2584" t="s">
        <v>8337</v>
      </c>
      <c r="S2584" s="12">
        <f>(((J2584/60)/60)/24)+DATE(1970,1,1)</f>
        <v>42642.988819444443</v>
      </c>
      <c r="T2584" s="13">
        <f>(((I2584/60)/60)/24)+DATE(1970,1,1)</f>
        <v>42672.988819444443</v>
      </c>
    </row>
    <row r="2585" spans="1:20" ht="48"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6">
        <f>(E2585-D2585)/D2585 + 1</f>
        <v>5.0000000000000044E-3</v>
      </c>
      <c r="P2585" s="5">
        <f>E2585/L2585</f>
        <v>1</v>
      </c>
      <c r="Q2585" t="s">
        <v>8336</v>
      </c>
      <c r="R2585" t="s">
        <v>8337</v>
      </c>
      <c r="S2585" s="12">
        <f>(((J2585/60)/60)/24)+DATE(1970,1,1)</f>
        <v>42019.76944444445</v>
      </c>
      <c r="T2585" s="13">
        <f>(((I2585/60)/60)/24)+DATE(1970,1,1)</f>
        <v>42079.727777777778</v>
      </c>
    </row>
    <row r="2586" spans="1:20" ht="48"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6">
        <f>(E2586-D2586)/D2586 + 1</f>
        <v>0</v>
      </c>
      <c r="P2586" s="5" t="e">
        <f>E2586/L2586</f>
        <v>#DIV/0!</v>
      </c>
      <c r="Q2586" t="s">
        <v>8336</v>
      </c>
      <c r="R2586" t="s">
        <v>8337</v>
      </c>
      <c r="S2586" s="12">
        <f>(((J2586/60)/60)/24)+DATE(1970,1,1)</f>
        <v>42140.173252314817</v>
      </c>
      <c r="T2586" s="13">
        <f>(((I2586/60)/60)/24)+DATE(1970,1,1)</f>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6">
        <f>(E2587-D2587)/D2587 + 1</f>
        <v>1.6666666666667052E-3</v>
      </c>
      <c r="P2587" s="5">
        <f>E2587/L2587</f>
        <v>50</v>
      </c>
      <c r="Q2587" t="s">
        <v>8336</v>
      </c>
      <c r="R2587" t="s">
        <v>8337</v>
      </c>
      <c r="S2587" s="12">
        <f>(((J2587/60)/60)/24)+DATE(1970,1,1)</f>
        <v>41795.963333333333</v>
      </c>
      <c r="T2587" s="13">
        <f>(((I2587/60)/60)/24)+DATE(1970,1,1)</f>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6">
        <f>(E2588-D2588)/D2588 + 1</f>
        <v>1.6666666666667052E-3</v>
      </c>
      <c r="P2588" s="5">
        <f>E2588/L2588</f>
        <v>5</v>
      </c>
      <c r="Q2588" t="s">
        <v>8336</v>
      </c>
      <c r="R2588" t="s">
        <v>8337</v>
      </c>
      <c r="S2588" s="12">
        <f>(((J2588/60)/60)/24)+DATE(1970,1,1)</f>
        <v>42333.330277777779</v>
      </c>
      <c r="T2588" s="13">
        <f>(((I2588/60)/60)/24)+DATE(1970,1,1)</f>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6">
        <f>(E2589-D2589)/D2589 + 1</f>
        <v>2.4340000000000028E-2</v>
      </c>
      <c r="P2589" s="5">
        <f>E2589/L2589</f>
        <v>202.83333333333334</v>
      </c>
      <c r="Q2589" t="s">
        <v>8336</v>
      </c>
      <c r="R2589" t="s">
        <v>8337</v>
      </c>
      <c r="S2589" s="12">
        <f>(((J2589/60)/60)/24)+DATE(1970,1,1)</f>
        <v>42338.675381944442</v>
      </c>
      <c r="T2589" s="13">
        <f>(((I2589/60)/60)/24)+DATE(1970,1,1)</f>
        <v>42368.675381944442</v>
      </c>
    </row>
    <row r="2590" spans="1:20" ht="64"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6">
        <f>(E2590-D2590)/D2590 + 1</f>
        <v>3.8833333333333386E-2</v>
      </c>
      <c r="P2590" s="5">
        <f>E2590/L2590</f>
        <v>29.125</v>
      </c>
      <c r="Q2590" t="s">
        <v>8336</v>
      </c>
      <c r="R2590" t="s">
        <v>8337</v>
      </c>
      <c r="S2590" s="12">
        <f>(((J2590/60)/60)/24)+DATE(1970,1,1)</f>
        <v>42042.676226851851</v>
      </c>
      <c r="T2590" s="13">
        <f>(((I2590/60)/60)/24)+DATE(1970,1,1)</f>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6">
        <f>(E2591-D2591)/D2591 + 1</f>
        <v>9.9999999999988987E-5</v>
      </c>
      <c r="P2591" s="5">
        <f>E2591/L2591</f>
        <v>5</v>
      </c>
      <c r="Q2591" t="s">
        <v>8336</v>
      </c>
      <c r="R2591" t="s">
        <v>8337</v>
      </c>
      <c r="S2591" s="12">
        <f>(((J2591/60)/60)/24)+DATE(1970,1,1)</f>
        <v>42422.536192129628</v>
      </c>
      <c r="T2591" s="13">
        <f>(((I2591/60)/60)/24)+DATE(1970,1,1)</f>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6">
        <f>(E2592-D2592)/D2592 + 1</f>
        <v>0</v>
      </c>
      <c r="P2592" s="5" t="e">
        <f>E2592/L2592</f>
        <v>#DIV/0!</v>
      </c>
      <c r="Q2592" t="s">
        <v>8336</v>
      </c>
      <c r="R2592" t="s">
        <v>8337</v>
      </c>
      <c r="S2592" s="12">
        <f>(((J2592/60)/60)/24)+DATE(1970,1,1)</f>
        <v>42388.589085648149</v>
      </c>
      <c r="T2592" s="13">
        <f>(((I2592/60)/60)/24)+DATE(1970,1,1)</f>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6">
        <f>(E2593-D2593)/D2593 + 1</f>
        <v>1.7333333333333312E-2</v>
      </c>
      <c r="P2593" s="5">
        <f>E2593/L2593</f>
        <v>13</v>
      </c>
      <c r="Q2593" t="s">
        <v>8336</v>
      </c>
      <c r="R2593" t="s">
        <v>8337</v>
      </c>
      <c r="S2593" s="12">
        <f>(((J2593/60)/60)/24)+DATE(1970,1,1)</f>
        <v>42382.906527777777</v>
      </c>
      <c r="T2593" s="13">
        <f>(((I2593/60)/60)/24)+DATE(1970,1,1)</f>
        <v>42442.864861111113</v>
      </c>
    </row>
    <row r="2594" spans="1:20" ht="64"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6">
        <f>(E2594-D2594)/D2594 + 1</f>
        <v>1.6666666666667052E-3</v>
      </c>
      <c r="P2594" s="5">
        <f>E2594/L2594</f>
        <v>50</v>
      </c>
      <c r="Q2594" t="s">
        <v>8336</v>
      </c>
      <c r="R2594" t="s">
        <v>8337</v>
      </c>
      <c r="S2594" s="12">
        <f>(((J2594/60)/60)/24)+DATE(1970,1,1)</f>
        <v>41887.801168981481</v>
      </c>
      <c r="T2594" s="13">
        <f>(((I2594/60)/60)/24)+DATE(1970,1,1)</f>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6">
        <f>(E2595-D2595)/D2595 + 1</f>
        <v>0</v>
      </c>
      <c r="P2595" s="5" t="e">
        <f>E2595/L2595</f>
        <v>#DIV/0!</v>
      </c>
      <c r="Q2595" t="s">
        <v>8336</v>
      </c>
      <c r="R2595" t="s">
        <v>8337</v>
      </c>
      <c r="S2595" s="12">
        <f>(((J2595/60)/60)/24)+DATE(1970,1,1)</f>
        <v>42089.84520833334</v>
      </c>
      <c r="T2595" s="13">
        <f>(((I2595/60)/60)/24)+DATE(1970,1,1)</f>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6">
        <f>(E2596-D2596)/D2596 + 1</f>
        <v>1.2499999999970868E-5</v>
      </c>
      <c r="P2596" s="5">
        <f>E2596/L2596</f>
        <v>1</v>
      </c>
      <c r="Q2596" t="s">
        <v>8336</v>
      </c>
      <c r="R2596" t="s">
        <v>8337</v>
      </c>
      <c r="S2596" s="12">
        <f>(((J2596/60)/60)/24)+DATE(1970,1,1)</f>
        <v>41828.967916666668</v>
      </c>
      <c r="T2596" s="13">
        <f>(((I2596/60)/60)/24)+DATE(1970,1,1)</f>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6">
        <f>(E2597-D2597)/D2597 + 1</f>
        <v>0.1216666666666667</v>
      </c>
      <c r="P2597" s="5">
        <f>E2597/L2597</f>
        <v>96.05263157894737</v>
      </c>
      <c r="Q2597" t="s">
        <v>8336</v>
      </c>
      <c r="R2597" t="s">
        <v>8337</v>
      </c>
      <c r="S2597" s="12">
        <f>(((J2597/60)/60)/24)+DATE(1970,1,1)</f>
        <v>42760.244212962964</v>
      </c>
      <c r="T2597" s="13">
        <f>(((I2597/60)/60)/24)+DATE(1970,1,1)</f>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6">
        <f>(E2598-D2598)/D2598 + 1</f>
        <v>0.23588571428571425</v>
      </c>
      <c r="P2598" s="5">
        <f>E2598/L2598</f>
        <v>305.77777777777777</v>
      </c>
      <c r="Q2598" t="s">
        <v>8336</v>
      </c>
      <c r="R2598" t="s">
        <v>8337</v>
      </c>
      <c r="S2598" s="12">
        <f>(((J2598/60)/60)/24)+DATE(1970,1,1)</f>
        <v>41828.664456018516</v>
      </c>
      <c r="T2598" s="13">
        <f>(((I2598/60)/60)/24)+DATE(1970,1,1)</f>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6">
        <f>(E2599-D2599)/D2599 + 1</f>
        <v>5.6666666666666643E-2</v>
      </c>
      <c r="P2599" s="5">
        <f>E2599/L2599</f>
        <v>12.142857142857142</v>
      </c>
      <c r="Q2599" t="s">
        <v>8336</v>
      </c>
      <c r="R2599" t="s">
        <v>8337</v>
      </c>
      <c r="S2599" s="12">
        <f>(((J2599/60)/60)/24)+DATE(1970,1,1)</f>
        <v>42510.341631944444</v>
      </c>
      <c r="T2599" s="13">
        <f>(((I2599/60)/60)/24)+DATE(1970,1,1)</f>
        <v>42540.341631944444</v>
      </c>
    </row>
    <row r="2600" spans="1:20" ht="48"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6">
        <f>(E2600-D2600)/D2600 + 1</f>
        <v>0.39</v>
      </c>
      <c r="P2600" s="5">
        <f>E2600/L2600</f>
        <v>83.571428571428569</v>
      </c>
      <c r="Q2600" t="s">
        <v>8336</v>
      </c>
      <c r="R2600" t="s">
        <v>8337</v>
      </c>
      <c r="S2600" s="12">
        <f>(((J2600/60)/60)/24)+DATE(1970,1,1)</f>
        <v>42240.840289351851</v>
      </c>
      <c r="T2600" s="13">
        <f>(((I2600/60)/60)/24)+DATE(1970,1,1)</f>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6">
        <f>(E2601-D2601)/D2601 + 1</f>
        <v>9.9546510341775862E-3</v>
      </c>
      <c r="P2601" s="5">
        <f>E2601/L2601</f>
        <v>18</v>
      </c>
      <c r="Q2601" t="s">
        <v>8336</v>
      </c>
      <c r="R2601" t="s">
        <v>8337</v>
      </c>
      <c r="S2601" s="12">
        <f>(((J2601/60)/60)/24)+DATE(1970,1,1)</f>
        <v>41809.754016203704</v>
      </c>
      <c r="T2601" s="13">
        <f>(((I2601/60)/60)/24)+DATE(1970,1,1)</f>
        <v>41854.754016203704</v>
      </c>
    </row>
    <row r="2602" spans="1:20" ht="48"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6">
        <f>(E2602-D2602)/D2602 + 1</f>
        <v>6.9320000000000048E-2</v>
      </c>
      <c r="P2602" s="5">
        <f>E2602/L2602</f>
        <v>115.53333333333333</v>
      </c>
      <c r="Q2602" t="s">
        <v>8336</v>
      </c>
      <c r="R2602" t="s">
        <v>8337</v>
      </c>
      <c r="S2602" s="12">
        <f>(((J2602/60)/60)/24)+DATE(1970,1,1)</f>
        <v>42394.900462962964</v>
      </c>
      <c r="T2602" s="13">
        <f>(((I2602/60)/60)/24)+DATE(1970,1,1)</f>
        <v>42454.858796296292</v>
      </c>
    </row>
    <row r="2603" spans="1:20" ht="64"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6">
        <f>(E2603-D2603)/D2603 + 1</f>
        <v>6.6139999999999999</v>
      </c>
      <c r="P2603" s="5">
        <f>E2603/L2603</f>
        <v>21.900662251655628</v>
      </c>
      <c r="Q2603" t="s">
        <v>8319</v>
      </c>
      <c r="R2603" t="s">
        <v>8355</v>
      </c>
      <c r="S2603" s="12">
        <f>(((J2603/60)/60)/24)+DATE(1970,1,1)</f>
        <v>41150.902187499996</v>
      </c>
      <c r="T2603" s="13">
        <f>(((I2603/60)/60)/24)+DATE(1970,1,1)</f>
        <v>41165.165972222225</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6">
        <f>(E2604-D2604)/D2604 + 1</f>
        <v>3.2609166666666667</v>
      </c>
      <c r="P2604" s="5">
        <f>E2604/L2604</f>
        <v>80.022494887525568</v>
      </c>
      <c r="Q2604" t="s">
        <v>8319</v>
      </c>
      <c r="R2604" t="s">
        <v>8355</v>
      </c>
      <c r="S2604" s="12">
        <f>(((J2604/60)/60)/24)+DATE(1970,1,1)</f>
        <v>41915.747314814813</v>
      </c>
      <c r="T2604" s="13">
        <f>(((I2604/60)/60)/24)+DATE(1970,1,1)</f>
        <v>41955.888888888891</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6">
        <f>(E2605-D2605)/D2605 + 1</f>
        <v>1.0148571428571429</v>
      </c>
      <c r="P2605" s="5">
        <f>E2605/L2605</f>
        <v>35.520000000000003</v>
      </c>
      <c r="Q2605" t="s">
        <v>8319</v>
      </c>
      <c r="R2605" t="s">
        <v>8355</v>
      </c>
      <c r="S2605" s="12">
        <f>(((J2605/60)/60)/24)+DATE(1970,1,1)</f>
        <v>41617.912662037037</v>
      </c>
      <c r="T2605" s="13">
        <f>(((I2605/60)/60)/24)+DATE(1970,1,1)</f>
        <v>41631.912662037037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6">
        <f>(E2606-D2606)/D2606 + 1</f>
        <v>1.0421799999999999</v>
      </c>
      <c r="P2606" s="5">
        <f>E2606/L2606</f>
        <v>64.933333333333323</v>
      </c>
      <c r="Q2606" t="s">
        <v>8319</v>
      </c>
      <c r="R2606" t="s">
        <v>8355</v>
      </c>
      <c r="S2606" s="12">
        <f>(((J2606/60)/60)/24)+DATE(1970,1,1)</f>
        <v>40998.051192129627</v>
      </c>
      <c r="T2606" s="13">
        <f>(((I2606/60)/60)/24)+DATE(1970,1,1)</f>
        <v>41028.051192129627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6">
        <f>(E2607-D2607)/D2607 + 1</f>
        <v>1.0742157000000001</v>
      </c>
      <c r="P2607" s="5">
        <f>E2607/L2607</f>
        <v>60.965703745743475</v>
      </c>
      <c r="Q2607" t="s">
        <v>8319</v>
      </c>
      <c r="R2607" t="s">
        <v>8355</v>
      </c>
      <c r="S2607" s="12">
        <f>(((J2607/60)/60)/24)+DATE(1970,1,1)</f>
        <v>42508.541550925926</v>
      </c>
      <c r="T2607" s="13">
        <f>(((I2607/60)/60)/24)+DATE(1970,1,1)</f>
        <v>42538.541550925926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6">
        <f>(E2608-D2608)/D2608 + 1</f>
        <v>1.1005454545454545</v>
      </c>
      <c r="P2608" s="5">
        <f>E2608/L2608</f>
        <v>31.444155844155844</v>
      </c>
      <c r="Q2608" t="s">
        <v>8319</v>
      </c>
      <c r="R2608" t="s">
        <v>8355</v>
      </c>
      <c r="S2608" s="12">
        <f>(((J2608/60)/60)/24)+DATE(1970,1,1)</f>
        <v>41726.712754629632</v>
      </c>
      <c r="T2608" s="13">
        <f>(((I2608/60)/60)/24)+DATE(1970,1,1)</f>
        <v>41758.712754629632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6">
        <f>(E2609-D2609)/D2609 + 1</f>
        <v>4.077</v>
      </c>
      <c r="P2609" s="5">
        <f>E2609/L2609</f>
        <v>81.949748743718587</v>
      </c>
      <c r="Q2609" t="s">
        <v>8319</v>
      </c>
      <c r="R2609" t="s">
        <v>8355</v>
      </c>
      <c r="S2609" s="12">
        <f>(((J2609/60)/60)/24)+DATE(1970,1,1)</f>
        <v>42184.874675925923</v>
      </c>
      <c r="T2609" s="13">
        <f>(((I2609/60)/60)/24)+DATE(1970,1,1)</f>
        <v>42228.083333333328</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6">
        <f>(E2610-D2610)/D2610 + 1</f>
        <v>2.2392500000000002</v>
      </c>
      <c r="P2610" s="5">
        <f>E2610/L2610</f>
        <v>58.92763157894737</v>
      </c>
      <c r="Q2610" t="s">
        <v>8319</v>
      </c>
      <c r="R2610" t="s">
        <v>8355</v>
      </c>
      <c r="S2610" s="12">
        <f>(((J2610/60)/60)/24)+DATE(1970,1,1)</f>
        <v>42767.801712962959</v>
      </c>
      <c r="T2610" s="13">
        <f>(((I2610/60)/60)/24)+DATE(1970,1,1)</f>
        <v>42809</v>
      </c>
    </row>
    <row r="2611" spans="1:20" ht="64"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6">
        <f>(E2611-D2611)/D2611 + 1</f>
        <v>3.038011142857143</v>
      </c>
      <c r="P2611" s="5">
        <f>E2611/L2611</f>
        <v>157.29347633136095</v>
      </c>
      <c r="Q2611" t="s">
        <v>8319</v>
      </c>
      <c r="R2611" t="s">
        <v>8355</v>
      </c>
      <c r="S2611" s="12">
        <f>(((J2611/60)/60)/24)+DATE(1970,1,1)</f>
        <v>41075.237858796296</v>
      </c>
      <c r="T2611" s="13">
        <f>(((I2611/60)/60)/24)+DATE(1970,1,1)</f>
        <v>41105.237858796296</v>
      </c>
    </row>
    <row r="2612" spans="1:20" ht="48"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6">
        <f>(E2612-D2612)/D2612 + 1</f>
        <v>1.4132510432681749</v>
      </c>
      <c r="P2612" s="5">
        <f>E2612/L2612</f>
        <v>55.758509532062391</v>
      </c>
      <c r="Q2612" t="s">
        <v>8319</v>
      </c>
      <c r="R2612" t="s">
        <v>8355</v>
      </c>
      <c r="S2612" s="12">
        <f>(((J2612/60)/60)/24)+DATE(1970,1,1)</f>
        <v>42564.881076388891</v>
      </c>
      <c r="T2612" s="13">
        <f>(((I2612/60)/60)/24)+DATE(1970,1,1)</f>
        <v>42604.290972222225</v>
      </c>
    </row>
    <row r="2613" spans="1:20" ht="64"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6">
        <f>(E2613-D2613)/D2613 + 1</f>
        <v>27.906363636363636</v>
      </c>
      <c r="P2613" s="5">
        <f>E2613/L2613</f>
        <v>83.802893802893806</v>
      </c>
      <c r="Q2613" t="s">
        <v>8319</v>
      </c>
      <c r="R2613" t="s">
        <v>8355</v>
      </c>
      <c r="S2613" s="12">
        <f>(((J2613/60)/60)/24)+DATE(1970,1,1)</f>
        <v>42704.335810185185</v>
      </c>
      <c r="T2613" s="13">
        <f>(((I2613/60)/60)/24)+DATE(1970,1,1)</f>
        <v>42737.957638888889</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6">
        <f>(E2614-D2614)/D2614 + 1</f>
        <v>1.7176130000000001</v>
      </c>
      <c r="P2614" s="5">
        <f>E2614/L2614</f>
        <v>58.422210884353746</v>
      </c>
      <c r="Q2614" t="s">
        <v>8319</v>
      </c>
      <c r="R2614" t="s">
        <v>8355</v>
      </c>
      <c r="S2614" s="12">
        <f>(((J2614/60)/60)/24)+DATE(1970,1,1)</f>
        <v>41982.143171296295</v>
      </c>
      <c r="T2614" s="13">
        <f>(((I2614/60)/60)/24)+DATE(1970,1,1)</f>
        <v>42013.143171296295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6">
        <f>(E2615-D2615)/D2615 + 1</f>
        <v>1.0101333333333333</v>
      </c>
      <c r="P2615" s="5">
        <f>E2615/L2615</f>
        <v>270.57142857142856</v>
      </c>
      <c r="Q2615" t="s">
        <v>8319</v>
      </c>
      <c r="R2615" t="s">
        <v>8355</v>
      </c>
      <c r="S2615" s="12">
        <f>(((J2615/60)/60)/24)+DATE(1970,1,1)</f>
        <v>41143.81821759259</v>
      </c>
      <c r="T2615" s="13">
        <f>(((I2615/60)/60)/24)+DATE(1970,1,1)</f>
        <v>41173.81821759259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6">
        <f>(E2616-D2616)/D2616 + 1</f>
        <v>1.02</v>
      </c>
      <c r="P2616" s="5">
        <f>E2616/L2616</f>
        <v>107.1</v>
      </c>
      <c r="Q2616" t="s">
        <v>8319</v>
      </c>
      <c r="R2616" t="s">
        <v>8355</v>
      </c>
      <c r="S2616" s="12">
        <f>(((J2616/60)/60)/24)+DATE(1970,1,1)</f>
        <v>41730.708472222221</v>
      </c>
      <c r="T2616" s="13">
        <f>(((I2616/60)/60)/24)+DATE(1970,1,1)</f>
        <v>41759.208333333336</v>
      </c>
    </row>
    <row r="2617" spans="1:20"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6">
        <f>(E2617-D2617)/D2617 + 1</f>
        <v>1.6976511744127936</v>
      </c>
      <c r="P2617" s="5">
        <f>E2617/L2617</f>
        <v>47.180555555555557</v>
      </c>
      <c r="Q2617" t="s">
        <v>8319</v>
      </c>
      <c r="R2617" t="s">
        <v>8355</v>
      </c>
      <c r="S2617" s="12">
        <f>(((J2617/60)/60)/24)+DATE(1970,1,1)</f>
        <v>42453.49726851852</v>
      </c>
      <c r="T2617" s="13">
        <f>(((I2617/60)/60)/24)+DATE(1970,1,1)</f>
        <v>42490.5</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6">
        <f>(E2618-D2618)/D2618 + 1</f>
        <v>1.14534</v>
      </c>
      <c r="P2618" s="5">
        <f>E2618/L2618</f>
        <v>120.30882352941177</v>
      </c>
      <c r="Q2618" t="s">
        <v>8319</v>
      </c>
      <c r="R2618" t="s">
        <v>8355</v>
      </c>
      <c r="S2618" s="12">
        <f>(((J2618/60)/60)/24)+DATE(1970,1,1)</f>
        <v>42211.99454861111</v>
      </c>
      <c r="T2618" s="13">
        <f>(((I2618/60)/60)/24)+DATE(1970,1,1)</f>
        <v>42241.99454861111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6">
        <f>(E2619-D2619)/D2619 + 1</f>
        <v>8.7759999999999998</v>
      </c>
      <c r="P2619" s="5">
        <f>E2619/L2619</f>
        <v>27.59748427672956</v>
      </c>
      <c r="Q2619" t="s">
        <v>8319</v>
      </c>
      <c r="R2619" t="s">
        <v>8355</v>
      </c>
      <c r="S2619" s="12">
        <f>(((J2619/60)/60)/24)+DATE(1970,1,1)</f>
        <v>41902.874432870369</v>
      </c>
      <c r="T2619" s="13">
        <f>(((I2619/60)/60)/24)+DATE(1970,1,1)</f>
        <v>41932.874432870369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6">
        <f>(E2620-D2620)/D2620 + 1</f>
        <v>1.0538666666666667</v>
      </c>
      <c r="P2620" s="5">
        <f>E2620/L2620</f>
        <v>205.2987012987013</v>
      </c>
      <c r="Q2620" t="s">
        <v>8319</v>
      </c>
      <c r="R2620" t="s">
        <v>8355</v>
      </c>
      <c r="S2620" s="12">
        <f>(((J2620/60)/60)/24)+DATE(1970,1,1)</f>
        <v>42279.792372685188</v>
      </c>
      <c r="T2620" s="13">
        <f>(((I2620/60)/60)/24)+DATE(1970,1,1)</f>
        <v>42339.834039351852</v>
      </c>
    </row>
    <row r="2621" spans="1:20" ht="64"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6">
        <f>(E2621-D2621)/D2621 + 1</f>
        <v>1.8839999999999999</v>
      </c>
      <c r="P2621" s="5">
        <f>E2621/L2621</f>
        <v>35.547169811320757</v>
      </c>
      <c r="Q2621" t="s">
        <v>8319</v>
      </c>
      <c r="R2621" t="s">
        <v>8355</v>
      </c>
      <c r="S2621" s="12">
        <f>(((J2621/60)/60)/24)+DATE(1970,1,1)</f>
        <v>42273.884305555555</v>
      </c>
      <c r="T2621" s="13">
        <f>(((I2621/60)/60)/24)+DATE(1970,1,1)</f>
        <v>42300.458333333328</v>
      </c>
    </row>
    <row r="2622" spans="1:20"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6">
        <f>(E2622-D2622)/D2622 + 1</f>
        <v>1.436523076923077</v>
      </c>
      <c r="P2622" s="5">
        <f>E2622/L2622</f>
        <v>74.639488409272587</v>
      </c>
      <c r="Q2622" t="s">
        <v>8319</v>
      </c>
      <c r="R2622" t="s">
        <v>8355</v>
      </c>
      <c r="S2622" s="12">
        <f>(((J2622/60)/60)/24)+DATE(1970,1,1)</f>
        <v>42251.16715277778</v>
      </c>
      <c r="T2622" s="13">
        <f>(((I2622/60)/60)/24)+DATE(1970,1,1)</f>
        <v>42288.041666666672</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6">
        <f>(E2623-D2623)/D2623 + 1</f>
        <v>1.4588000000000001</v>
      </c>
      <c r="P2623" s="5">
        <f>E2623/L2623</f>
        <v>47.058064516129029</v>
      </c>
      <c r="Q2623" t="s">
        <v>8319</v>
      </c>
      <c r="R2623" t="s">
        <v>8355</v>
      </c>
      <c r="S2623" s="12">
        <f>(((J2623/60)/60)/24)+DATE(1970,1,1)</f>
        <v>42115.74754629629</v>
      </c>
      <c r="T2623" s="13">
        <f>(((I2623/60)/60)/24)+DATE(1970,1,1)</f>
        <v>42145.74754629629</v>
      </c>
    </row>
    <row r="2624" spans="1:20"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6">
        <f>(E2624-D2624)/D2624 + 1</f>
        <v>1.3118400000000001</v>
      </c>
      <c r="P2624" s="5">
        <f>E2624/L2624</f>
        <v>26.591351351351353</v>
      </c>
      <c r="Q2624" t="s">
        <v>8319</v>
      </c>
      <c r="R2624" t="s">
        <v>8355</v>
      </c>
      <c r="S2624" s="12">
        <f>(((J2624/60)/60)/24)+DATE(1970,1,1)</f>
        <v>42689.74324074074</v>
      </c>
      <c r="T2624" s="13">
        <f>(((I2624/60)/60)/24)+DATE(1970,1,1)</f>
        <v>42734.74324074074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6">
        <f>(E2625-D2625)/D2625 + 1</f>
        <v>1.1400000000000001</v>
      </c>
      <c r="P2625" s="5">
        <f>E2625/L2625</f>
        <v>36.774193548387096</v>
      </c>
      <c r="Q2625" t="s">
        <v>8319</v>
      </c>
      <c r="R2625" t="s">
        <v>8355</v>
      </c>
      <c r="S2625" s="12">
        <f>(((J2625/60)/60)/24)+DATE(1970,1,1)</f>
        <v>42692.256550925929</v>
      </c>
      <c r="T2625" s="13">
        <f>(((I2625/60)/60)/24)+DATE(1970,1,1)</f>
        <v>42706.256550925929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6">
        <f>(E2626-D2626)/D2626 + 1</f>
        <v>13.794206249999998</v>
      </c>
      <c r="P2626" s="5">
        <f>E2626/L2626</f>
        <v>31.820544982698959</v>
      </c>
      <c r="Q2626" t="s">
        <v>8319</v>
      </c>
      <c r="R2626" t="s">
        <v>8355</v>
      </c>
      <c r="S2626" s="12">
        <f>(((J2626/60)/60)/24)+DATE(1970,1,1)</f>
        <v>41144.42155092593</v>
      </c>
      <c r="T2626" s="13">
        <f>(((I2626/60)/60)/24)+DATE(1970,1,1)</f>
        <v>41165.42155092593</v>
      </c>
    </row>
    <row r="2627" spans="1:20" ht="64"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6">
        <f>(E2627-D2627)/D2627 + 1</f>
        <v>9.56</v>
      </c>
      <c r="P2627" s="5">
        <f>E2627/L2627</f>
        <v>27.576923076923077</v>
      </c>
      <c r="Q2627" t="s">
        <v>8319</v>
      </c>
      <c r="R2627" t="s">
        <v>8355</v>
      </c>
      <c r="S2627" s="12">
        <f>(((J2627/60)/60)/24)+DATE(1970,1,1)</f>
        <v>42658.810277777782</v>
      </c>
      <c r="T2627" s="13">
        <f>(((I2627/60)/60)/24)+DATE(1970,1,1)</f>
        <v>42683.851944444439</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6">
        <f>(E2628-D2628)/D2628 + 1</f>
        <v>1.1200000000000001</v>
      </c>
      <c r="P2628" s="5">
        <f>E2628/L2628</f>
        <v>56</v>
      </c>
      <c r="Q2628" t="s">
        <v>8319</v>
      </c>
      <c r="R2628" t="s">
        <v>8355</v>
      </c>
      <c r="S2628" s="12">
        <f>(((J2628/60)/60)/24)+DATE(1970,1,1)</f>
        <v>42128.628113425926</v>
      </c>
      <c r="T2628" s="13">
        <f>(((I2628/60)/60)/24)+DATE(1970,1,1)</f>
        <v>42158.628113425926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6">
        <f>(E2629-D2629)/D2629 + 1</f>
        <v>6.4666666666666668</v>
      </c>
      <c r="P2629" s="5">
        <f>E2629/L2629</f>
        <v>21.555555555555557</v>
      </c>
      <c r="Q2629" t="s">
        <v>8319</v>
      </c>
      <c r="R2629" t="s">
        <v>8355</v>
      </c>
      <c r="S2629" s="12">
        <f>(((J2629/60)/60)/24)+DATE(1970,1,1)</f>
        <v>42304.829409722224</v>
      </c>
      <c r="T2629" s="13">
        <f>(((I2629/60)/60)/24)+DATE(1970,1,1)</f>
        <v>42334.871076388896</v>
      </c>
    </row>
    <row r="2630" spans="1:20" ht="48"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6">
        <f>(E2630-D2630)/D2630 + 1</f>
        <v>1.1036948748510131</v>
      </c>
      <c r="P2630" s="5">
        <f>E2630/L2630</f>
        <v>44.095238095238095</v>
      </c>
      <c r="Q2630" t="s">
        <v>8319</v>
      </c>
      <c r="R2630" t="s">
        <v>8355</v>
      </c>
      <c r="S2630" s="12">
        <f>(((J2630/60)/60)/24)+DATE(1970,1,1)</f>
        <v>41953.966053240743</v>
      </c>
      <c r="T2630" s="13">
        <f>(((I2630/60)/60)/24)+DATE(1970,1,1)</f>
        <v>41973.966053240743</v>
      </c>
    </row>
    <row r="2631" spans="1:20"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6">
        <f>(E2631-D2631)/D2631 + 1</f>
        <v>1.2774000000000001</v>
      </c>
      <c r="P2631" s="5">
        <f>E2631/L2631</f>
        <v>63.87</v>
      </c>
      <c r="Q2631" t="s">
        <v>8319</v>
      </c>
      <c r="R2631" t="s">
        <v>8355</v>
      </c>
      <c r="S2631" s="12">
        <f>(((J2631/60)/60)/24)+DATE(1970,1,1)</f>
        <v>42108.538449074069</v>
      </c>
      <c r="T2631" s="13">
        <f>(((I2631/60)/60)/24)+DATE(1970,1,1)</f>
        <v>42138.538449074069</v>
      </c>
    </row>
    <row r="2632" spans="1:20"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6">
        <f>(E2632-D2632)/D2632 + 1</f>
        <v>1.579</v>
      </c>
      <c r="P2632" s="5">
        <f>E2632/L2632</f>
        <v>38.987654320987652</v>
      </c>
      <c r="Q2632" t="s">
        <v>8319</v>
      </c>
      <c r="R2632" t="s">
        <v>8355</v>
      </c>
      <c r="S2632" s="12">
        <f>(((J2632/60)/60)/24)+DATE(1970,1,1)</f>
        <v>42524.105462962965</v>
      </c>
      <c r="T2632" s="13">
        <f>(((I2632/60)/60)/24)+DATE(1970,1,1)</f>
        <v>42551.416666666672</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6">
        <f>(E2633-D2633)/D2633 + 1</f>
        <v>1.1466525000000001</v>
      </c>
      <c r="P2633" s="5">
        <f>E2633/L2633</f>
        <v>80.185489510489504</v>
      </c>
      <c r="Q2633" t="s">
        <v>8319</v>
      </c>
      <c r="R2633" t="s">
        <v>8355</v>
      </c>
      <c r="S2633" s="12">
        <f>(((J2633/60)/60)/24)+DATE(1970,1,1)</f>
        <v>42218.169293981482</v>
      </c>
      <c r="T2633" s="13">
        <f>(((I2633/60)/60)/24)+DATE(1970,1,1)</f>
        <v>42246.169293981482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6">
        <f>(E2634-D2634)/D2634 + 1</f>
        <v>1.3700934579439252</v>
      </c>
      <c r="P2634" s="5">
        <f>E2634/L2634</f>
        <v>34.904761904761905</v>
      </c>
      <c r="Q2634" t="s">
        <v>8319</v>
      </c>
      <c r="R2634" t="s">
        <v>8355</v>
      </c>
      <c r="S2634" s="12">
        <f>(((J2634/60)/60)/24)+DATE(1970,1,1)</f>
        <v>42494.061793981484</v>
      </c>
      <c r="T2634" s="13">
        <f>(((I2634/60)/60)/24)+DATE(1970,1,1)</f>
        <v>42519.061793981484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6">
        <f>(E2635-D2635)/D2635 + 1</f>
        <v>3.5461999999999998</v>
      </c>
      <c r="P2635" s="5">
        <f>E2635/L2635</f>
        <v>89.100502512562812</v>
      </c>
      <c r="Q2635" t="s">
        <v>8319</v>
      </c>
      <c r="R2635" t="s">
        <v>8355</v>
      </c>
      <c r="S2635" s="12">
        <f>(((J2635/60)/60)/24)+DATE(1970,1,1)</f>
        <v>41667.823287037041</v>
      </c>
      <c r="T2635" s="13">
        <f>(((I2635/60)/60)/24)+DATE(1970,1,1)</f>
        <v>41697.958333333336</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6">
        <f>(E2636-D2636)/D2636 + 1</f>
        <v>1.0602150537634409</v>
      </c>
      <c r="P2636" s="5">
        <f>E2636/L2636</f>
        <v>39.44</v>
      </c>
      <c r="Q2636" t="s">
        <v>8319</v>
      </c>
      <c r="R2636" t="s">
        <v>8355</v>
      </c>
      <c r="S2636" s="12">
        <f>(((J2636/60)/60)/24)+DATE(1970,1,1)</f>
        <v>42612.656493055561</v>
      </c>
      <c r="T2636" s="13">
        <f>(((I2636/60)/60)/24)+DATE(1970,1,1)</f>
        <v>42642.656493055561</v>
      </c>
    </row>
    <row r="2637" spans="1:20"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6">
        <f>(E2637-D2637)/D2637 + 1</f>
        <v>1</v>
      </c>
      <c r="P2637" s="5">
        <f>E2637/L2637</f>
        <v>136.9047619047619</v>
      </c>
      <c r="Q2637" t="s">
        <v>8319</v>
      </c>
      <c r="R2637" t="s">
        <v>8355</v>
      </c>
      <c r="S2637" s="12">
        <f>(((J2637/60)/60)/24)+DATE(1970,1,1)</f>
        <v>42037.950937500005</v>
      </c>
      <c r="T2637" s="13">
        <f>(((I2637/60)/60)/24)+DATE(1970,1,1)</f>
        <v>42072.909270833334</v>
      </c>
    </row>
    <row r="2638" spans="1:20" ht="64"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6">
        <f>(E2638-D2638)/D2638 + 1</f>
        <v>1.873</v>
      </c>
      <c r="P2638" s="5">
        <f>E2638/L2638</f>
        <v>37.46</v>
      </c>
      <c r="Q2638" t="s">
        <v>8319</v>
      </c>
      <c r="R2638" t="s">
        <v>8355</v>
      </c>
      <c r="S2638" s="12">
        <f>(((J2638/60)/60)/24)+DATE(1970,1,1)</f>
        <v>42636.614745370374</v>
      </c>
      <c r="T2638" s="13">
        <f>(((I2638/60)/60)/24)+DATE(1970,1,1)</f>
        <v>42659.041666666672</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6">
        <f>(E2639-D2639)/D2639 + 1</f>
        <v>1.6619999999999999</v>
      </c>
      <c r="P2639" s="5">
        <f>E2639/L2639</f>
        <v>31.96153846153846</v>
      </c>
      <c r="Q2639" t="s">
        <v>8319</v>
      </c>
      <c r="R2639" t="s">
        <v>8355</v>
      </c>
      <c r="S2639" s="12">
        <f>(((J2639/60)/60)/24)+DATE(1970,1,1)</f>
        <v>42639.549479166672</v>
      </c>
      <c r="T2639" s="13">
        <f>(((I2639/60)/60)/24)+DATE(1970,1,1)</f>
        <v>42655.549479166672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6">
        <f>(E2640-D2640)/D2640 + 1</f>
        <v>1.0172910662824208</v>
      </c>
      <c r="P2640" s="5">
        <f>E2640/L2640</f>
        <v>25.214285714285715</v>
      </c>
      <c r="Q2640" t="s">
        <v>8319</v>
      </c>
      <c r="R2640" t="s">
        <v>8355</v>
      </c>
      <c r="S2640" s="12">
        <f>(((J2640/60)/60)/24)+DATE(1970,1,1)</f>
        <v>41989.913136574076</v>
      </c>
      <c r="T2640" s="13">
        <f>(((I2640/60)/60)/24)+DATE(1970,1,1)</f>
        <v>42019.913136574076</v>
      </c>
    </row>
    <row r="2641" spans="1:20"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6">
        <f>(E2641-D2641)/D2641 + 1</f>
        <v>1.6400000000000001</v>
      </c>
      <c r="P2641" s="5">
        <f>E2641/L2641</f>
        <v>10.040816326530612</v>
      </c>
      <c r="Q2641" t="s">
        <v>8319</v>
      </c>
      <c r="R2641" t="s">
        <v>8355</v>
      </c>
      <c r="S2641" s="12">
        <f>(((J2641/60)/60)/24)+DATE(1970,1,1)</f>
        <v>42024.86513888889</v>
      </c>
      <c r="T2641" s="13">
        <f>(((I2641/60)/60)/24)+DATE(1970,1,1)</f>
        <v>42054.86513888889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6">
        <f>(E2642-D2642)/D2642 + 1</f>
        <v>1.0566666666666666</v>
      </c>
      <c r="P2642" s="5">
        <f>E2642/L2642</f>
        <v>45.94202898550725</v>
      </c>
      <c r="Q2642" t="s">
        <v>8319</v>
      </c>
      <c r="R2642" t="s">
        <v>8355</v>
      </c>
      <c r="S2642" s="12">
        <f>(((J2642/60)/60)/24)+DATE(1970,1,1)</f>
        <v>42103.160578703704</v>
      </c>
      <c r="T2642" s="13">
        <f>(((I2642/60)/60)/24)+DATE(1970,1,1)</f>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6">
        <f>(E2643-D2643)/D2643 + 1</f>
        <v>1.0000000000000009E-2</v>
      </c>
      <c r="P2643" s="5">
        <f>E2643/L2643</f>
        <v>15</v>
      </c>
      <c r="Q2643" t="s">
        <v>8319</v>
      </c>
      <c r="R2643" t="s">
        <v>8355</v>
      </c>
      <c r="S2643" s="12">
        <f>(((J2643/60)/60)/24)+DATE(1970,1,1)</f>
        <v>41880.827118055553</v>
      </c>
      <c r="T2643" s="13">
        <f>(((I2643/60)/60)/24)+DATE(1970,1,1)</f>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6">
        <f>(E2644-D2644)/D2644 + 1</f>
        <v>0</v>
      </c>
      <c r="P2644" s="5" t="e">
        <f>E2644/L2644</f>
        <v>#DIV/0!</v>
      </c>
      <c r="Q2644" t="s">
        <v>8319</v>
      </c>
      <c r="R2644" t="s">
        <v>8355</v>
      </c>
      <c r="S2644" s="12">
        <f>(((J2644/60)/60)/24)+DATE(1970,1,1)</f>
        <v>42536.246620370366</v>
      </c>
      <c r="T2644" s="13">
        <f>(((I2644/60)/60)/24)+DATE(1970,1,1)</f>
        <v>42566.289583333331</v>
      </c>
    </row>
    <row r="2645" spans="1:20" ht="64"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6">
        <f>(E2645-D2645)/D2645 + 1</f>
        <v>0.33559731000000004</v>
      </c>
      <c r="P2645" s="5">
        <f>E2645/L2645</f>
        <v>223.58248500999335</v>
      </c>
      <c r="Q2645" t="s">
        <v>8319</v>
      </c>
      <c r="R2645" t="s">
        <v>8355</v>
      </c>
      <c r="S2645" s="12">
        <f>(((J2645/60)/60)/24)+DATE(1970,1,1)</f>
        <v>42689.582349537035</v>
      </c>
      <c r="T2645" s="13">
        <f>(((I2645/60)/60)/24)+DATE(1970,1,1)</f>
        <v>42725.332638888889</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6">
        <f>(E2646-D2646)/D2646 + 1</f>
        <v>2.0530000000000048E-2</v>
      </c>
      <c r="P2646" s="5">
        <f>E2646/L2646</f>
        <v>39.480769230769234</v>
      </c>
      <c r="Q2646" t="s">
        <v>8319</v>
      </c>
      <c r="R2646" t="s">
        <v>8355</v>
      </c>
      <c r="S2646" s="12">
        <f>(((J2646/60)/60)/24)+DATE(1970,1,1)</f>
        <v>42774.792071759264</v>
      </c>
      <c r="T2646" s="13">
        <f>(((I2646/60)/60)/24)+DATE(1970,1,1)</f>
        <v>42804.792071759264</v>
      </c>
    </row>
    <row r="2647" spans="1:20"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6">
        <f>(E2647-D2647)/D2647 + 1</f>
        <v>0.10499999999999998</v>
      </c>
      <c r="P2647" s="5">
        <f>E2647/L2647</f>
        <v>91.304347826086953</v>
      </c>
      <c r="Q2647" t="s">
        <v>8319</v>
      </c>
      <c r="R2647" t="s">
        <v>8355</v>
      </c>
      <c r="S2647" s="12">
        <f>(((J2647/60)/60)/24)+DATE(1970,1,1)</f>
        <v>41921.842627314814</v>
      </c>
      <c r="T2647" s="13">
        <f>(((I2647/60)/60)/24)+DATE(1970,1,1)</f>
        <v>41951.884293981479</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6">
        <f>(E2648-D2648)/D2648 + 1</f>
        <v>8.4172839999999916E-2</v>
      </c>
      <c r="P2648" s="5">
        <f>E2648/L2648</f>
        <v>78.666205607476627</v>
      </c>
      <c r="Q2648" t="s">
        <v>8319</v>
      </c>
      <c r="R2648" t="s">
        <v>8355</v>
      </c>
      <c r="S2648" s="12">
        <f>(((J2648/60)/60)/24)+DATE(1970,1,1)</f>
        <v>42226.313298611116</v>
      </c>
      <c r="T2648" s="13">
        <f>(((I2648/60)/60)/24)+DATE(1970,1,1)</f>
        <v>42256.313298611116</v>
      </c>
    </row>
    <row r="2649" spans="1:20"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6">
        <f>(E2649-D2649)/D2649 + 1</f>
        <v>1.4399999999999968E-2</v>
      </c>
      <c r="P2649" s="5">
        <f>E2649/L2649</f>
        <v>12</v>
      </c>
      <c r="Q2649" t="s">
        <v>8319</v>
      </c>
      <c r="R2649" t="s">
        <v>8355</v>
      </c>
      <c r="S2649" s="12">
        <f>(((J2649/60)/60)/24)+DATE(1970,1,1)</f>
        <v>42200.261793981481</v>
      </c>
      <c r="T2649" s="13">
        <f>(((I2649/60)/60)/24)+DATE(1970,1,1)</f>
        <v>42230.261793981481</v>
      </c>
    </row>
    <row r="2650" spans="1:20" ht="64"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6">
        <f>(E2650-D2650)/D2650 + 1</f>
        <v>8.8333333333333597E-3</v>
      </c>
      <c r="P2650" s="5">
        <f>E2650/L2650</f>
        <v>17.666666666666668</v>
      </c>
      <c r="Q2650" t="s">
        <v>8319</v>
      </c>
      <c r="R2650" t="s">
        <v>8355</v>
      </c>
      <c r="S2650" s="12">
        <f>(((J2650/60)/60)/24)+DATE(1970,1,1)</f>
        <v>42408.714814814812</v>
      </c>
      <c r="T2650" s="13">
        <f>(((I2650/60)/60)/24)+DATE(1970,1,1)</f>
        <v>42438.714814814812</v>
      </c>
    </row>
    <row r="2651" spans="1:20" ht="32"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6">
        <f>(E2651-D2651)/D2651 + 1</f>
        <v>9.9199999999999289E-4</v>
      </c>
      <c r="P2651" s="5">
        <f>E2651/L2651</f>
        <v>41.333333333333336</v>
      </c>
      <c r="Q2651" t="s">
        <v>8319</v>
      </c>
      <c r="R2651" t="s">
        <v>8355</v>
      </c>
      <c r="S2651" s="12">
        <f>(((J2651/60)/60)/24)+DATE(1970,1,1)</f>
        <v>42341.99700231482</v>
      </c>
      <c r="T2651" s="13">
        <f>(((I2651/60)/60)/24)+DATE(1970,1,1)</f>
        <v>42401.99700231482</v>
      </c>
    </row>
    <row r="2652" spans="1:20" ht="64"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6">
        <f>(E2652-D2652)/D2652 + 1</f>
        <v>5.9666666666666757E-3</v>
      </c>
      <c r="P2652" s="5">
        <f>E2652/L2652</f>
        <v>71.599999999999994</v>
      </c>
      <c r="Q2652" t="s">
        <v>8319</v>
      </c>
      <c r="R2652" t="s">
        <v>8355</v>
      </c>
      <c r="S2652" s="12">
        <f>(((J2652/60)/60)/24)+DATE(1970,1,1)</f>
        <v>42695.624340277776</v>
      </c>
      <c r="T2652" s="13">
        <f>(((I2652/60)/60)/24)+DATE(1970,1,1)</f>
        <v>42725.624340277776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6">
        <f>(E2653-D2653)/D2653 + 1</f>
        <v>1.8689285714285742E-2</v>
      </c>
      <c r="P2653" s="5">
        <f>E2653/L2653</f>
        <v>307.8235294117647</v>
      </c>
      <c r="Q2653" t="s">
        <v>8319</v>
      </c>
      <c r="R2653" t="s">
        <v>8355</v>
      </c>
      <c r="S2653" s="12">
        <f>(((J2653/60)/60)/24)+DATE(1970,1,1)</f>
        <v>42327.805659722217</v>
      </c>
      <c r="T2653" s="13">
        <f>(((I2653/60)/60)/24)+DATE(1970,1,1)</f>
        <v>42355.805659722217</v>
      </c>
    </row>
    <row r="2654" spans="1:20"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6">
        <f>(E2654-D2654)/D2654 + 1</f>
        <v>8.8500000000000245E-3</v>
      </c>
      <c r="P2654" s="5">
        <f>E2654/L2654</f>
        <v>80.454545454545453</v>
      </c>
      <c r="Q2654" t="s">
        <v>8319</v>
      </c>
      <c r="R2654" t="s">
        <v>8355</v>
      </c>
      <c r="S2654" s="12">
        <f>(((J2654/60)/60)/24)+DATE(1970,1,1)</f>
        <v>41953.158854166672</v>
      </c>
      <c r="T2654" s="13">
        <f>(((I2654/60)/60)/24)+DATE(1970,1,1)</f>
        <v>41983.158854166672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6">
        <f>(E2655-D2655)/D2655 + 1</f>
        <v>0.11521568627450984</v>
      </c>
      <c r="P2655" s="5">
        <f>E2655/L2655</f>
        <v>83.942857142857136</v>
      </c>
      <c r="Q2655" t="s">
        <v>8319</v>
      </c>
      <c r="R2655" t="s">
        <v>8355</v>
      </c>
      <c r="S2655" s="12">
        <f>(((J2655/60)/60)/24)+DATE(1970,1,1)</f>
        <v>41771.651932870373</v>
      </c>
      <c r="T2655" s="13">
        <f>(((I2655/60)/60)/24)+DATE(1970,1,1)</f>
        <v>41803.166666666664</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6">
        <f>(E2656-D2656)/D2656 + 1</f>
        <v>5.1000000000001044E-4</v>
      </c>
      <c r="P2656" s="5">
        <f>E2656/L2656</f>
        <v>8.5</v>
      </c>
      <c r="Q2656" t="s">
        <v>8319</v>
      </c>
      <c r="R2656" t="s">
        <v>8355</v>
      </c>
      <c r="S2656" s="12">
        <f>(((J2656/60)/60)/24)+DATE(1970,1,1)</f>
        <v>42055.600995370376</v>
      </c>
      <c r="T2656" s="13">
        <f>(((I2656/60)/60)/24)+DATE(1970,1,1)</f>
        <v>42115.559328703705</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6">
        <f>(E2657-D2657)/D2657 + 1</f>
        <v>0.21033333333333337</v>
      </c>
      <c r="P2657" s="5">
        <f>E2657/L2657</f>
        <v>73.372093023255815</v>
      </c>
      <c r="Q2657" t="s">
        <v>8319</v>
      </c>
      <c r="R2657" t="s">
        <v>8355</v>
      </c>
      <c r="S2657" s="12">
        <f>(((J2657/60)/60)/24)+DATE(1970,1,1)</f>
        <v>42381.866284722222</v>
      </c>
      <c r="T2657" s="13">
        <f>(((I2657/60)/60)/24)+DATE(1970,1,1)</f>
        <v>42409.833333333328</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6">
        <f>(E2658-D2658)/D2658 + 1</f>
        <v>0.11436666666666662</v>
      </c>
      <c r="P2658" s="5">
        <f>E2658/L2658</f>
        <v>112.86184210526316</v>
      </c>
      <c r="Q2658" t="s">
        <v>8319</v>
      </c>
      <c r="R2658" t="s">
        <v>8355</v>
      </c>
      <c r="S2658" s="12">
        <f>(((J2658/60)/60)/24)+DATE(1970,1,1)</f>
        <v>42767.688518518517</v>
      </c>
      <c r="T2658" s="13">
        <f>(((I2658/60)/60)/24)+DATE(1970,1,1)</f>
        <v>42806.791666666672</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6">
        <f>(E2659-D2659)/D2659 + 1</f>
        <v>0.18737933333333334</v>
      </c>
      <c r="P2659" s="5">
        <f>E2659/L2659</f>
        <v>95.277627118644077</v>
      </c>
      <c r="Q2659" t="s">
        <v>8319</v>
      </c>
      <c r="R2659" t="s">
        <v>8355</v>
      </c>
      <c r="S2659" s="12">
        <f>(((J2659/60)/60)/24)+DATE(1970,1,1)</f>
        <v>42551.928854166668</v>
      </c>
      <c r="T2659" s="13">
        <f>(((I2659/60)/60)/24)+DATE(1970,1,1)</f>
        <v>42585.0625</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6">
        <f>(E2660-D2660)/D2660 + 1</f>
        <v>9.2857142857138975E-4</v>
      </c>
      <c r="P2660" s="5">
        <f>E2660/L2660</f>
        <v>22.75</v>
      </c>
      <c r="Q2660" t="s">
        <v>8319</v>
      </c>
      <c r="R2660" t="s">
        <v>8355</v>
      </c>
      <c r="S2660" s="12">
        <f>(((J2660/60)/60)/24)+DATE(1970,1,1)</f>
        <v>42551.884189814817</v>
      </c>
      <c r="T2660" s="13">
        <f>(((I2660/60)/60)/24)+DATE(1970,1,1)</f>
        <v>42581.884189814817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6">
        <f>(E2661-D2661)/D2661 + 1</f>
        <v>2.7204081632653088E-2</v>
      </c>
      <c r="P2661" s="5">
        <f>E2661/L2661</f>
        <v>133.30000000000001</v>
      </c>
      <c r="Q2661" t="s">
        <v>8319</v>
      </c>
      <c r="R2661" t="s">
        <v>8355</v>
      </c>
      <c r="S2661" s="12">
        <f>(((J2661/60)/60)/24)+DATE(1970,1,1)</f>
        <v>42082.069560185191</v>
      </c>
      <c r="T2661" s="13">
        <f>(((I2661/60)/60)/24)+DATE(1970,1,1)</f>
        <v>42112.069560185191</v>
      </c>
    </row>
    <row r="2662" spans="1:20" ht="64"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6">
        <f>(E2662-D2662)/D2662 + 1</f>
        <v>9.5000000000000639E-4</v>
      </c>
      <c r="P2662" s="5">
        <f>E2662/L2662</f>
        <v>3.8</v>
      </c>
      <c r="Q2662" t="s">
        <v>8319</v>
      </c>
      <c r="R2662" t="s">
        <v>8355</v>
      </c>
      <c r="S2662" s="12">
        <f>(((J2662/60)/60)/24)+DATE(1970,1,1)</f>
        <v>42272.713171296295</v>
      </c>
      <c r="T2662" s="13">
        <f>(((I2662/60)/60)/24)+DATE(1970,1,1)</f>
        <v>42332.754837962959</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6">
        <f>(E2663-D2663)/D2663 + 1</f>
        <v>1.0289999999999999</v>
      </c>
      <c r="P2663" s="5">
        <f>E2663/L2663</f>
        <v>85.75</v>
      </c>
      <c r="Q2663" t="s">
        <v>8319</v>
      </c>
      <c r="R2663" t="s">
        <v>8356</v>
      </c>
      <c r="S2663" s="12">
        <f>(((J2663/60)/60)/24)+DATE(1970,1,1)</f>
        <v>41542.958449074074</v>
      </c>
      <c r="T2663" s="13">
        <f>(((I2663/60)/60)/24)+DATE(1970,1,1)</f>
        <v>41572.958449074074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6">
        <f>(E2664-D2664)/D2664 + 1</f>
        <v>1.0680000000000001</v>
      </c>
      <c r="P2664" s="5">
        <f>E2664/L2664</f>
        <v>267</v>
      </c>
      <c r="Q2664" t="s">
        <v>8319</v>
      </c>
      <c r="R2664" t="s">
        <v>8356</v>
      </c>
      <c r="S2664" s="12">
        <f>(((J2664/60)/60)/24)+DATE(1970,1,1)</f>
        <v>42207.746678240743</v>
      </c>
      <c r="T2664" s="13">
        <f>(((I2664/60)/60)/24)+DATE(1970,1,1)</f>
        <v>42237.746678240743</v>
      </c>
    </row>
    <row r="2665" spans="1:20"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6">
        <f>(E2665-D2665)/D2665 + 1</f>
        <v>1.0459624999999999</v>
      </c>
      <c r="P2665" s="5">
        <f>E2665/L2665</f>
        <v>373.55803571428572</v>
      </c>
      <c r="Q2665" t="s">
        <v>8319</v>
      </c>
      <c r="R2665" t="s">
        <v>8356</v>
      </c>
      <c r="S2665" s="12">
        <f>(((J2665/60)/60)/24)+DATE(1970,1,1)</f>
        <v>42222.622766203705</v>
      </c>
      <c r="T2665" s="13">
        <f>(((I2665/60)/60)/24)+DATE(1970,1,1)</f>
        <v>42251.625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6">
        <f>(E2666-D2666)/D2666 + 1</f>
        <v>1.0342857142857143</v>
      </c>
      <c r="P2666" s="5">
        <f>E2666/L2666</f>
        <v>174.03846153846155</v>
      </c>
      <c r="Q2666" t="s">
        <v>8319</v>
      </c>
      <c r="R2666" t="s">
        <v>8356</v>
      </c>
      <c r="S2666" s="12">
        <f>(((J2666/60)/60)/24)+DATE(1970,1,1)</f>
        <v>42313.02542824074</v>
      </c>
      <c r="T2666" s="13">
        <f>(((I2666/60)/60)/24)+DATE(1970,1,1)</f>
        <v>42347.290972222225</v>
      </c>
    </row>
    <row r="2667" spans="1:20" ht="64"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6">
        <f>(E2667-D2667)/D2667 + 1</f>
        <v>1.2314285714285713</v>
      </c>
      <c r="P2667" s="5">
        <f>E2667/L2667</f>
        <v>93.695652173913047</v>
      </c>
      <c r="Q2667" t="s">
        <v>8319</v>
      </c>
      <c r="R2667" t="s">
        <v>8356</v>
      </c>
      <c r="S2667" s="12">
        <f>(((J2667/60)/60)/24)+DATE(1970,1,1)</f>
        <v>42083.895532407405</v>
      </c>
      <c r="T2667" s="13">
        <f>(((I2667/60)/60)/24)+DATE(1970,1,1)</f>
        <v>42128.895532407405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6">
        <f>(E2668-D2668)/D2668 + 1</f>
        <v>1.592951</v>
      </c>
      <c r="P2668" s="5">
        <f>E2668/L2668</f>
        <v>77.327718446601949</v>
      </c>
      <c r="Q2668" t="s">
        <v>8319</v>
      </c>
      <c r="R2668" t="s">
        <v>8356</v>
      </c>
      <c r="S2668" s="12">
        <f>(((J2668/60)/60)/24)+DATE(1970,1,1)</f>
        <v>42235.764340277776</v>
      </c>
      <c r="T2668" s="13">
        <f>(((I2668/60)/60)/24)+DATE(1970,1,1)</f>
        <v>42272.875</v>
      </c>
    </row>
    <row r="2669" spans="1:20" ht="64"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6">
        <f>(E2669-D2669)/D2669 + 1</f>
        <v>1.1066666666666667</v>
      </c>
      <c r="P2669" s="5">
        <f>E2669/L2669</f>
        <v>92.222222222222229</v>
      </c>
      <c r="Q2669" t="s">
        <v>8319</v>
      </c>
      <c r="R2669" t="s">
        <v>8356</v>
      </c>
      <c r="S2669" s="12">
        <f>(((J2669/60)/60)/24)+DATE(1970,1,1)</f>
        <v>42380.926111111112</v>
      </c>
      <c r="T2669" s="13">
        <f>(((I2669/60)/60)/24)+DATE(1970,1,1)</f>
        <v>42410.926111111112</v>
      </c>
    </row>
    <row r="2670" spans="1:20"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6">
        <f>(E2670-D2670)/D2670 + 1</f>
        <v>1.7069999999999999</v>
      </c>
      <c r="P2670" s="5">
        <f>E2670/L2670</f>
        <v>60.964285714285715</v>
      </c>
      <c r="Q2670" t="s">
        <v>8319</v>
      </c>
      <c r="R2670" t="s">
        <v>8356</v>
      </c>
      <c r="S2670" s="12">
        <f>(((J2670/60)/60)/24)+DATE(1970,1,1)</f>
        <v>42275.588715277772</v>
      </c>
      <c r="T2670" s="13">
        <f>(((I2670/60)/60)/24)+DATE(1970,1,1)</f>
        <v>42317.60555555555</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6">
        <f>(E2671-D2671)/D2671 + 1</f>
        <v>1.25125</v>
      </c>
      <c r="P2671" s="5">
        <f>E2671/L2671</f>
        <v>91</v>
      </c>
      <c r="Q2671" t="s">
        <v>8319</v>
      </c>
      <c r="R2671" t="s">
        <v>8356</v>
      </c>
      <c r="S2671" s="12">
        <f>(((J2671/60)/60)/24)+DATE(1970,1,1)</f>
        <v>42319.035833333335</v>
      </c>
      <c r="T2671" s="13">
        <f>(((I2671/60)/60)/24)+DATE(1970,1,1)</f>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6">
        <f>(E2672-D2672)/D2672 + 1</f>
        <v>6.4158609339642014E-2</v>
      </c>
      <c r="P2672" s="5">
        <f>E2672/L2672</f>
        <v>41.583333333333336</v>
      </c>
      <c r="Q2672" t="s">
        <v>8319</v>
      </c>
      <c r="R2672" t="s">
        <v>8356</v>
      </c>
      <c r="S2672" s="12">
        <f>(((J2672/60)/60)/24)+DATE(1970,1,1)</f>
        <v>41821.020601851851</v>
      </c>
      <c r="T2672" s="13">
        <f>(((I2672/60)/60)/24)+DATE(1970,1,1)</f>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6">
        <f>(E2673-D2673)/D2673 + 1</f>
        <v>0.11343999999999999</v>
      </c>
      <c r="P2673" s="5">
        <f>E2673/L2673</f>
        <v>33.761904761904759</v>
      </c>
      <c r="Q2673" t="s">
        <v>8319</v>
      </c>
      <c r="R2673" t="s">
        <v>8356</v>
      </c>
      <c r="S2673" s="12">
        <f>(((J2673/60)/60)/24)+DATE(1970,1,1)</f>
        <v>41962.749027777783</v>
      </c>
      <c r="T2673" s="13">
        <f>(((I2673/60)/60)/24)+DATE(1970,1,1)</f>
        <v>41992.818055555559</v>
      </c>
    </row>
    <row r="2674" spans="1:20" ht="64"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6">
        <f>(E2674-D2674)/D2674 + 1</f>
        <v>0.33189999999999997</v>
      </c>
      <c r="P2674" s="5">
        <f>E2674/L2674</f>
        <v>70.61702127659575</v>
      </c>
      <c r="Q2674" t="s">
        <v>8319</v>
      </c>
      <c r="R2674" t="s">
        <v>8356</v>
      </c>
      <c r="S2674" s="12">
        <f>(((J2674/60)/60)/24)+DATE(1970,1,1)</f>
        <v>42344.884143518517</v>
      </c>
      <c r="T2674" s="13">
        <f>(((I2674/60)/60)/24)+DATE(1970,1,1)</f>
        <v>42366.25</v>
      </c>
    </row>
    <row r="2675" spans="1:20" ht="64"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6">
        <f>(E2675-D2675)/D2675 + 1</f>
        <v>0.27580000000000005</v>
      </c>
      <c r="P2675" s="5">
        <f>E2675/L2675</f>
        <v>167.15151515151516</v>
      </c>
      <c r="Q2675" t="s">
        <v>8319</v>
      </c>
      <c r="R2675" t="s">
        <v>8356</v>
      </c>
      <c r="S2675" s="12">
        <f>(((J2675/60)/60)/24)+DATE(1970,1,1)</f>
        <v>41912.541655092595</v>
      </c>
      <c r="T2675" s="13">
        <f>(((I2675/60)/60)/24)+DATE(1970,1,1)</f>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6">
        <f>(E2676-D2676)/D2676 + 1</f>
        <v>0.62840000000000007</v>
      </c>
      <c r="P2676" s="5">
        <f>E2676/L2676</f>
        <v>128.61988304093566</v>
      </c>
      <c r="Q2676" t="s">
        <v>8319</v>
      </c>
      <c r="R2676" t="s">
        <v>8356</v>
      </c>
      <c r="S2676" s="12">
        <f>(((J2676/60)/60)/24)+DATE(1970,1,1)</f>
        <v>42529.632754629631</v>
      </c>
      <c r="T2676" s="13">
        <f>(((I2676/60)/60)/24)+DATE(1970,1,1)</f>
        <v>42556.207638888889</v>
      </c>
    </row>
    <row r="2677" spans="1:20" ht="64"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6">
        <f>(E2677-D2677)/D2677 + 1</f>
        <v>7.5879999999999947E-2</v>
      </c>
      <c r="P2677" s="5">
        <f>E2677/L2677</f>
        <v>65.41379310344827</v>
      </c>
      <c r="Q2677" t="s">
        <v>8319</v>
      </c>
      <c r="R2677" t="s">
        <v>8356</v>
      </c>
      <c r="S2677" s="12">
        <f>(((J2677/60)/60)/24)+DATE(1970,1,1)</f>
        <v>41923.857511574075</v>
      </c>
      <c r="T2677" s="13">
        <f>(((I2677/60)/60)/24)+DATE(1970,1,1)</f>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6">
        <f>(E2678-D2678)/D2678 + 1</f>
        <v>0.50380952380952382</v>
      </c>
      <c r="P2678" s="5">
        <f>E2678/L2678</f>
        <v>117.55555555555556</v>
      </c>
      <c r="Q2678" t="s">
        <v>8319</v>
      </c>
      <c r="R2678" t="s">
        <v>8356</v>
      </c>
      <c r="S2678" s="12">
        <f>(((J2678/60)/60)/24)+DATE(1970,1,1)</f>
        <v>42482.624699074076</v>
      </c>
      <c r="T2678" s="13">
        <f>(((I2678/60)/60)/24)+DATE(1970,1,1)</f>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6">
        <f>(E2679-D2679)/D2679 + 1</f>
        <v>0.17512820512820515</v>
      </c>
      <c r="P2679" s="5">
        <f>E2679/L2679</f>
        <v>126.48148148148148</v>
      </c>
      <c r="Q2679" t="s">
        <v>8319</v>
      </c>
      <c r="R2679" t="s">
        <v>8356</v>
      </c>
      <c r="S2679" s="12">
        <f>(((J2679/60)/60)/24)+DATE(1970,1,1)</f>
        <v>41793.029432870368</v>
      </c>
      <c r="T2679" s="13">
        <f>(((I2679/60)/60)/24)+DATE(1970,1,1)</f>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6">
        <f>(E2680-D2680)/D2680 + 1</f>
        <v>1.3750000000001261E-4</v>
      </c>
      <c r="P2680" s="5">
        <f>E2680/L2680</f>
        <v>550</v>
      </c>
      <c r="Q2680" t="s">
        <v>8319</v>
      </c>
      <c r="R2680" t="s">
        <v>8356</v>
      </c>
      <c r="S2680" s="12">
        <f>(((J2680/60)/60)/24)+DATE(1970,1,1)</f>
        <v>42241.798206018517</v>
      </c>
      <c r="T2680" s="13">
        <f>(((I2680/60)/60)/24)+DATE(1970,1,1)</f>
        <v>42271.798206018517</v>
      </c>
    </row>
    <row r="2681" spans="1:20" ht="64"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6">
        <f>(E2681-D2681)/D2681 + 1</f>
        <v>3.2999999999999696E-3</v>
      </c>
      <c r="P2681" s="5">
        <f>E2681/L2681</f>
        <v>44</v>
      </c>
      <c r="Q2681" t="s">
        <v>8319</v>
      </c>
      <c r="R2681" t="s">
        <v>8356</v>
      </c>
      <c r="S2681" s="12">
        <f>(((J2681/60)/60)/24)+DATE(1970,1,1)</f>
        <v>42033.001087962963</v>
      </c>
      <c r="T2681" s="13">
        <f>(((I2681/60)/60)/24)+DATE(1970,1,1)</f>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6">
        <f>(E2682-D2682)/D2682 + 1</f>
        <v>8.6249999999999938E-3</v>
      </c>
      <c r="P2682" s="5">
        <f>E2682/L2682</f>
        <v>69</v>
      </c>
      <c r="Q2682" t="s">
        <v>8319</v>
      </c>
      <c r="R2682" t="s">
        <v>8356</v>
      </c>
      <c r="S2682" s="12">
        <f>(((J2682/60)/60)/24)+DATE(1970,1,1)</f>
        <v>42436.211701388893</v>
      </c>
      <c r="T2682" s="13">
        <f>(((I2682/60)/60)/24)+DATE(1970,1,1)</f>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6">
        <f>(E2683-D2683)/D2683 + 1</f>
        <v>6.8749999999999645E-3</v>
      </c>
      <c r="P2683" s="5">
        <f>E2683/L2683</f>
        <v>27.5</v>
      </c>
      <c r="Q2683" t="s">
        <v>8336</v>
      </c>
      <c r="R2683" t="s">
        <v>8337</v>
      </c>
      <c r="S2683" s="12">
        <f>(((J2683/60)/60)/24)+DATE(1970,1,1)</f>
        <v>41805.895254629628</v>
      </c>
      <c r="T2683" s="13">
        <f>(((I2683/60)/60)/24)+DATE(1970,1,1)</f>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6">
        <f>(E2684-D2684)/D2684 + 1</f>
        <v>0.28300000000000003</v>
      </c>
      <c r="P2684" s="5">
        <f>E2684/L2684</f>
        <v>84.9</v>
      </c>
      <c r="Q2684" t="s">
        <v>8336</v>
      </c>
      <c r="R2684" t="s">
        <v>8337</v>
      </c>
      <c r="S2684" s="12">
        <f>(((J2684/60)/60)/24)+DATE(1970,1,1)</f>
        <v>41932.871990740743</v>
      </c>
      <c r="T2684" s="13">
        <f>(((I2684/60)/60)/24)+DATE(1970,1,1)</f>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6">
        <f>(E2685-D2685)/D2685 + 1</f>
        <v>2.3999999999999577E-3</v>
      </c>
      <c r="P2685" s="5">
        <f>E2685/L2685</f>
        <v>12</v>
      </c>
      <c r="Q2685" t="s">
        <v>8336</v>
      </c>
      <c r="R2685" t="s">
        <v>8337</v>
      </c>
      <c r="S2685" s="12">
        <f>(((J2685/60)/60)/24)+DATE(1970,1,1)</f>
        <v>42034.75509259259</v>
      </c>
      <c r="T2685" s="13">
        <f>(((I2685/60)/60)/24)+DATE(1970,1,1)</f>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6">
        <f>(E2686-D2686)/D2686 + 1</f>
        <v>1.1428571428571455E-2</v>
      </c>
      <c r="P2686" s="5">
        <f>E2686/L2686</f>
        <v>200</v>
      </c>
      <c r="Q2686" t="s">
        <v>8336</v>
      </c>
      <c r="R2686" t="s">
        <v>8337</v>
      </c>
      <c r="S2686" s="12">
        <f>(((J2686/60)/60)/24)+DATE(1970,1,1)</f>
        <v>41820.914641203701</v>
      </c>
      <c r="T2686" s="13">
        <f>(((I2686/60)/60)/24)+DATE(1970,1,1)</f>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6">
        <f>(E2687-D2687)/D2687 + 1</f>
        <v>1.9999999999997797E-4</v>
      </c>
      <c r="P2687" s="5">
        <f>E2687/L2687</f>
        <v>10</v>
      </c>
      <c r="Q2687" t="s">
        <v>8336</v>
      </c>
      <c r="R2687" t="s">
        <v>8337</v>
      </c>
      <c r="S2687" s="12">
        <f>(((J2687/60)/60)/24)+DATE(1970,1,1)</f>
        <v>42061.69594907407</v>
      </c>
      <c r="T2687" s="13">
        <f>(((I2687/60)/60)/24)+DATE(1970,1,1)</f>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6">
        <f>(E2688-D2688)/D2688 + 1</f>
        <v>0</v>
      </c>
      <c r="P2688" s="5" t="e">
        <f>E2688/L2688</f>
        <v>#DIV/0!</v>
      </c>
      <c r="Q2688" t="s">
        <v>8336</v>
      </c>
      <c r="R2688" t="s">
        <v>8337</v>
      </c>
      <c r="S2688" s="12">
        <f>(((J2688/60)/60)/24)+DATE(1970,1,1)</f>
        <v>41892.974803240737</v>
      </c>
      <c r="T2688" s="13">
        <f>(((I2688/60)/60)/24)+DATE(1970,1,1)</f>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6">
        <f>(E2689-D2689)/D2689 + 1</f>
        <v>0</v>
      </c>
      <c r="P2689" s="5" t="e">
        <f>E2689/L2689</f>
        <v>#DIV/0!</v>
      </c>
      <c r="Q2689" t="s">
        <v>8336</v>
      </c>
      <c r="R2689" t="s">
        <v>8337</v>
      </c>
      <c r="S2689" s="12">
        <f>(((J2689/60)/60)/24)+DATE(1970,1,1)</f>
        <v>42154.64025462963</v>
      </c>
      <c r="T2689" s="13">
        <f>(((I2689/60)/60)/24)+DATE(1970,1,1)</f>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6">
        <f>(E2690-D2690)/D2690 + 1</f>
        <v>1.4800000000000368E-3</v>
      </c>
      <c r="P2690" s="5">
        <f>E2690/L2690</f>
        <v>5.2857142857142856</v>
      </c>
      <c r="Q2690" t="s">
        <v>8336</v>
      </c>
      <c r="R2690" t="s">
        <v>8337</v>
      </c>
      <c r="S2690" s="12">
        <f>(((J2690/60)/60)/24)+DATE(1970,1,1)</f>
        <v>42028.118865740747</v>
      </c>
      <c r="T2690" s="13">
        <f>(((I2690/60)/60)/24)+DATE(1970,1,1)</f>
        <v>42059.125</v>
      </c>
    </row>
    <row r="2691" spans="1:20" ht="64"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6">
        <f>(E2691-D2691)/D2691 + 1</f>
        <v>2.8571428571377844E-5</v>
      </c>
      <c r="P2691" s="5">
        <f>E2691/L2691</f>
        <v>1</v>
      </c>
      <c r="Q2691" t="s">
        <v>8336</v>
      </c>
      <c r="R2691" t="s">
        <v>8337</v>
      </c>
      <c r="S2691" s="12">
        <f>(((J2691/60)/60)/24)+DATE(1970,1,1)</f>
        <v>42551.961689814809</v>
      </c>
      <c r="T2691" s="13">
        <f>(((I2691/60)/60)/24)+DATE(1970,1,1)</f>
        <v>42581.961689814809</v>
      </c>
    </row>
    <row r="2692" spans="1:20" ht="64"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6">
        <f>(E2692-D2692)/D2692 + 1</f>
        <v>0.107325</v>
      </c>
      <c r="P2692" s="5">
        <f>E2692/L2692</f>
        <v>72.762711864406782</v>
      </c>
      <c r="Q2692" t="s">
        <v>8336</v>
      </c>
      <c r="R2692" t="s">
        <v>8337</v>
      </c>
      <c r="S2692" s="12">
        <f>(((J2692/60)/60)/24)+DATE(1970,1,1)</f>
        <v>42113.105046296296</v>
      </c>
      <c r="T2692" s="13">
        <f>(((I2692/60)/60)/24)+DATE(1970,1,1)</f>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6">
        <f>(E2693-D2693)/D2693 + 1</f>
        <v>5.384615384614877E-4</v>
      </c>
      <c r="P2693" s="5">
        <f>E2693/L2693</f>
        <v>17.5</v>
      </c>
      <c r="Q2693" t="s">
        <v>8336</v>
      </c>
      <c r="R2693" t="s">
        <v>8337</v>
      </c>
      <c r="S2693" s="12">
        <f>(((J2693/60)/60)/24)+DATE(1970,1,1)</f>
        <v>42089.724039351851</v>
      </c>
      <c r="T2693" s="13">
        <f>(((I2693/60)/60)/24)+DATE(1970,1,1)</f>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6">
        <f>(E2694-D2694)/D2694 + 1</f>
        <v>7.1428571428571175E-3</v>
      </c>
      <c r="P2694" s="5">
        <f>E2694/L2694</f>
        <v>25</v>
      </c>
      <c r="Q2694" t="s">
        <v>8336</v>
      </c>
      <c r="R2694" t="s">
        <v>8337</v>
      </c>
      <c r="S2694" s="12">
        <f>(((J2694/60)/60)/24)+DATE(1970,1,1)</f>
        <v>42058.334027777775</v>
      </c>
      <c r="T2694" s="13">
        <f>(((I2694/60)/60)/24)+DATE(1970,1,1)</f>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6">
        <f>(E2695-D2695)/D2695 + 1</f>
        <v>8.0000000000000071E-3</v>
      </c>
      <c r="P2695" s="5">
        <f>E2695/L2695</f>
        <v>13.333333333333334</v>
      </c>
      <c r="Q2695" t="s">
        <v>8336</v>
      </c>
      <c r="R2695" t="s">
        <v>8337</v>
      </c>
      <c r="S2695" s="12">
        <f>(((J2695/60)/60)/24)+DATE(1970,1,1)</f>
        <v>41834.138495370367</v>
      </c>
      <c r="T2695" s="13">
        <f>(((I2695/60)/60)/24)+DATE(1970,1,1)</f>
        <v>41864.138495370367</v>
      </c>
    </row>
    <row r="2696" spans="1:20" ht="64"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6">
        <f>(E2696-D2696)/D2696 + 1</f>
        <v>3.3333333333329662E-5</v>
      </c>
      <c r="P2696" s="5">
        <f>E2696/L2696</f>
        <v>1</v>
      </c>
      <c r="Q2696" t="s">
        <v>8336</v>
      </c>
      <c r="R2696" t="s">
        <v>8337</v>
      </c>
      <c r="S2696" s="12">
        <f>(((J2696/60)/60)/24)+DATE(1970,1,1)</f>
        <v>41878.140497685185</v>
      </c>
      <c r="T2696" s="13">
        <f>(((I2696/60)/60)/24)+DATE(1970,1,1)</f>
        <v>41908.140497685185</v>
      </c>
    </row>
    <row r="2697" spans="1:20" ht="48"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6">
        <f>(E2697-D2697)/D2697 + 1</f>
        <v>4.7333333333333671E-3</v>
      </c>
      <c r="P2697" s="5">
        <f>E2697/L2697</f>
        <v>23.666666666666668</v>
      </c>
      <c r="Q2697" t="s">
        <v>8336</v>
      </c>
      <c r="R2697" t="s">
        <v>8337</v>
      </c>
      <c r="S2697" s="12">
        <f>(((J2697/60)/60)/24)+DATE(1970,1,1)</f>
        <v>42048.181921296295</v>
      </c>
      <c r="T2697" s="13">
        <f>(((I2697/60)/60)/24)+DATE(1970,1,1)</f>
        <v>42108.14025462963</v>
      </c>
    </row>
    <row r="2698" spans="1:20" ht="64"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6">
        <f>(E2698-D2698)/D2698 + 1</f>
        <v>5.6499999999999995E-2</v>
      </c>
      <c r="P2698" s="5">
        <f>E2698/L2698</f>
        <v>89.21052631578948</v>
      </c>
      <c r="Q2698" t="s">
        <v>8336</v>
      </c>
      <c r="R2698" t="s">
        <v>8337</v>
      </c>
      <c r="S2698" s="12">
        <f>(((J2698/60)/60)/24)+DATE(1970,1,1)</f>
        <v>41964.844444444447</v>
      </c>
      <c r="T2698" s="13">
        <f>(((I2698/60)/60)/24)+DATE(1970,1,1)</f>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6">
        <f>(E2699-D2699)/D2699 + 1</f>
        <v>0.26352173913043475</v>
      </c>
      <c r="P2699" s="5">
        <f>E2699/L2699</f>
        <v>116.55769230769231</v>
      </c>
      <c r="Q2699" t="s">
        <v>8336</v>
      </c>
      <c r="R2699" t="s">
        <v>8337</v>
      </c>
      <c r="S2699" s="12">
        <f>(((J2699/60)/60)/24)+DATE(1970,1,1)</f>
        <v>42187.940081018518</v>
      </c>
      <c r="T2699" s="13">
        <f>(((I2699/60)/60)/24)+DATE(1970,1,1)</f>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6">
        <f>(E2700-D2700)/D2700 + 1</f>
        <v>3.2512500000000388E-3</v>
      </c>
      <c r="P2700" s="5">
        <f>E2700/L2700</f>
        <v>13.005000000000001</v>
      </c>
      <c r="Q2700" t="s">
        <v>8336</v>
      </c>
      <c r="R2700" t="s">
        <v>8337</v>
      </c>
      <c r="S2700" s="12">
        <f>(((J2700/60)/60)/24)+DATE(1970,1,1)</f>
        <v>41787.898240740738</v>
      </c>
      <c r="T2700" s="13">
        <f>(((I2700/60)/60)/24)+DATE(1970,1,1)</f>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6">
        <f>(E2701-D2701)/D2701 + 1</f>
        <v>0</v>
      </c>
      <c r="P2701" s="5" t="e">
        <f>E2701/L2701</f>
        <v>#DIV/0!</v>
      </c>
      <c r="Q2701" t="s">
        <v>8336</v>
      </c>
      <c r="R2701" t="s">
        <v>8337</v>
      </c>
      <c r="S2701" s="12">
        <f>(((J2701/60)/60)/24)+DATE(1970,1,1)</f>
        <v>41829.896562499998</v>
      </c>
      <c r="T2701" s="13">
        <f>(((I2701/60)/60)/24)+DATE(1970,1,1)</f>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6">
        <f>(E2702-D2702)/D2702 + 1</f>
        <v>7.000700070006971E-3</v>
      </c>
      <c r="P2702" s="5">
        <f>E2702/L2702</f>
        <v>17.5</v>
      </c>
      <c r="Q2702" t="s">
        <v>8336</v>
      </c>
      <c r="R2702" t="s">
        <v>8337</v>
      </c>
      <c r="S2702" s="12">
        <f>(((J2702/60)/60)/24)+DATE(1970,1,1)</f>
        <v>41870.87467592593</v>
      </c>
      <c r="T2702" s="13">
        <f>(((I2702/60)/60)/24)+DATE(1970,1,1)</f>
        <v>41900.87467592593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6">
        <f>(E2703-D2703)/D2703 + 1</f>
        <v>0.46176470588235297</v>
      </c>
      <c r="P2703" s="5">
        <f>E2703/L2703</f>
        <v>34.130434782608695</v>
      </c>
      <c r="Q2703" t="s">
        <v>8317</v>
      </c>
      <c r="R2703" t="s">
        <v>8357</v>
      </c>
      <c r="S2703" s="12">
        <f>(((J2703/60)/60)/24)+DATE(1970,1,1)</f>
        <v>42801.774699074071</v>
      </c>
      <c r="T2703" s="13">
        <f>(((I2703/60)/60)/24)+DATE(1970,1,1)</f>
        <v>42832.733032407406</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6">
        <f>(E2704-D2704)/D2704 + 1</f>
        <v>0.34409999999999996</v>
      </c>
      <c r="P2704" s="5">
        <f>E2704/L2704</f>
        <v>132.34615384615384</v>
      </c>
      <c r="Q2704" t="s">
        <v>8317</v>
      </c>
      <c r="R2704" t="s">
        <v>8357</v>
      </c>
      <c r="S2704" s="12">
        <f>(((J2704/60)/60)/24)+DATE(1970,1,1)</f>
        <v>42800.801817129628</v>
      </c>
      <c r="T2704" s="13">
        <f>(((I2704/60)/60)/24)+DATE(1970,1,1)</f>
        <v>42830.760150462964</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6">
        <f>(E2705-D2705)/D2705 + 1</f>
        <v>1.0375000000000001</v>
      </c>
      <c r="P2705" s="5">
        <f>E2705/L2705</f>
        <v>922.22222222222217</v>
      </c>
      <c r="Q2705" t="s">
        <v>8317</v>
      </c>
      <c r="R2705" t="s">
        <v>8357</v>
      </c>
      <c r="S2705" s="12">
        <f>(((J2705/60)/60)/24)+DATE(1970,1,1)</f>
        <v>42756.690162037034</v>
      </c>
      <c r="T2705" s="13">
        <f>(((I2705/60)/60)/24)+DATE(1970,1,1)</f>
        <v>42816.648495370369</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6">
        <f>(E2706-D2706)/D2706 + 1</f>
        <v>6.0263157894736796E-2</v>
      </c>
      <c r="P2706" s="5">
        <f>E2706/L2706</f>
        <v>163.57142857142858</v>
      </c>
      <c r="Q2706" t="s">
        <v>8317</v>
      </c>
      <c r="R2706" t="s">
        <v>8357</v>
      </c>
      <c r="S2706" s="12">
        <f>(((J2706/60)/60)/24)+DATE(1970,1,1)</f>
        <v>42787.862430555557</v>
      </c>
      <c r="T2706" s="13">
        <f>(((I2706/60)/60)/24)+DATE(1970,1,1)</f>
        <v>42830.820763888885</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6">
        <f>(E2707-D2707)/D2707 + 1</f>
        <v>0.10539393939393937</v>
      </c>
      <c r="P2707" s="5">
        <f>E2707/L2707</f>
        <v>217.375</v>
      </c>
      <c r="Q2707" t="s">
        <v>8317</v>
      </c>
      <c r="R2707" t="s">
        <v>8357</v>
      </c>
      <c r="S2707" s="12">
        <f>(((J2707/60)/60)/24)+DATE(1970,1,1)</f>
        <v>42773.916180555556</v>
      </c>
      <c r="T2707" s="13">
        <f>(((I2707/60)/60)/24)+DATE(1970,1,1)</f>
        <v>42818.874513888892</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6">
        <f>(E2708-D2708)/D2708 + 1</f>
        <v>1.1229714285714285</v>
      </c>
      <c r="P2708" s="5">
        <f>E2708/L2708</f>
        <v>149.44486692015209</v>
      </c>
      <c r="Q2708" t="s">
        <v>8317</v>
      </c>
      <c r="R2708" t="s">
        <v>8357</v>
      </c>
      <c r="S2708" s="12">
        <f>(((J2708/60)/60)/24)+DATE(1970,1,1)</f>
        <v>41899.294942129629</v>
      </c>
      <c r="T2708" s="13">
        <f>(((I2708/60)/60)/24)+DATE(1970,1,1)</f>
        <v>41928.290972222225</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6">
        <f>(E2709-D2709)/D2709 + 1</f>
        <v>3.50844625</v>
      </c>
      <c r="P2709" s="5">
        <f>E2709/L2709</f>
        <v>71.237487309644663</v>
      </c>
      <c r="Q2709" t="s">
        <v>8317</v>
      </c>
      <c r="R2709" t="s">
        <v>8357</v>
      </c>
      <c r="S2709" s="12">
        <f>(((J2709/60)/60)/24)+DATE(1970,1,1)</f>
        <v>41391.782905092594</v>
      </c>
      <c r="T2709" s="13">
        <f>(((I2709/60)/60)/24)+DATE(1970,1,1)</f>
        <v>41421.290972222225</v>
      </c>
    </row>
    <row r="2710" spans="1:20"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6">
        <f>(E2710-D2710)/D2710 + 1</f>
        <v>2.3321535</v>
      </c>
      <c r="P2710" s="5">
        <f>E2710/L2710</f>
        <v>44.464318398474738</v>
      </c>
      <c r="Q2710" t="s">
        <v>8317</v>
      </c>
      <c r="R2710" t="s">
        <v>8357</v>
      </c>
      <c r="S2710" s="12">
        <f>(((J2710/60)/60)/24)+DATE(1970,1,1)</f>
        <v>42512.698217592595</v>
      </c>
      <c r="T2710" s="13">
        <f>(((I2710/60)/60)/24)+DATE(1970,1,1)</f>
        <v>42572.698217592595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6">
        <f>(E2711-D2711)/D2711 + 1</f>
        <v>1.01606</v>
      </c>
      <c r="P2711" s="5">
        <f>E2711/L2711</f>
        <v>164.94480519480518</v>
      </c>
      <c r="Q2711" t="s">
        <v>8317</v>
      </c>
      <c r="R2711" t="s">
        <v>8357</v>
      </c>
      <c r="S2711" s="12">
        <f>(((J2711/60)/60)/24)+DATE(1970,1,1)</f>
        <v>42612.149780092594</v>
      </c>
      <c r="T2711" s="13">
        <f>(((I2711/60)/60)/24)+DATE(1970,1,1)</f>
        <v>42647.165972222225</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6">
        <f>(E2712-D2712)/D2712 + 1</f>
        <v>1.5390035000000002</v>
      </c>
      <c r="P2712" s="5">
        <f>E2712/L2712</f>
        <v>84.871516544117654</v>
      </c>
      <c r="Q2712" t="s">
        <v>8317</v>
      </c>
      <c r="R2712" t="s">
        <v>8357</v>
      </c>
      <c r="S2712" s="12">
        <f>(((J2712/60)/60)/24)+DATE(1970,1,1)</f>
        <v>41828.229490740741</v>
      </c>
      <c r="T2712" s="13">
        <f>(((I2712/60)/60)/24)+DATE(1970,1,1)</f>
        <v>41860.083333333336</v>
      </c>
    </row>
    <row r="2713" spans="1:20"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6">
        <f>(E2713-D2713)/D2713 + 1</f>
        <v>1.007161125319693</v>
      </c>
      <c r="P2713" s="5">
        <f>E2713/L2713</f>
        <v>53.945205479452056</v>
      </c>
      <c r="Q2713" t="s">
        <v>8317</v>
      </c>
      <c r="R2713" t="s">
        <v>8357</v>
      </c>
      <c r="S2713" s="12">
        <f>(((J2713/60)/60)/24)+DATE(1970,1,1)</f>
        <v>41780.745254629634</v>
      </c>
      <c r="T2713" s="13">
        <f>(((I2713/60)/60)/24)+DATE(1970,1,1)</f>
        <v>41810.917361111111</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6">
        <f>(E2714-D2714)/D2714 + 1</f>
        <v>1.3138181818181818</v>
      </c>
      <c r="P2714" s="5">
        <f>E2714/L2714</f>
        <v>50.531468531468533</v>
      </c>
      <c r="Q2714" t="s">
        <v>8317</v>
      </c>
      <c r="R2714" t="s">
        <v>8357</v>
      </c>
      <c r="S2714" s="12">
        <f>(((J2714/60)/60)/24)+DATE(1970,1,1)</f>
        <v>41432.062037037038</v>
      </c>
      <c r="T2714" s="13">
        <f>(((I2714/60)/60)/24)+DATE(1970,1,1)</f>
        <v>41468.75</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6">
        <f>(E2715-D2715)/D2715 + 1</f>
        <v>1.0224133333333334</v>
      </c>
      <c r="P2715" s="5">
        <f>E2715/L2715</f>
        <v>108.00140845070422</v>
      </c>
      <c r="Q2715" t="s">
        <v>8317</v>
      </c>
      <c r="R2715" t="s">
        <v>8357</v>
      </c>
      <c r="S2715" s="12">
        <f>(((J2715/60)/60)/24)+DATE(1970,1,1)</f>
        <v>42322.653749999998</v>
      </c>
      <c r="T2715" s="13">
        <f>(((I2715/60)/60)/24)+DATE(1970,1,1)</f>
        <v>42362.653749999998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6">
        <f>(E2716-D2716)/D2716 + 1</f>
        <v>1.1635599999999999</v>
      </c>
      <c r="P2716" s="5">
        <f>E2716/L2716</f>
        <v>95.373770491803285</v>
      </c>
      <c r="Q2716" t="s">
        <v>8317</v>
      </c>
      <c r="R2716" t="s">
        <v>8357</v>
      </c>
      <c r="S2716" s="12">
        <f>(((J2716/60)/60)/24)+DATE(1970,1,1)</f>
        <v>42629.655046296291</v>
      </c>
      <c r="T2716" s="13">
        <f>(((I2716/60)/60)/24)+DATE(1970,1,1)</f>
        <v>42657.958333333328</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6">
        <f>(E2717-D2717)/D2717 + 1</f>
        <v>2.6462241666666664</v>
      </c>
      <c r="P2717" s="5">
        <f>E2717/L2717</f>
        <v>57.631016333938291</v>
      </c>
      <c r="Q2717" t="s">
        <v>8317</v>
      </c>
      <c r="R2717" t="s">
        <v>8357</v>
      </c>
      <c r="S2717" s="12">
        <f>(((J2717/60)/60)/24)+DATE(1970,1,1)</f>
        <v>42387.398472222223</v>
      </c>
      <c r="T2717" s="13">
        <f>(((I2717/60)/60)/24)+DATE(1970,1,1)</f>
        <v>42421.398472222223</v>
      </c>
    </row>
    <row r="2718" spans="1:20" ht="80"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6">
        <f>(E2718-D2718)/D2718 + 1</f>
        <v>1.1998010000000001</v>
      </c>
      <c r="P2718" s="5">
        <f>E2718/L2718</f>
        <v>64.160481283422456</v>
      </c>
      <c r="Q2718" t="s">
        <v>8317</v>
      </c>
      <c r="R2718" t="s">
        <v>8357</v>
      </c>
      <c r="S2718" s="12">
        <f>(((J2718/60)/60)/24)+DATE(1970,1,1)</f>
        <v>42255.333252314813</v>
      </c>
      <c r="T2718" s="13">
        <f>(((I2718/60)/60)/24)+DATE(1970,1,1)</f>
        <v>42285.333252314813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6">
        <f>(E2719-D2719)/D2719 + 1</f>
        <v>1.2010399999999999</v>
      </c>
      <c r="P2719" s="5">
        <f>E2719/L2719</f>
        <v>92.387692307692305</v>
      </c>
      <c r="Q2719" t="s">
        <v>8317</v>
      </c>
      <c r="R2719" t="s">
        <v>8357</v>
      </c>
      <c r="S2719" s="12">
        <f>(((J2719/60)/60)/24)+DATE(1970,1,1)</f>
        <v>41934.914918981485</v>
      </c>
      <c r="T2719" s="13">
        <f>(((I2719/60)/60)/24)+DATE(1970,1,1)</f>
        <v>41979.956585648149</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6">
        <f>(E2720-D2720)/D2720 + 1</f>
        <v>1.0358333333333334</v>
      </c>
      <c r="P2720" s="5">
        <f>E2720/L2720</f>
        <v>125.97972972972973</v>
      </c>
      <c r="Q2720" t="s">
        <v>8317</v>
      </c>
      <c r="R2720" t="s">
        <v>8357</v>
      </c>
      <c r="S2720" s="12">
        <f>(((J2720/60)/60)/24)+DATE(1970,1,1)</f>
        <v>42465.596585648149</v>
      </c>
      <c r="T2720" s="13">
        <f>(((I2720/60)/60)/24)+DATE(1970,1,1)</f>
        <v>42493.958333333328</v>
      </c>
    </row>
    <row r="2721" spans="1:20" ht="64"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6">
        <f>(E2721-D2721)/D2721 + 1</f>
        <v>1.0883333333333334</v>
      </c>
      <c r="P2721" s="5">
        <f>E2721/L2721</f>
        <v>94.637681159420296</v>
      </c>
      <c r="Q2721" t="s">
        <v>8317</v>
      </c>
      <c r="R2721" t="s">
        <v>8357</v>
      </c>
      <c r="S2721" s="12">
        <f>(((J2721/60)/60)/24)+DATE(1970,1,1)</f>
        <v>42418.031180555554</v>
      </c>
      <c r="T2721" s="13">
        <f>(((I2721/60)/60)/24)+DATE(1970,1,1)</f>
        <v>42477.989513888882</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6">
        <f>(E2722-D2722)/D2722 + 1</f>
        <v>1.1812400000000001</v>
      </c>
      <c r="P2722" s="5">
        <f>E2722/L2722</f>
        <v>170.69942196531792</v>
      </c>
      <c r="Q2722" t="s">
        <v>8317</v>
      </c>
      <c r="R2722" t="s">
        <v>8357</v>
      </c>
      <c r="S2722" s="12">
        <f>(((J2722/60)/60)/24)+DATE(1970,1,1)</f>
        <v>42655.465891203698</v>
      </c>
      <c r="T2722" s="13">
        <f>(((I2722/60)/60)/24)+DATE(1970,1,1)</f>
        <v>42685.507557870369</v>
      </c>
    </row>
    <row r="2723" spans="1:20"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6">
        <f>(E2723-D2723)/D2723 + 1</f>
        <v>14.62</v>
      </c>
      <c r="P2723" s="5">
        <f>E2723/L2723</f>
        <v>40.762081784386616</v>
      </c>
      <c r="Q2723" t="s">
        <v>8319</v>
      </c>
      <c r="R2723" t="s">
        <v>8349</v>
      </c>
      <c r="S2723" s="12">
        <f>(((J2723/60)/60)/24)+DATE(1970,1,1)</f>
        <v>41493.543958333335</v>
      </c>
      <c r="T2723" s="13">
        <f>(((I2723/60)/60)/24)+DATE(1970,1,1)</f>
        <v>41523.791666666664</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6">
        <f>(E2724-D2724)/D2724 + 1</f>
        <v>2.5254000000000003</v>
      </c>
      <c r="P2724" s="5">
        <f>E2724/L2724</f>
        <v>68.254054054054052</v>
      </c>
      <c r="Q2724" t="s">
        <v>8319</v>
      </c>
      <c r="R2724" t="s">
        <v>8349</v>
      </c>
      <c r="S2724" s="12">
        <f>(((J2724/60)/60)/24)+DATE(1970,1,1)</f>
        <v>42704.857094907406</v>
      </c>
      <c r="T2724" s="13">
        <f>(((I2724/60)/60)/24)+DATE(1970,1,1)</f>
        <v>42764.857094907406</v>
      </c>
    </row>
    <row r="2725" spans="1:20" ht="64"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6">
        <f>(E2725-D2725)/D2725 + 1</f>
        <v>1.4005000000000001</v>
      </c>
      <c r="P2725" s="5">
        <f>E2725/L2725</f>
        <v>95.48863636363636</v>
      </c>
      <c r="Q2725" t="s">
        <v>8319</v>
      </c>
      <c r="R2725" t="s">
        <v>8349</v>
      </c>
      <c r="S2725" s="12">
        <f>(((J2725/60)/60)/24)+DATE(1970,1,1)</f>
        <v>41944.83898148148</v>
      </c>
      <c r="T2725" s="13">
        <f>(((I2725/60)/60)/24)+DATE(1970,1,1)</f>
        <v>42004.880648148144</v>
      </c>
    </row>
    <row r="2726" spans="1:20"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6">
        <f>(E2726-D2726)/D2726 + 1</f>
        <v>2.9687520259319289</v>
      </c>
      <c r="P2726" s="5">
        <f>E2726/L2726</f>
        <v>7.1902649656526005</v>
      </c>
      <c r="Q2726" t="s">
        <v>8319</v>
      </c>
      <c r="R2726" t="s">
        <v>8349</v>
      </c>
      <c r="S2726" s="12">
        <f>(((J2726/60)/60)/24)+DATE(1970,1,1)</f>
        <v>42199.32707175926</v>
      </c>
      <c r="T2726" s="13">
        <f>(((I2726/60)/60)/24)+DATE(1970,1,1)</f>
        <v>42231.32707175926</v>
      </c>
    </row>
    <row r="2727" spans="1:20" ht="48"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6">
        <f>(E2727-D2727)/D2727 + 1</f>
        <v>1.445425</v>
      </c>
      <c r="P2727" s="5">
        <f>E2727/L2727</f>
        <v>511.65486725663715</v>
      </c>
      <c r="Q2727" t="s">
        <v>8319</v>
      </c>
      <c r="R2727" t="s">
        <v>8349</v>
      </c>
      <c r="S2727" s="12">
        <f>(((J2727/60)/60)/24)+DATE(1970,1,1)</f>
        <v>42745.744618055556</v>
      </c>
      <c r="T2727" s="13">
        <f>(((I2727/60)/60)/24)+DATE(1970,1,1)</f>
        <v>42795.744618055556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6">
        <f>(E2728-D2728)/D2728 + 1</f>
        <v>1.05745</v>
      </c>
      <c r="P2728" s="5">
        <f>E2728/L2728</f>
        <v>261.74504950495049</v>
      </c>
      <c r="Q2728" t="s">
        <v>8319</v>
      </c>
      <c r="R2728" t="s">
        <v>8349</v>
      </c>
      <c r="S2728" s="12">
        <f>(((J2728/60)/60)/24)+DATE(1970,1,1)</f>
        <v>42452.579988425925</v>
      </c>
      <c r="T2728" s="13">
        <f>(((I2728/60)/60)/24)+DATE(1970,1,1)</f>
        <v>42482.579988425925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6">
        <f>(E2729-D2729)/D2729 + 1</f>
        <v>4.9321000000000002</v>
      </c>
      <c r="P2729" s="5">
        <f>E2729/L2729</f>
        <v>69.760961810466767</v>
      </c>
      <c r="Q2729" t="s">
        <v>8319</v>
      </c>
      <c r="R2729" t="s">
        <v>8349</v>
      </c>
      <c r="S2729" s="12">
        <f>(((J2729/60)/60)/24)+DATE(1970,1,1)</f>
        <v>42198.676655092597</v>
      </c>
      <c r="T2729" s="13">
        <f>(((I2729/60)/60)/24)+DATE(1970,1,1)</f>
        <v>42223.676655092597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6">
        <f>(E2730-D2730)/D2730 + 1</f>
        <v>2.0182666666666664</v>
      </c>
      <c r="P2730" s="5">
        <f>E2730/L2730</f>
        <v>77.229591836734699</v>
      </c>
      <c r="Q2730" t="s">
        <v>8319</v>
      </c>
      <c r="R2730" t="s">
        <v>8349</v>
      </c>
      <c r="S2730" s="12">
        <f>(((J2730/60)/60)/24)+DATE(1970,1,1)</f>
        <v>42333.59993055556</v>
      </c>
      <c r="T2730" s="13">
        <f>(((I2730/60)/60)/24)+DATE(1970,1,1)</f>
        <v>42368.59993055556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6">
        <f>(E2731-D2731)/D2731 + 1</f>
        <v>1.0444</v>
      </c>
      <c r="P2731" s="5">
        <f>E2731/L2731</f>
        <v>340.56521739130437</v>
      </c>
      <c r="Q2731" t="s">
        <v>8319</v>
      </c>
      <c r="R2731" t="s">
        <v>8349</v>
      </c>
      <c r="S2731" s="12">
        <f>(((J2731/60)/60)/24)+DATE(1970,1,1)</f>
        <v>42095.240706018521</v>
      </c>
      <c r="T2731" s="13">
        <f>(((I2731/60)/60)/24)+DATE(1970,1,1)</f>
        <v>42125.240706018521</v>
      </c>
    </row>
    <row r="2732" spans="1:20" ht="48"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6">
        <f>(E2732-D2732)/D2732 + 1</f>
        <v>1.7029262962962963</v>
      </c>
      <c r="P2732" s="5">
        <f>E2732/L2732</f>
        <v>67.417903225806455</v>
      </c>
      <c r="Q2732" t="s">
        <v>8319</v>
      </c>
      <c r="R2732" t="s">
        <v>8349</v>
      </c>
      <c r="S2732" s="12">
        <f>(((J2732/60)/60)/24)+DATE(1970,1,1)</f>
        <v>41351.541377314818</v>
      </c>
      <c r="T2732" s="13">
        <f>(((I2732/60)/60)/24)+DATE(1970,1,1)</f>
        <v>41386.541377314818</v>
      </c>
    </row>
    <row r="2733" spans="1:20" ht="64"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6">
        <f>(E2733-D2733)/D2733 + 1</f>
        <v>1.0430333333333333</v>
      </c>
      <c r="P2733" s="5">
        <f>E2733/L2733</f>
        <v>845.70270270270271</v>
      </c>
      <c r="Q2733" t="s">
        <v>8319</v>
      </c>
      <c r="R2733" t="s">
        <v>8349</v>
      </c>
      <c r="S2733" s="12">
        <f>(((J2733/60)/60)/24)+DATE(1970,1,1)</f>
        <v>41872.525717592594</v>
      </c>
      <c r="T2733" s="13">
        <f>(((I2733/60)/60)/24)+DATE(1970,1,1)</f>
        <v>41930.166666666664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6">
        <f>(E2734-D2734)/D2734 + 1</f>
        <v>1.1825000000000001</v>
      </c>
      <c r="P2734" s="5">
        <f>E2734/L2734</f>
        <v>97.191780821917803</v>
      </c>
      <c r="Q2734" t="s">
        <v>8319</v>
      </c>
      <c r="R2734" t="s">
        <v>8349</v>
      </c>
      <c r="S2734" s="12">
        <f>(((J2734/60)/60)/24)+DATE(1970,1,1)</f>
        <v>41389.808194444442</v>
      </c>
      <c r="T2734" s="13">
        <f>(((I2734/60)/60)/24)+DATE(1970,1,1)</f>
        <v>41422</v>
      </c>
    </row>
    <row r="2735" spans="1:20" ht="64"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6">
        <f>(E2735-D2735)/D2735 + 1</f>
        <v>1.07538</v>
      </c>
      <c r="P2735" s="5">
        <f>E2735/L2735</f>
        <v>451.84033613445376</v>
      </c>
      <c r="Q2735" t="s">
        <v>8319</v>
      </c>
      <c r="R2735" t="s">
        <v>8349</v>
      </c>
      <c r="S2735" s="12">
        <f>(((J2735/60)/60)/24)+DATE(1970,1,1)</f>
        <v>42044.272847222222</v>
      </c>
      <c r="T2735" s="13">
        <f>(((I2735/60)/60)/24)+DATE(1970,1,1)</f>
        <v>42104.231180555551</v>
      </c>
    </row>
    <row r="2736" spans="1:20" ht="64"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6">
        <f>(E2736-D2736)/D2736 + 1</f>
        <v>22603</v>
      </c>
      <c r="P2736" s="5">
        <f>E2736/L2736</f>
        <v>138.66871165644173</v>
      </c>
      <c r="Q2736" t="s">
        <v>8319</v>
      </c>
      <c r="R2736" t="s">
        <v>8349</v>
      </c>
      <c r="S2736" s="12">
        <f>(((J2736/60)/60)/24)+DATE(1970,1,1)</f>
        <v>42626.668888888889</v>
      </c>
      <c r="T2736" s="13">
        <f>(((I2736/60)/60)/24)+DATE(1970,1,1)</f>
        <v>42656.915972222225</v>
      </c>
    </row>
    <row r="2737" spans="1:20"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6">
        <f>(E2737-D2737)/D2737 + 1</f>
        <v>9.7813466666666677</v>
      </c>
      <c r="P2737" s="5">
        <f>E2737/L2737</f>
        <v>21.640147492625371</v>
      </c>
      <c r="Q2737" t="s">
        <v>8319</v>
      </c>
      <c r="R2737" t="s">
        <v>8349</v>
      </c>
      <c r="S2737" s="12">
        <f>(((J2737/60)/60)/24)+DATE(1970,1,1)</f>
        <v>41316.120949074073</v>
      </c>
      <c r="T2737" s="13">
        <f>(((I2737/60)/60)/24)+DATE(1970,1,1)</f>
        <v>41346.833333333336</v>
      </c>
    </row>
    <row r="2738" spans="1:20" ht="80"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6">
        <f>(E2738-D2738)/D2738 + 1</f>
        <v>1.2290000000000001</v>
      </c>
      <c r="P2738" s="5">
        <f>E2738/L2738</f>
        <v>169.51724137931035</v>
      </c>
      <c r="Q2738" t="s">
        <v>8319</v>
      </c>
      <c r="R2738" t="s">
        <v>8349</v>
      </c>
      <c r="S2738" s="12">
        <f>(((J2738/60)/60)/24)+DATE(1970,1,1)</f>
        <v>41722.666354166664</v>
      </c>
      <c r="T2738" s="13">
        <f>(((I2738/60)/60)/24)+DATE(1970,1,1)</f>
        <v>41752.666354166664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6">
        <f>(E2739-D2739)/D2739 + 1</f>
        <v>2.4606080000000001</v>
      </c>
      <c r="P2739" s="5">
        <f>E2739/L2739</f>
        <v>161.88210526315791</v>
      </c>
      <c r="Q2739" t="s">
        <v>8319</v>
      </c>
      <c r="R2739" t="s">
        <v>8349</v>
      </c>
      <c r="S2739" s="12">
        <f>(((J2739/60)/60)/24)+DATE(1970,1,1)</f>
        <v>41611.917673611111</v>
      </c>
      <c r="T2739" s="13">
        <f>(((I2739/60)/60)/24)+DATE(1970,1,1)</f>
        <v>41654.791666666664</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6">
        <f>(E2740-D2740)/D2740 + 1</f>
        <v>1.4794</v>
      </c>
      <c r="P2740" s="5">
        <f>E2740/L2740</f>
        <v>493.13333333333333</v>
      </c>
      <c r="Q2740" t="s">
        <v>8319</v>
      </c>
      <c r="R2740" t="s">
        <v>8349</v>
      </c>
      <c r="S2740" s="12">
        <f>(((J2740/60)/60)/24)+DATE(1970,1,1)</f>
        <v>42620.143564814818</v>
      </c>
      <c r="T2740" s="13">
        <f>(((I2740/60)/60)/24)+DATE(1970,1,1)</f>
        <v>42680.143564814818</v>
      </c>
    </row>
    <row r="2741" spans="1:20"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6">
        <f>(E2741-D2741)/D2741 + 1</f>
        <v>3.8409090909090908</v>
      </c>
      <c r="P2741" s="5">
        <f>E2741/L2741</f>
        <v>22.120418848167539</v>
      </c>
      <c r="Q2741" t="s">
        <v>8319</v>
      </c>
      <c r="R2741" t="s">
        <v>8349</v>
      </c>
      <c r="S2741" s="12">
        <f>(((J2741/60)/60)/24)+DATE(1970,1,1)</f>
        <v>41719.887928240743</v>
      </c>
      <c r="T2741" s="13">
        <f>(((I2741/60)/60)/24)+DATE(1970,1,1)</f>
        <v>41764.887928240743</v>
      </c>
    </row>
    <row r="2742" spans="1:20" ht="48"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6">
        <f>(E2742-D2742)/D2742 + 1</f>
        <v>1.0333333333333334</v>
      </c>
      <c r="P2742" s="5">
        <f>E2742/L2742</f>
        <v>18.235294117647058</v>
      </c>
      <c r="Q2742" t="s">
        <v>8319</v>
      </c>
      <c r="R2742" t="s">
        <v>8349</v>
      </c>
      <c r="S2742" s="12">
        <f>(((J2742/60)/60)/24)+DATE(1970,1,1)</f>
        <v>42045.031851851847</v>
      </c>
      <c r="T2742" s="13">
        <f>(((I2742/60)/60)/24)+DATE(1970,1,1)</f>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6">
        <f>(E2743-D2743)/D2743 + 1</f>
        <v>4.3750000000000178E-3</v>
      </c>
      <c r="P2743" s="5">
        <f>E2743/L2743</f>
        <v>8.75</v>
      </c>
      <c r="Q2743" t="s">
        <v>8322</v>
      </c>
      <c r="R2743" t="s">
        <v>8358</v>
      </c>
      <c r="S2743" s="12">
        <f>(((J2743/60)/60)/24)+DATE(1970,1,1)</f>
        <v>41911.657430555555</v>
      </c>
      <c r="T2743" s="13">
        <f>(((I2743/60)/60)/24)+DATE(1970,1,1)</f>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6">
        <f>(E2744-D2744)/D2744 + 1</f>
        <v>0.29239999999999999</v>
      </c>
      <c r="P2744" s="5">
        <f>E2744/L2744</f>
        <v>40.611111111111114</v>
      </c>
      <c r="Q2744" t="s">
        <v>8322</v>
      </c>
      <c r="R2744" t="s">
        <v>8358</v>
      </c>
      <c r="S2744" s="12">
        <f>(((J2744/60)/60)/24)+DATE(1970,1,1)</f>
        <v>41030.719756944447</v>
      </c>
      <c r="T2744" s="13">
        <f>(((I2744/60)/60)/24)+DATE(1970,1,1)</f>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6">
        <f>(E2745-D2745)/D2745 + 1</f>
        <v>0</v>
      </c>
      <c r="P2745" s="5" t="e">
        <f>E2745/L2745</f>
        <v>#DIV/0!</v>
      </c>
      <c r="Q2745" t="s">
        <v>8322</v>
      </c>
      <c r="R2745" t="s">
        <v>8358</v>
      </c>
      <c r="S2745" s="12">
        <f>(((J2745/60)/60)/24)+DATE(1970,1,1)</f>
        <v>42632.328784722224</v>
      </c>
      <c r="T2745" s="13">
        <f>(((I2745/60)/60)/24)+DATE(1970,1,1)</f>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6">
        <f>(E2746-D2746)/D2746 + 1</f>
        <v>5.2187500000000053E-2</v>
      </c>
      <c r="P2746" s="5">
        <f>E2746/L2746</f>
        <v>37.954545454545453</v>
      </c>
      <c r="Q2746" t="s">
        <v>8322</v>
      </c>
      <c r="R2746" t="s">
        <v>8358</v>
      </c>
      <c r="S2746" s="12">
        <f>(((J2746/60)/60)/24)+DATE(1970,1,1)</f>
        <v>40938.062476851854</v>
      </c>
      <c r="T2746" s="13">
        <f>(((I2746/60)/60)/24)+DATE(1970,1,1)</f>
        <v>40968.062476851854</v>
      </c>
    </row>
    <row r="2747" spans="1:20" ht="64"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6">
        <f>(E2747-D2747)/D2747 + 1</f>
        <v>0.21887500000000004</v>
      </c>
      <c r="P2747" s="5">
        <f>E2747/L2747</f>
        <v>35.734693877551024</v>
      </c>
      <c r="Q2747" t="s">
        <v>8322</v>
      </c>
      <c r="R2747" t="s">
        <v>8358</v>
      </c>
      <c r="S2747" s="12">
        <f>(((J2747/60)/60)/24)+DATE(1970,1,1)</f>
        <v>41044.988055555557</v>
      </c>
      <c r="T2747" s="13">
        <f>(((I2747/60)/60)/24)+DATE(1970,1,1)</f>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6">
        <f>(E2748-D2748)/D2748 + 1</f>
        <v>0.26700000000000002</v>
      </c>
      <c r="P2748" s="5">
        <f>E2748/L2748</f>
        <v>42.157894736842103</v>
      </c>
      <c r="Q2748" t="s">
        <v>8322</v>
      </c>
      <c r="R2748" t="s">
        <v>8358</v>
      </c>
      <c r="S2748" s="12">
        <f>(((J2748/60)/60)/24)+DATE(1970,1,1)</f>
        <v>41850.781377314815</v>
      </c>
      <c r="T2748" s="13">
        <f>(((I2748/60)/60)/24)+DATE(1970,1,1)</f>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6">
        <f>(E2749-D2749)/D2749 + 1</f>
        <v>0.28000000000000003</v>
      </c>
      <c r="P2749" s="5">
        <f>E2749/L2749</f>
        <v>35</v>
      </c>
      <c r="Q2749" t="s">
        <v>8322</v>
      </c>
      <c r="R2749" t="s">
        <v>8358</v>
      </c>
      <c r="S2749" s="12">
        <f>(((J2749/60)/60)/24)+DATE(1970,1,1)</f>
        <v>41044.64811342593</v>
      </c>
      <c r="T2749" s="13">
        <f>(((I2749/60)/60)/24)+DATE(1970,1,1)</f>
        <v>41076.131944444445</v>
      </c>
    </row>
    <row r="2750" spans="1:20" ht="48"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6">
        <f>(E2750-D2750)/D2750 + 1</f>
        <v>1.0600000000000054E-2</v>
      </c>
      <c r="P2750" s="5">
        <f>E2750/L2750</f>
        <v>13.25</v>
      </c>
      <c r="Q2750" t="s">
        <v>8322</v>
      </c>
      <c r="R2750" t="s">
        <v>8358</v>
      </c>
      <c r="S2750" s="12">
        <f>(((J2750/60)/60)/24)+DATE(1970,1,1)</f>
        <v>42585.7106712963</v>
      </c>
      <c r="T2750" s="13">
        <f>(((I2750/60)/60)/24)+DATE(1970,1,1)</f>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6">
        <f>(E2751-D2751)/D2751 + 1</f>
        <v>1.100000000000001E-2</v>
      </c>
      <c r="P2751" s="5">
        <f>E2751/L2751</f>
        <v>55</v>
      </c>
      <c r="Q2751" t="s">
        <v>8322</v>
      </c>
      <c r="R2751" t="s">
        <v>8358</v>
      </c>
      <c r="S2751" s="12">
        <f>(((J2751/60)/60)/24)+DATE(1970,1,1)</f>
        <v>42068.799039351856</v>
      </c>
      <c r="T2751" s="13">
        <f>(((I2751/60)/60)/24)+DATE(1970,1,1)</f>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6">
        <f>(E2752-D2752)/D2752 + 1</f>
        <v>0</v>
      </c>
      <c r="P2752" s="5" t="e">
        <f>E2752/L2752</f>
        <v>#DIV/0!</v>
      </c>
      <c r="Q2752" t="s">
        <v>8322</v>
      </c>
      <c r="R2752" t="s">
        <v>8358</v>
      </c>
      <c r="S2752" s="12">
        <f>(((J2752/60)/60)/24)+DATE(1970,1,1)</f>
        <v>41078.899826388886</v>
      </c>
      <c r="T2752" s="13">
        <f>(((I2752/60)/60)/24)+DATE(1970,1,1)</f>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6">
        <f>(E2753-D2753)/D2753 + 1</f>
        <v>0</v>
      </c>
      <c r="P2753" s="5" t="e">
        <f>E2753/L2753</f>
        <v>#DIV/0!</v>
      </c>
      <c r="Q2753" t="s">
        <v>8322</v>
      </c>
      <c r="R2753" t="s">
        <v>8358</v>
      </c>
      <c r="S2753" s="12">
        <f>(((J2753/60)/60)/24)+DATE(1970,1,1)</f>
        <v>41747.887060185189</v>
      </c>
      <c r="T2753" s="13">
        <f>(((I2753/60)/60)/24)+DATE(1970,1,1)</f>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6">
        <f>(E2754-D2754)/D2754 + 1</f>
        <v>0.11458333333333337</v>
      </c>
      <c r="P2754" s="5">
        <f>E2754/L2754</f>
        <v>39.285714285714285</v>
      </c>
      <c r="Q2754" t="s">
        <v>8322</v>
      </c>
      <c r="R2754" t="s">
        <v>8358</v>
      </c>
      <c r="S2754" s="12">
        <f>(((J2754/60)/60)/24)+DATE(1970,1,1)</f>
        <v>40855.765092592592</v>
      </c>
      <c r="T2754" s="13">
        <f>(((I2754/60)/60)/24)+DATE(1970,1,1)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6">
        <f>(E2755-D2755)/D2755 + 1</f>
        <v>0.18999999999999995</v>
      </c>
      <c r="P2755" s="5">
        <f>E2755/L2755</f>
        <v>47.5</v>
      </c>
      <c r="Q2755" t="s">
        <v>8322</v>
      </c>
      <c r="R2755" t="s">
        <v>8358</v>
      </c>
      <c r="S2755" s="12">
        <f>(((J2755/60)/60)/24)+DATE(1970,1,1)</f>
        <v>41117.900729166664</v>
      </c>
      <c r="T2755" s="13">
        <f>(((I2755/60)/60)/24)+DATE(1970,1,1)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6">
        <f>(E2756-D2756)/D2756 + 1</f>
        <v>0</v>
      </c>
      <c r="P2756" s="5" t="e">
        <f>E2756/L2756</f>
        <v>#DIV/0!</v>
      </c>
      <c r="Q2756" t="s">
        <v>8322</v>
      </c>
      <c r="R2756" t="s">
        <v>8358</v>
      </c>
      <c r="S2756" s="12">
        <f>(((J2756/60)/60)/24)+DATE(1970,1,1)</f>
        <v>41863.636006944449</v>
      </c>
      <c r="T2756" s="13">
        <f>(((I2756/60)/60)/24)+DATE(1970,1,1)</f>
        <v>41893.636006944449</v>
      </c>
    </row>
    <row r="2757" spans="1:20" ht="48"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6">
        <f>(E2757-D2757)/D2757 + 1</f>
        <v>0.52</v>
      </c>
      <c r="P2757" s="5">
        <f>E2757/L2757</f>
        <v>17.333333333333332</v>
      </c>
      <c r="Q2757" t="s">
        <v>8322</v>
      </c>
      <c r="R2757" t="s">
        <v>8358</v>
      </c>
      <c r="S2757" s="12">
        <f>(((J2757/60)/60)/24)+DATE(1970,1,1)</f>
        <v>42072.790821759263</v>
      </c>
      <c r="T2757" s="13">
        <f>(((I2757/60)/60)/24)+DATE(1970,1,1)</f>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6">
        <f>(E2758-D2758)/D2758 + 1</f>
        <v>0.1048</v>
      </c>
      <c r="P2758" s="5">
        <f>E2758/L2758</f>
        <v>31.757575757575758</v>
      </c>
      <c r="Q2758" t="s">
        <v>8322</v>
      </c>
      <c r="R2758" t="s">
        <v>8358</v>
      </c>
      <c r="S2758" s="12">
        <f>(((J2758/60)/60)/24)+DATE(1970,1,1)</f>
        <v>41620.90047453704</v>
      </c>
      <c r="T2758" s="13">
        <f>(((I2758/60)/60)/24)+DATE(1970,1,1)</f>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6">
        <f>(E2759-D2759)/D2759 + 1</f>
        <v>6.6666666666667096E-3</v>
      </c>
      <c r="P2759" s="5">
        <f>E2759/L2759</f>
        <v>5</v>
      </c>
      <c r="Q2759" t="s">
        <v>8322</v>
      </c>
      <c r="R2759" t="s">
        <v>8358</v>
      </c>
      <c r="S2759" s="12">
        <f>(((J2759/60)/60)/24)+DATE(1970,1,1)</f>
        <v>42573.65662037037</v>
      </c>
      <c r="T2759" s="13">
        <f>(((I2759/60)/60)/24)+DATE(1970,1,1)</f>
        <v>42588.65662037037</v>
      </c>
    </row>
    <row r="2760" spans="1:20" ht="64"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6">
        <f>(E2760-D2760)/D2760 + 1</f>
        <v>0.11699999999999999</v>
      </c>
      <c r="P2760" s="5">
        <f>E2760/L2760</f>
        <v>39</v>
      </c>
      <c r="Q2760" t="s">
        <v>8322</v>
      </c>
      <c r="R2760" t="s">
        <v>8358</v>
      </c>
      <c r="S2760" s="12">
        <f>(((J2760/60)/60)/24)+DATE(1970,1,1)</f>
        <v>42639.441932870366</v>
      </c>
      <c r="T2760" s="13">
        <f>(((I2760/60)/60)/24)+DATE(1970,1,1)</f>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6">
        <f>(E2761-D2761)/D2761 + 1</f>
        <v>0.10499999999999998</v>
      </c>
      <c r="P2761" s="5">
        <f>E2761/L2761</f>
        <v>52.5</v>
      </c>
      <c r="Q2761" t="s">
        <v>8322</v>
      </c>
      <c r="R2761" t="s">
        <v>8358</v>
      </c>
      <c r="S2761" s="12">
        <f>(((J2761/60)/60)/24)+DATE(1970,1,1)</f>
        <v>42524.36650462963</v>
      </c>
      <c r="T2761" s="13">
        <f>(((I2761/60)/60)/24)+DATE(1970,1,1)</f>
        <v>42567.36650462963</v>
      </c>
    </row>
    <row r="2762" spans="1:20" ht="64"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6">
        <f>(E2762-D2762)/D2762 + 1</f>
        <v>0</v>
      </c>
      <c r="P2762" s="5" t="e">
        <f>E2762/L2762</f>
        <v>#DIV/0!</v>
      </c>
      <c r="Q2762" t="s">
        <v>8322</v>
      </c>
      <c r="R2762" t="s">
        <v>8358</v>
      </c>
      <c r="S2762" s="12">
        <f>(((J2762/60)/60)/24)+DATE(1970,1,1)</f>
        <v>41415.461319444446</v>
      </c>
      <c r="T2762" s="13">
        <f>(((I2762/60)/60)/24)+DATE(1970,1,1)</f>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6">
        <f>(E2763-D2763)/D2763 + 1</f>
        <v>7.1999999999999842E-3</v>
      </c>
      <c r="P2763" s="5">
        <f>E2763/L2763</f>
        <v>9</v>
      </c>
      <c r="Q2763" t="s">
        <v>8322</v>
      </c>
      <c r="R2763" t="s">
        <v>8358</v>
      </c>
      <c r="S2763" s="12">
        <f>(((J2763/60)/60)/24)+DATE(1970,1,1)</f>
        <v>41247.063576388886</v>
      </c>
      <c r="T2763" s="13">
        <f>(((I2763/60)/60)/24)+DATE(1970,1,1)</f>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6">
        <f>(E2764-D2764)/D2764 + 1</f>
        <v>7.692307692307665E-3</v>
      </c>
      <c r="P2764" s="5">
        <f>E2764/L2764</f>
        <v>25</v>
      </c>
      <c r="Q2764" t="s">
        <v>8322</v>
      </c>
      <c r="R2764" t="s">
        <v>8358</v>
      </c>
      <c r="S2764" s="12">
        <f>(((J2764/60)/60)/24)+DATE(1970,1,1)</f>
        <v>40927.036979166667</v>
      </c>
      <c r="T2764" s="13">
        <f>(((I2764/60)/60)/24)+DATE(1970,1,1)</f>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6">
        <f>(E2765-D2765)/D2765 + 1</f>
        <v>2.2842639593908531E-3</v>
      </c>
      <c r="P2765" s="5">
        <f>E2765/L2765</f>
        <v>30</v>
      </c>
      <c r="Q2765" t="s">
        <v>8322</v>
      </c>
      <c r="R2765" t="s">
        <v>8358</v>
      </c>
      <c r="S2765" s="12">
        <f>(((J2765/60)/60)/24)+DATE(1970,1,1)</f>
        <v>41373.579675925925</v>
      </c>
      <c r="T2765" s="13">
        <f>(((I2765/60)/60)/24)+DATE(1970,1,1)</f>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6">
        <f>(E2766-D2766)/D2766 + 1</f>
        <v>1.1249999999999982E-2</v>
      </c>
      <c r="P2766" s="5">
        <f>E2766/L2766</f>
        <v>11.25</v>
      </c>
      <c r="Q2766" t="s">
        <v>8322</v>
      </c>
      <c r="R2766" t="s">
        <v>8358</v>
      </c>
      <c r="S2766" s="12">
        <f>(((J2766/60)/60)/24)+DATE(1970,1,1)</f>
        <v>41030.292025462964</v>
      </c>
      <c r="T2766" s="13">
        <f>(((I2766/60)/60)/24)+DATE(1970,1,1)</f>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6">
        <f>(E2767-D2767)/D2767 + 1</f>
        <v>0</v>
      </c>
      <c r="P2767" s="5" t="e">
        <f>E2767/L2767</f>
        <v>#DIV/0!</v>
      </c>
      <c r="Q2767" t="s">
        <v>8322</v>
      </c>
      <c r="R2767" t="s">
        <v>8358</v>
      </c>
      <c r="S2767" s="12">
        <f>(((J2767/60)/60)/24)+DATE(1970,1,1)</f>
        <v>41194.579027777778</v>
      </c>
      <c r="T2767" s="13">
        <f>(((I2767/60)/60)/24)+DATE(1970,1,1)</f>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6">
        <f>(E2768-D2768)/D2768 + 1</f>
        <v>2.0000000000000018E-2</v>
      </c>
      <c r="P2768" s="5">
        <f>E2768/L2768</f>
        <v>25</v>
      </c>
      <c r="Q2768" t="s">
        <v>8322</v>
      </c>
      <c r="R2768" t="s">
        <v>8358</v>
      </c>
      <c r="S2768" s="12">
        <f>(((J2768/60)/60)/24)+DATE(1970,1,1)</f>
        <v>40736.668032407404</v>
      </c>
      <c r="T2768" s="13">
        <f>(((I2768/60)/60)/24)+DATE(1970,1,1)</f>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6">
        <f>(E2769-D2769)/D2769 + 1</f>
        <v>8.499999999999952E-3</v>
      </c>
      <c r="P2769" s="5">
        <f>E2769/L2769</f>
        <v>11.333333333333334</v>
      </c>
      <c r="Q2769" t="s">
        <v>8322</v>
      </c>
      <c r="R2769" t="s">
        <v>8358</v>
      </c>
      <c r="S2769" s="12">
        <f>(((J2769/60)/60)/24)+DATE(1970,1,1)</f>
        <v>42172.958912037036</v>
      </c>
      <c r="T2769" s="13">
        <f>(((I2769/60)/60)/24)+DATE(1970,1,1)</f>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6">
        <f>(E2770-D2770)/D2770 + 1</f>
        <v>0.14314285714285713</v>
      </c>
      <c r="P2770" s="5">
        <f>E2770/L2770</f>
        <v>29.470588235294116</v>
      </c>
      <c r="Q2770" t="s">
        <v>8322</v>
      </c>
      <c r="R2770" t="s">
        <v>8358</v>
      </c>
      <c r="S2770" s="12">
        <f>(((J2770/60)/60)/24)+DATE(1970,1,1)</f>
        <v>40967.614849537036</v>
      </c>
      <c r="T2770" s="13">
        <f>(((I2770/60)/60)/24)+DATE(1970,1,1)</f>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6">
        <f>(E2771-D2771)/D2771 + 1</f>
        <v>2.4999999999999467E-3</v>
      </c>
      <c r="P2771" s="5">
        <f>E2771/L2771</f>
        <v>1</v>
      </c>
      <c r="Q2771" t="s">
        <v>8322</v>
      </c>
      <c r="R2771" t="s">
        <v>8358</v>
      </c>
      <c r="S2771" s="12">
        <f>(((J2771/60)/60)/24)+DATE(1970,1,1)</f>
        <v>41745.826273148145</v>
      </c>
      <c r="T2771" s="13">
        <f>(((I2771/60)/60)/24)+DATE(1970,1,1)</f>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6">
        <f>(E2772-D2772)/D2772 + 1</f>
        <v>0.10411250000000005</v>
      </c>
      <c r="P2772" s="5">
        <f>E2772/L2772</f>
        <v>63.098484848484851</v>
      </c>
      <c r="Q2772" t="s">
        <v>8322</v>
      </c>
      <c r="R2772" t="s">
        <v>8358</v>
      </c>
      <c r="S2772" s="12">
        <f>(((J2772/60)/60)/24)+DATE(1970,1,1)</f>
        <v>41686.705208333333</v>
      </c>
      <c r="T2772" s="13">
        <f>(((I2772/60)/60)/24)+DATE(1970,1,1)</f>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6">
        <f>(E2773-D2773)/D2773 + 1</f>
        <v>0</v>
      </c>
      <c r="P2773" s="5" t="e">
        <f>E2773/L2773</f>
        <v>#DIV/0!</v>
      </c>
      <c r="Q2773" t="s">
        <v>8322</v>
      </c>
      <c r="R2773" t="s">
        <v>8358</v>
      </c>
      <c r="S2773" s="12">
        <f>(((J2773/60)/60)/24)+DATE(1970,1,1)</f>
        <v>41257.531712962962</v>
      </c>
      <c r="T2773" s="13">
        <f>(((I2773/60)/60)/24)+DATE(1970,1,1)</f>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6">
        <f>(E2774-D2774)/D2774 + 1</f>
        <v>0</v>
      </c>
      <c r="P2774" s="5" t="e">
        <f>E2774/L2774</f>
        <v>#DIV/0!</v>
      </c>
      <c r="Q2774" t="s">
        <v>8322</v>
      </c>
      <c r="R2774" t="s">
        <v>8358</v>
      </c>
      <c r="S2774" s="12">
        <f>(((J2774/60)/60)/24)+DATE(1970,1,1)</f>
        <v>41537.869143518517</v>
      </c>
      <c r="T2774" s="13">
        <f>(((I2774/60)/60)/24)+DATE(1970,1,1)</f>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6">
        <f>(E2775-D2775)/D2775 + 1</f>
        <v>1.8867924528301883E-3</v>
      </c>
      <c r="P2775" s="5">
        <f>E2775/L2775</f>
        <v>1</v>
      </c>
      <c r="Q2775" t="s">
        <v>8322</v>
      </c>
      <c r="R2775" t="s">
        <v>8358</v>
      </c>
      <c r="S2775" s="12">
        <f>(((J2775/60)/60)/24)+DATE(1970,1,1)</f>
        <v>42474.86482638889</v>
      </c>
      <c r="T2775" s="13">
        <f>(((I2775/60)/60)/24)+DATE(1970,1,1)</f>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6">
        <f>(E2776-D2776)/D2776 + 1</f>
        <v>0.14249999999999996</v>
      </c>
      <c r="P2776" s="5">
        <f>E2776/L2776</f>
        <v>43.846153846153847</v>
      </c>
      <c r="Q2776" t="s">
        <v>8322</v>
      </c>
      <c r="R2776" t="s">
        <v>8358</v>
      </c>
      <c r="S2776" s="12">
        <f>(((J2776/60)/60)/24)+DATE(1970,1,1)</f>
        <v>41311.126481481479</v>
      </c>
      <c r="T2776" s="13">
        <f>(((I2776/60)/60)/24)+DATE(1970,1,1)</f>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6">
        <f>(E2777-D2777)/D2777 + 1</f>
        <v>3.0000000000000027E-2</v>
      </c>
      <c r="P2777" s="5">
        <f>E2777/L2777</f>
        <v>75</v>
      </c>
      <c r="Q2777" t="s">
        <v>8322</v>
      </c>
      <c r="R2777" t="s">
        <v>8358</v>
      </c>
      <c r="S2777" s="12">
        <f>(((J2777/60)/60)/24)+DATE(1970,1,1)</f>
        <v>40863.013356481482</v>
      </c>
      <c r="T2777" s="13">
        <f>(((I2777/60)/60)/24)+DATE(1970,1,1)</f>
        <v>40893.013356481482</v>
      </c>
    </row>
    <row r="2778" spans="1:20" ht="64"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6">
        <f>(E2778-D2778)/D2778 + 1</f>
        <v>7.8809523809523774E-2</v>
      </c>
      <c r="P2778" s="5">
        <f>E2778/L2778</f>
        <v>45.972222222222221</v>
      </c>
      <c r="Q2778" t="s">
        <v>8322</v>
      </c>
      <c r="R2778" t="s">
        <v>8358</v>
      </c>
      <c r="S2778" s="12">
        <f>(((J2778/60)/60)/24)+DATE(1970,1,1)</f>
        <v>42136.297175925924</v>
      </c>
      <c r="T2778" s="13">
        <f>(((I2778/60)/60)/24)+DATE(1970,1,1)</f>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6">
        <f>(E2779-D2779)/D2779 + 1</f>
        <v>3.3333333333332993E-3</v>
      </c>
      <c r="P2779" s="5">
        <f>E2779/L2779</f>
        <v>10</v>
      </c>
      <c r="Q2779" t="s">
        <v>8322</v>
      </c>
      <c r="R2779" t="s">
        <v>8358</v>
      </c>
      <c r="S2779" s="12">
        <f>(((J2779/60)/60)/24)+DATE(1970,1,1)</f>
        <v>42172.669027777782</v>
      </c>
      <c r="T2779" s="13">
        <f>(((I2779/60)/60)/24)+DATE(1970,1,1)</f>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6">
        <f>(E2780-D2780)/D2780 + 1</f>
        <v>0.25545454545454549</v>
      </c>
      <c r="P2780" s="5">
        <f>E2780/L2780</f>
        <v>93.666666666666671</v>
      </c>
      <c r="Q2780" t="s">
        <v>8322</v>
      </c>
      <c r="R2780" t="s">
        <v>8358</v>
      </c>
      <c r="S2780" s="12">
        <f>(((J2780/60)/60)/24)+DATE(1970,1,1)</f>
        <v>41846.978078703702</v>
      </c>
      <c r="T2780" s="13">
        <f>(((I2780/60)/60)/24)+DATE(1970,1,1)</f>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6">
        <f>(E2781-D2781)/D2781 + 1</f>
        <v>2.1199999999999997E-2</v>
      </c>
      <c r="P2781" s="5">
        <f>E2781/L2781</f>
        <v>53</v>
      </c>
      <c r="Q2781" t="s">
        <v>8322</v>
      </c>
      <c r="R2781" t="s">
        <v>8358</v>
      </c>
      <c r="S2781" s="12">
        <f>(((J2781/60)/60)/24)+DATE(1970,1,1)</f>
        <v>42300.585891203707</v>
      </c>
      <c r="T2781" s="13">
        <f>(((I2781/60)/60)/24)+DATE(1970,1,1)</f>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6">
        <f>(E2782-D2782)/D2782 + 1</f>
        <v>0</v>
      </c>
      <c r="P2782" s="5" t="e">
        <f>E2782/L2782</f>
        <v>#DIV/0!</v>
      </c>
      <c r="Q2782" t="s">
        <v>8322</v>
      </c>
      <c r="R2782" t="s">
        <v>8358</v>
      </c>
      <c r="S2782" s="12">
        <f>(((J2782/60)/60)/24)+DATE(1970,1,1)</f>
        <v>42774.447777777779</v>
      </c>
      <c r="T2782" s="13">
        <f>(((I2782/60)/60)/24)+DATE(1970,1,1)</f>
        <v>42804.447777777779</v>
      </c>
    </row>
    <row r="2783" spans="1:20" ht="48"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6">
        <f>(E2783-D2783)/D2783 + 1</f>
        <v>1.0528</v>
      </c>
      <c r="P2783" s="5">
        <f>E2783/L2783</f>
        <v>47</v>
      </c>
      <c r="Q2783" t="s">
        <v>8317</v>
      </c>
      <c r="R2783" t="s">
        <v>8318</v>
      </c>
      <c r="S2783" s="12">
        <f>(((J2783/60)/60)/24)+DATE(1970,1,1)</f>
        <v>42018.94159722222</v>
      </c>
      <c r="T2783" s="13">
        <f>(((I2783/60)/60)/24)+DATE(1970,1,1)</f>
        <v>42047.291666666672</v>
      </c>
    </row>
    <row r="2784" spans="1:20" ht="48"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6">
        <f>(E2784-D2784)/D2784 + 1</f>
        <v>1.2</v>
      </c>
      <c r="P2784" s="5">
        <f>E2784/L2784</f>
        <v>66.666666666666671</v>
      </c>
      <c r="Q2784" t="s">
        <v>8317</v>
      </c>
      <c r="R2784" t="s">
        <v>8318</v>
      </c>
      <c r="S2784" s="12">
        <f>(((J2784/60)/60)/24)+DATE(1970,1,1)</f>
        <v>42026.924976851849</v>
      </c>
      <c r="T2784" s="13">
        <f>(((I2784/60)/60)/24)+DATE(1970,1,1)</f>
        <v>42052.207638888889</v>
      </c>
    </row>
    <row r="2785" spans="1:20"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6">
        <f>(E2785-D2785)/D2785 + 1</f>
        <v>1.145</v>
      </c>
      <c r="P2785" s="5">
        <f>E2785/L2785</f>
        <v>18.770491803278688</v>
      </c>
      <c r="Q2785" t="s">
        <v>8317</v>
      </c>
      <c r="R2785" t="s">
        <v>8318</v>
      </c>
      <c r="S2785" s="12">
        <f>(((J2785/60)/60)/24)+DATE(1970,1,1)</f>
        <v>42103.535254629634</v>
      </c>
      <c r="T2785" s="13">
        <f>(((I2785/60)/60)/24)+DATE(1970,1,1)</f>
        <v>42117.535254629634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6">
        <f>(E2786-D2786)/D2786 + 1</f>
        <v>1.19</v>
      </c>
      <c r="P2786" s="5">
        <f>E2786/L2786</f>
        <v>66.111111111111114</v>
      </c>
      <c r="Q2786" t="s">
        <v>8317</v>
      </c>
      <c r="R2786" t="s">
        <v>8318</v>
      </c>
      <c r="S2786" s="12">
        <f>(((J2786/60)/60)/24)+DATE(1970,1,1)</f>
        <v>41920.787534722222</v>
      </c>
      <c r="T2786" s="13">
        <f>(((I2786/60)/60)/24)+DATE(1970,1,1)</f>
        <v>41941.787534722222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6">
        <f>(E2787-D2787)/D2787 + 1</f>
        <v>1.0468</v>
      </c>
      <c r="P2787" s="5">
        <f>E2787/L2787</f>
        <v>36.859154929577464</v>
      </c>
      <c r="Q2787" t="s">
        <v>8317</v>
      </c>
      <c r="R2787" t="s">
        <v>8318</v>
      </c>
      <c r="S2787" s="12">
        <f>(((J2787/60)/60)/24)+DATE(1970,1,1)</f>
        <v>42558.189432870371</v>
      </c>
      <c r="T2787" s="13">
        <f>(((I2787/60)/60)/24)+DATE(1970,1,1)</f>
        <v>42587.875</v>
      </c>
    </row>
    <row r="2788" spans="1:20"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6">
        <f>(E2788-D2788)/D2788 + 1</f>
        <v>1.1783999999999999</v>
      </c>
      <c r="P2788" s="5">
        <f>E2788/L2788</f>
        <v>39.810810810810814</v>
      </c>
      <c r="Q2788" t="s">
        <v>8317</v>
      </c>
      <c r="R2788" t="s">
        <v>8318</v>
      </c>
      <c r="S2788" s="12">
        <f>(((J2788/60)/60)/24)+DATE(1970,1,1)</f>
        <v>41815.569212962961</v>
      </c>
      <c r="T2788" s="13">
        <f>(((I2788/60)/60)/24)+DATE(1970,1,1)</f>
        <v>41829.569212962961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6">
        <f>(E2789-D2789)/D2789 + 1</f>
        <v>1.1970000000000001</v>
      </c>
      <c r="P2789" s="5">
        <f>E2789/L2789</f>
        <v>31.5</v>
      </c>
      <c r="Q2789" t="s">
        <v>8317</v>
      </c>
      <c r="R2789" t="s">
        <v>8318</v>
      </c>
      <c r="S2789" s="12">
        <f>(((J2789/60)/60)/24)+DATE(1970,1,1)</f>
        <v>41808.198518518519</v>
      </c>
      <c r="T2789" s="13">
        <f>(((I2789/60)/60)/24)+DATE(1970,1,1)</f>
        <v>41838.198518518519</v>
      </c>
    </row>
    <row r="2790" spans="1:20" ht="48"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6">
        <f>(E2790-D2790)/D2790 + 1</f>
        <v>1.0249999999999999</v>
      </c>
      <c r="P2790" s="5">
        <f>E2790/L2790</f>
        <v>102.5</v>
      </c>
      <c r="Q2790" t="s">
        <v>8317</v>
      </c>
      <c r="R2790" t="s">
        <v>8318</v>
      </c>
      <c r="S2790" s="12">
        <f>(((J2790/60)/60)/24)+DATE(1970,1,1)</f>
        <v>42550.701886574068</v>
      </c>
      <c r="T2790" s="13">
        <f>(((I2790/60)/60)/24)+DATE(1970,1,1)</f>
        <v>42580.701886574068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6">
        <f>(E2791-D2791)/D2791 + 1</f>
        <v>1.0116666666666667</v>
      </c>
      <c r="P2791" s="5">
        <f>E2791/L2791</f>
        <v>126.45833333333333</v>
      </c>
      <c r="Q2791" t="s">
        <v>8317</v>
      </c>
      <c r="R2791" t="s">
        <v>8318</v>
      </c>
      <c r="S2791" s="12">
        <f>(((J2791/60)/60)/24)+DATE(1970,1,1)</f>
        <v>42056.013124999998</v>
      </c>
      <c r="T2791" s="13">
        <f>(((I2791/60)/60)/24)+DATE(1970,1,1)</f>
        <v>42075.166666666672</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6">
        <f>(E2792-D2792)/D2792 + 1</f>
        <v>1.0533333333333332</v>
      </c>
      <c r="P2792" s="5">
        <f>E2792/L2792</f>
        <v>47.878787878787875</v>
      </c>
      <c r="Q2792" t="s">
        <v>8317</v>
      </c>
      <c r="R2792" t="s">
        <v>8318</v>
      </c>
      <c r="S2792" s="12">
        <f>(((J2792/60)/60)/24)+DATE(1970,1,1)</f>
        <v>42016.938692129625</v>
      </c>
      <c r="T2792" s="13">
        <f>(((I2792/60)/60)/24)+DATE(1970,1,1)</f>
        <v>42046.938692129625</v>
      </c>
    </row>
    <row r="2793" spans="1:20" ht="64"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6">
        <f>(E2793-D2793)/D2793 + 1</f>
        <v>1.0249999999999999</v>
      </c>
      <c r="P2793" s="5">
        <f>E2793/L2793</f>
        <v>73.214285714285708</v>
      </c>
      <c r="Q2793" t="s">
        <v>8317</v>
      </c>
      <c r="R2793" t="s">
        <v>8318</v>
      </c>
      <c r="S2793" s="12">
        <f>(((J2793/60)/60)/24)+DATE(1970,1,1)</f>
        <v>42591.899988425925</v>
      </c>
      <c r="T2793" s="13">
        <f>(((I2793/60)/60)/24)+DATE(1970,1,1)</f>
        <v>42622.166666666672</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6">
        <f>(E2794-D2794)/D2794 + 1</f>
        <v>1.0760000000000001</v>
      </c>
      <c r="P2794" s="5">
        <f>E2794/L2794</f>
        <v>89.666666666666671</v>
      </c>
      <c r="Q2794" t="s">
        <v>8317</v>
      </c>
      <c r="R2794" t="s">
        <v>8318</v>
      </c>
      <c r="S2794" s="12">
        <f>(((J2794/60)/60)/24)+DATE(1970,1,1)</f>
        <v>42183.231006944443</v>
      </c>
      <c r="T2794" s="13">
        <f>(((I2794/60)/60)/24)+DATE(1970,1,1)</f>
        <v>42228.231006944443</v>
      </c>
    </row>
    <row r="2795" spans="1:20"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6">
        <f>(E2795-D2795)/D2795 + 1</f>
        <v>1.105675</v>
      </c>
      <c r="P2795" s="5">
        <f>E2795/L2795</f>
        <v>151.4623287671233</v>
      </c>
      <c r="Q2795" t="s">
        <v>8317</v>
      </c>
      <c r="R2795" t="s">
        <v>8318</v>
      </c>
      <c r="S2795" s="12">
        <f>(((J2795/60)/60)/24)+DATE(1970,1,1)</f>
        <v>42176.419039351851</v>
      </c>
      <c r="T2795" s="13">
        <f>(((I2795/60)/60)/24)+DATE(1970,1,1)</f>
        <v>42206.419039351851</v>
      </c>
    </row>
    <row r="2796" spans="1:20" ht="64"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6">
        <f>(E2796-D2796)/D2796 + 1</f>
        <v>1.5</v>
      </c>
      <c r="P2796" s="5">
        <f>E2796/L2796</f>
        <v>25</v>
      </c>
      <c r="Q2796" t="s">
        <v>8317</v>
      </c>
      <c r="R2796" t="s">
        <v>8318</v>
      </c>
      <c r="S2796" s="12">
        <f>(((J2796/60)/60)/24)+DATE(1970,1,1)</f>
        <v>42416.691655092596</v>
      </c>
      <c r="T2796" s="13">
        <f>(((I2796/60)/60)/24)+DATE(1970,1,1)</f>
        <v>42432.791666666672</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6">
        <f>(E2797-D2797)/D2797 + 1</f>
        <v>1.0428571428571429</v>
      </c>
      <c r="P2797" s="5">
        <f>E2797/L2797</f>
        <v>36.5</v>
      </c>
      <c r="Q2797" t="s">
        <v>8317</v>
      </c>
      <c r="R2797" t="s">
        <v>8318</v>
      </c>
      <c r="S2797" s="12">
        <f>(((J2797/60)/60)/24)+DATE(1970,1,1)</f>
        <v>41780.525937500002</v>
      </c>
      <c r="T2797" s="13">
        <f>(((I2797/60)/60)/24)+DATE(1970,1,1)</f>
        <v>41796.958333333336</v>
      </c>
    </row>
    <row r="2798" spans="1:20"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6">
        <f>(E2798-D2798)/D2798 + 1</f>
        <v>1.155</v>
      </c>
      <c r="P2798" s="5">
        <f>E2798/L2798</f>
        <v>44</v>
      </c>
      <c r="Q2798" t="s">
        <v>8317</v>
      </c>
      <c r="R2798" t="s">
        <v>8318</v>
      </c>
      <c r="S2798" s="12">
        <f>(((J2798/60)/60)/24)+DATE(1970,1,1)</f>
        <v>41795.528101851851</v>
      </c>
      <c r="T2798" s="13">
        <f>(((I2798/60)/60)/24)+DATE(1970,1,1)</f>
        <v>41825.528101851851</v>
      </c>
    </row>
    <row r="2799" spans="1:20"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6">
        <f>(E2799-D2799)/D2799 + 1</f>
        <v>1.02645125</v>
      </c>
      <c r="P2799" s="5">
        <f>E2799/L2799</f>
        <v>87.357553191489373</v>
      </c>
      <c r="Q2799" t="s">
        <v>8317</v>
      </c>
      <c r="R2799" t="s">
        <v>8318</v>
      </c>
      <c r="S2799" s="12">
        <f>(((J2799/60)/60)/24)+DATE(1970,1,1)</f>
        <v>41798.94027777778</v>
      </c>
      <c r="T2799" s="13">
        <f>(((I2799/60)/60)/24)+DATE(1970,1,1)</f>
        <v>41828.94027777778</v>
      </c>
    </row>
    <row r="2800" spans="1:20" ht="64"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6">
        <f>(E2800-D2800)/D2800 + 1</f>
        <v>1.014</v>
      </c>
      <c r="P2800" s="5">
        <f>E2800/L2800</f>
        <v>36.474820143884891</v>
      </c>
      <c r="Q2800" t="s">
        <v>8317</v>
      </c>
      <c r="R2800" t="s">
        <v>8318</v>
      </c>
      <c r="S2800" s="12">
        <f>(((J2800/60)/60)/24)+DATE(1970,1,1)</f>
        <v>42201.675011574072</v>
      </c>
      <c r="T2800" s="13">
        <f>(((I2800/60)/60)/24)+DATE(1970,1,1)</f>
        <v>42216.666666666672</v>
      </c>
    </row>
    <row r="2801" spans="1:20" ht="64"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6">
        <f>(E2801-D2801)/D2801 + 1</f>
        <v>1.1663479999999999</v>
      </c>
      <c r="P2801" s="5">
        <f>E2801/L2801</f>
        <v>44.859538461538463</v>
      </c>
      <c r="Q2801" t="s">
        <v>8317</v>
      </c>
      <c r="R2801" t="s">
        <v>8318</v>
      </c>
      <c r="S2801" s="12">
        <f>(((J2801/60)/60)/24)+DATE(1970,1,1)</f>
        <v>42507.264699074076</v>
      </c>
      <c r="T2801" s="13">
        <f>(((I2801/60)/60)/24)+DATE(1970,1,1)</f>
        <v>42538.666666666672</v>
      </c>
    </row>
    <row r="2802" spans="1:20"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6">
        <f>(E2802-D2802)/D2802 + 1</f>
        <v>1.33</v>
      </c>
      <c r="P2802" s="5">
        <f>E2802/L2802</f>
        <v>42.903225806451616</v>
      </c>
      <c r="Q2802" t="s">
        <v>8317</v>
      </c>
      <c r="R2802" t="s">
        <v>8318</v>
      </c>
      <c r="S2802" s="12">
        <f>(((J2802/60)/60)/24)+DATE(1970,1,1)</f>
        <v>41948.552847222221</v>
      </c>
      <c r="T2802" s="13">
        <f>(((I2802/60)/60)/24)+DATE(1970,1,1)</f>
        <v>42008.552847222221</v>
      </c>
    </row>
    <row r="2803" spans="1:20"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6">
        <f>(E2803-D2803)/D2803 + 1</f>
        <v>1.3320000000000001</v>
      </c>
      <c r="P2803" s="5">
        <f>E2803/L2803</f>
        <v>51.230769230769234</v>
      </c>
      <c r="Q2803" t="s">
        <v>8317</v>
      </c>
      <c r="R2803" t="s">
        <v>8318</v>
      </c>
      <c r="S2803" s="12">
        <f>(((J2803/60)/60)/24)+DATE(1970,1,1)</f>
        <v>41900.243159722224</v>
      </c>
      <c r="T2803" s="13">
        <f>(((I2803/60)/60)/24)+DATE(1970,1,1)</f>
        <v>41922.458333333336</v>
      </c>
    </row>
    <row r="2804" spans="1:20" ht="64"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6">
        <f>(E2804-D2804)/D2804 + 1</f>
        <v>1.0183333333333333</v>
      </c>
      <c r="P2804" s="5">
        <f>E2804/L2804</f>
        <v>33.944444444444443</v>
      </c>
      <c r="Q2804" t="s">
        <v>8317</v>
      </c>
      <c r="R2804" t="s">
        <v>8318</v>
      </c>
      <c r="S2804" s="12">
        <f>(((J2804/60)/60)/24)+DATE(1970,1,1)</f>
        <v>42192.64707175926</v>
      </c>
      <c r="T2804" s="13">
        <f>(((I2804/60)/60)/24)+DATE(1970,1,1)</f>
        <v>42222.64707175926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6">
        <f>(E2805-D2805)/D2805 + 1</f>
        <v>1.2795000000000001</v>
      </c>
      <c r="P2805" s="5">
        <f>E2805/L2805</f>
        <v>90.744680851063833</v>
      </c>
      <c r="Q2805" t="s">
        <v>8317</v>
      </c>
      <c r="R2805" t="s">
        <v>8318</v>
      </c>
      <c r="S2805" s="12">
        <f>(((J2805/60)/60)/24)+DATE(1970,1,1)</f>
        <v>42158.065694444449</v>
      </c>
      <c r="T2805" s="13">
        <f>(((I2805/60)/60)/24)+DATE(1970,1,1)</f>
        <v>42201</v>
      </c>
    </row>
    <row r="2806" spans="1:20"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6">
        <f>(E2806-D2806)/D2806 + 1</f>
        <v>1.1499999999999999</v>
      </c>
      <c r="P2806" s="5">
        <f>E2806/L2806</f>
        <v>50</v>
      </c>
      <c r="Q2806" t="s">
        <v>8317</v>
      </c>
      <c r="R2806" t="s">
        <v>8318</v>
      </c>
      <c r="S2806" s="12">
        <f>(((J2806/60)/60)/24)+DATE(1970,1,1)</f>
        <v>41881.453587962962</v>
      </c>
      <c r="T2806" s="13">
        <f>(((I2806/60)/60)/24)+DATE(1970,1,1)</f>
        <v>41911.453587962962</v>
      </c>
    </row>
    <row r="2807" spans="1:20"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6">
        <f>(E2807-D2807)/D2807 + 1</f>
        <v>1.1000000000000001</v>
      </c>
      <c r="P2807" s="5">
        <f>E2807/L2807</f>
        <v>24.444444444444443</v>
      </c>
      <c r="Q2807" t="s">
        <v>8317</v>
      </c>
      <c r="R2807" t="s">
        <v>8318</v>
      </c>
      <c r="S2807" s="12">
        <f>(((J2807/60)/60)/24)+DATE(1970,1,1)</f>
        <v>42213.505474537036</v>
      </c>
      <c r="T2807" s="13">
        <f>(((I2807/60)/60)/24)+DATE(1970,1,1)</f>
        <v>42238.505474537036</v>
      </c>
    </row>
    <row r="2808" spans="1:20"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6">
        <f>(E2808-D2808)/D2808 + 1</f>
        <v>1.121</v>
      </c>
      <c r="P2808" s="5">
        <f>E2808/L2808</f>
        <v>44.25</v>
      </c>
      <c r="Q2808" t="s">
        <v>8317</v>
      </c>
      <c r="R2808" t="s">
        <v>8318</v>
      </c>
      <c r="S2808" s="12">
        <f>(((J2808/60)/60)/24)+DATE(1970,1,1)</f>
        <v>42185.267245370371</v>
      </c>
      <c r="T2808" s="13">
        <f>(((I2808/60)/60)/24)+DATE(1970,1,1)</f>
        <v>42221.458333333328</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6">
        <f>(E2809-D2809)/D2809 + 1</f>
        <v>1.26</v>
      </c>
      <c r="P2809" s="5">
        <f>E2809/L2809</f>
        <v>67.741935483870961</v>
      </c>
      <c r="Q2809" t="s">
        <v>8317</v>
      </c>
      <c r="R2809" t="s">
        <v>8318</v>
      </c>
      <c r="S2809" s="12">
        <f>(((J2809/60)/60)/24)+DATE(1970,1,1)</f>
        <v>42154.873124999998</v>
      </c>
      <c r="T2809" s="13">
        <f>(((I2809/60)/60)/24)+DATE(1970,1,1)</f>
        <v>42184.873124999998</v>
      </c>
    </row>
    <row r="2810" spans="1:20" ht="64"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6">
        <f>(E2810-D2810)/D2810 + 1</f>
        <v>1.0024444444444445</v>
      </c>
      <c r="P2810" s="5">
        <f>E2810/L2810</f>
        <v>65.376811594202906</v>
      </c>
      <c r="Q2810" t="s">
        <v>8317</v>
      </c>
      <c r="R2810" t="s">
        <v>8318</v>
      </c>
      <c r="S2810" s="12">
        <f>(((J2810/60)/60)/24)+DATE(1970,1,1)</f>
        <v>42208.84646990741</v>
      </c>
      <c r="T2810" s="13">
        <f>(((I2810/60)/60)/24)+DATE(1970,1,1)</f>
        <v>42238.84646990741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6">
        <f>(E2811-D2811)/D2811 + 1</f>
        <v>1.024</v>
      </c>
      <c r="P2811" s="5">
        <f>E2811/L2811</f>
        <v>121.9047619047619</v>
      </c>
      <c r="Q2811" t="s">
        <v>8317</v>
      </c>
      <c r="R2811" t="s">
        <v>8318</v>
      </c>
      <c r="S2811" s="12">
        <f>(((J2811/60)/60)/24)+DATE(1970,1,1)</f>
        <v>42451.496817129635</v>
      </c>
      <c r="T2811" s="13">
        <f>(((I2811/60)/60)/24)+DATE(1970,1,1)</f>
        <v>42459.610416666663</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6">
        <f>(E2812-D2812)/D2812 + 1</f>
        <v>1.0820000000000001</v>
      </c>
      <c r="P2812" s="5">
        <f>E2812/L2812</f>
        <v>47.456140350877192</v>
      </c>
      <c r="Q2812" t="s">
        <v>8317</v>
      </c>
      <c r="R2812" t="s">
        <v>8318</v>
      </c>
      <c r="S2812" s="12">
        <f>(((J2812/60)/60)/24)+DATE(1970,1,1)</f>
        <v>41759.13962962963</v>
      </c>
      <c r="T2812" s="13">
        <f>(((I2812/60)/60)/24)+DATE(1970,1,1)</f>
        <v>41791.165972222225</v>
      </c>
    </row>
    <row r="2813" spans="1:20"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6">
        <f>(E2813-D2813)/D2813 + 1</f>
        <v>1.0026999999999999</v>
      </c>
      <c r="P2813" s="5">
        <f>E2813/L2813</f>
        <v>92.842592592592595</v>
      </c>
      <c r="Q2813" t="s">
        <v>8317</v>
      </c>
      <c r="R2813" t="s">
        <v>8318</v>
      </c>
      <c r="S2813" s="12">
        <f>(((J2813/60)/60)/24)+DATE(1970,1,1)</f>
        <v>42028.496562500004</v>
      </c>
      <c r="T2813" s="13">
        <f>(((I2813/60)/60)/24)+DATE(1970,1,1)</f>
        <v>42058.496562500004</v>
      </c>
    </row>
    <row r="2814" spans="1:20"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6">
        <f>(E2814-D2814)/D2814 + 1</f>
        <v>1.133</v>
      </c>
      <c r="P2814" s="5">
        <f>E2814/L2814</f>
        <v>68.253012048192772</v>
      </c>
      <c r="Q2814" t="s">
        <v>8317</v>
      </c>
      <c r="R2814" t="s">
        <v>8318</v>
      </c>
      <c r="S2814" s="12">
        <f>(((J2814/60)/60)/24)+DATE(1970,1,1)</f>
        <v>42054.74418981481</v>
      </c>
      <c r="T2814" s="13">
        <f>(((I2814/60)/60)/24)+DATE(1970,1,1)</f>
        <v>42100.166666666672</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6">
        <f>(E2815-D2815)/D2815 + 1</f>
        <v>1.2757571428571428</v>
      </c>
      <c r="P2815" s="5">
        <f>E2815/L2815</f>
        <v>37.209583333333335</v>
      </c>
      <c r="Q2815" t="s">
        <v>8317</v>
      </c>
      <c r="R2815" t="s">
        <v>8318</v>
      </c>
      <c r="S2815" s="12">
        <f>(((J2815/60)/60)/24)+DATE(1970,1,1)</f>
        <v>42693.742604166662</v>
      </c>
      <c r="T2815" s="13">
        <f>(((I2815/60)/60)/24)+DATE(1970,1,1)</f>
        <v>42718.742604166662</v>
      </c>
    </row>
    <row r="2816" spans="1:20"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6">
        <f>(E2816-D2816)/D2816 + 1</f>
        <v>1.0773333333333333</v>
      </c>
      <c r="P2816" s="5">
        <f>E2816/L2816</f>
        <v>25.25</v>
      </c>
      <c r="Q2816" t="s">
        <v>8317</v>
      </c>
      <c r="R2816" t="s">
        <v>8318</v>
      </c>
      <c r="S2816" s="12">
        <f>(((J2816/60)/60)/24)+DATE(1970,1,1)</f>
        <v>42103.399479166663</v>
      </c>
      <c r="T2816" s="13">
        <f>(((I2816/60)/60)/24)+DATE(1970,1,1)</f>
        <v>42133.399479166663</v>
      </c>
    </row>
    <row r="2817" spans="1:20"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6">
        <f>(E2817-D2817)/D2817 + 1</f>
        <v>2.42</v>
      </c>
      <c r="P2817" s="5">
        <f>E2817/L2817</f>
        <v>43.214285714285715</v>
      </c>
      <c r="Q2817" t="s">
        <v>8317</v>
      </c>
      <c r="R2817" t="s">
        <v>8318</v>
      </c>
      <c r="S2817" s="12">
        <f>(((J2817/60)/60)/24)+DATE(1970,1,1)</f>
        <v>42559.776724537034</v>
      </c>
      <c r="T2817" s="13">
        <f>(((I2817/60)/60)/24)+DATE(1970,1,1)</f>
        <v>42589.776724537034</v>
      </c>
    </row>
    <row r="2818" spans="1:20"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6">
        <f>(E2818-D2818)/D2818 + 1</f>
        <v>1.4156666666666666</v>
      </c>
      <c r="P2818" s="5">
        <f>E2818/L2818</f>
        <v>25.130177514792898</v>
      </c>
      <c r="Q2818" t="s">
        <v>8317</v>
      </c>
      <c r="R2818" t="s">
        <v>8318</v>
      </c>
      <c r="S2818" s="12">
        <f>(((J2818/60)/60)/24)+DATE(1970,1,1)</f>
        <v>42188.467499999999</v>
      </c>
      <c r="T2818" s="13">
        <f>(((I2818/60)/60)/24)+DATE(1970,1,1)</f>
        <v>42218.666666666672</v>
      </c>
    </row>
    <row r="2819" spans="1:20" ht="64"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6">
        <f>(E2819-D2819)/D2819 + 1</f>
        <v>1.3</v>
      </c>
      <c r="P2819" s="5">
        <f>E2819/L2819</f>
        <v>23.636363636363637</v>
      </c>
      <c r="Q2819" t="s">
        <v>8317</v>
      </c>
      <c r="R2819" t="s">
        <v>8318</v>
      </c>
      <c r="S2819" s="12">
        <f>(((J2819/60)/60)/24)+DATE(1970,1,1)</f>
        <v>42023.634976851856</v>
      </c>
      <c r="T2819" s="13">
        <f>(((I2819/60)/60)/24)+DATE(1970,1,1)</f>
        <v>42063.634976851856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6">
        <f>(E2820-D2820)/D2820 + 1</f>
        <v>1.0603</v>
      </c>
      <c r="P2820" s="5">
        <f>E2820/L2820</f>
        <v>103.95098039215686</v>
      </c>
      <c r="Q2820" t="s">
        <v>8317</v>
      </c>
      <c r="R2820" t="s">
        <v>8318</v>
      </c>
      <c r="S2820" s="12">
        <f>(((J2820/60)/60)/24)+DATE(1970,1,1)</f>
        <v>42250.598217592589</v>
      </c>
      <c r="T2820" s="13">
        <f>(((I2820/60)/60)/24)+DATE(1970,1,1)</f>
        <v>42270.598217592589</v>
      </c>
    </row>
    <row r="2821" spans="1:20"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6">
        <f>(E2821-D2821)/D2821 + 1</f>
        <v>1.048</v>
      </c>
      <c r="P2821" s="5">
        <f>E2821/L2821</f>
        <v>50.384615384615387</v>
      </c>
      <c r="Q2821" t="s">
        <v>8317</v>
      </c>
      <c r="R2821" t="s">
        <v>8318</v>
      </c>
      <c r="S2821" s="12">
        <f>(((J2821/60)/60)/24)+DATE(1970,1,1)</f>
        <v>42139.525567129633</v>
      </c>
      <c r="T2821" s="13">
        <f>(((I2821/60)/60)/24)+DATE(1970,1,1)</f>
        <v>42169.525567129633</v>
      </c>
    </row>
    <row r="2822" spans="1:20"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6">
        <f>(E2822-D2822)/D2822 + 1</f>
        <v>1.3599999999999999</v>
      </c>
      <c r="P2822" s="5">
        <f>E2822/L2822</f>
        <v>13.6</v>
      </c>
      <c r="Q2822" t="s">
        <v>8317</v>
      </c>
      <c r="R2822" t="s">
        <v>8318</v>
      </c>
      <c r="S2822" s="12">
        <f>(((J2822/60)/60)/24)+DATE(1970,1,1)</f>
        <v>42401.610983796301</v>
      </c>
      <c r="T2822" s="13">
        <f>(((I2822/60)/60)/24)+DATE(1970,1,1)</f>
        <v>42426</v>
      </c>
    </row>
    <row r="2823" spans="1:20" ht="64"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6">
        <f>(E2823-D2823)/D2823 + 1</f>
        <v>1</v>
      </c>
      <c r="P2823" s="5">
        <f>E2823/L2823</f>
        <v>28.571428571428573</v>
      </c>
      <c r="Q2823" t="s">
        <v>8317</v>
      </c>
      <c r="R2823" t="s">
        <v>8318</v>
      </c>
      <c r="S2823" s="12">
        <f>(((J2823/60)/60)/24)+DATE(1970,1,1)</f>
        <v>41875.922858796301</v>
      </c>
      <c r="T2823" s="13">
        <f>(((I2823/60)/60)/24)+DATE(1970,1,1)</f>
        <v>41905.922858796301</v>
      </c>
    </row>
    <row r="2824" spans="1:20" ht="64"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6">
        <f>(E2824-D2824)/D2824 + 1</f>
        <v>1</v>
      </c>
      <c r="P2824" s="5">
        <f>E2824/L2824</f>
        <v>63.829787234042556</v>
      </c>
      <c r="Q2824" t="s">
        <v>8317</v>
      </c>
      <c r="R2824" t="s">
        <v>8318</v>
      </c>
      <c r="S2824" s="12">
        <f>(((J2824/60)/60)/24)+DATE(1970,1,1)</f>
        <v>42060.683935185181</v>
      </c>
      <c r="T2824" s="13">
        <f>(((I2824/60)/60)/24)+DATE(1970,1,1)</f>
        <v>42090.642268518524</v>
      </c>
    </row>
    <row r="2825" spans="1:20" ht="64"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6">
        <f>(E2825-D2825)/D2825 + 1</f>
        <v>1.24</v>
      </c>
      <c r="P2825" s="5">
        <f>E2825/L2825</f>
        <v>8.8571428571428577</v>
      </c>
      <c r="Q2825" t="s">
        <v>8317</v>
      </c>
      <c r="R2825" t="s">
        <v>8318</v>
      </c>
      <c r="S2825" s="12">
        <f>(((J2825/60)/60)/24)+DATE(1970,1,1)</f>
        <v>42067.011643518519</v>
      </c>
      <c r="T2825" s="13">
        <f>(((I2825/60)/60)/24)+DATE(1970,1,1)</f>
        <v>42094.957638888889</v>
      </c>
    </row>
    <row r="2826" spans="1:20" ht="48"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6">
        <f>(E2826-D2826)/D2826 + 1</f>
        <v>1.1692307692307693</v>
      </c>
      <c r="P2826" s="5">
        <f>E2826/L2826</f>
        <v>50.666666666666664</v>
      </c>
      <c r="Q2826" t="s">
        <v>8317</v>
      </c>
      <c r="R2826" t="s">
        <v>8318</v>
      </c>
      <c r="S2826" s="12">
        <f>(((J2826/60)/60)/24)+DATE(1970,1,1)</f>
        <v>42136.270787037036</v>
      </c>
      <c r="T2826" s="13">
        <f>(((I2826/60)/60)/24)+DATE(1970,1,1)</f>
        <v>42168.071527777778</v>
      </c>
    </row>
    <row r="2827" spans="1:20" ht="64"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6">
        <f>(E2827-D2827)/D2827 + 1</f>
        <v>1.0333333333333334</v>
      </c>
      <c r="P2827" s="5">
        <f>E2827/L2827</f>
        <v>60.784313725490193</v>
      </c>
      <c r="Q2827" t="s">
        <v>8317</v>
      </c>
      <c r="R2827" t="s">
        <v>8318</v>
      </c>
      <c r="S2827" s="12">
        <f>(((J2827/60)/60)/24)+DATE(1970,1,1)</f>
        <v>42312.792662037042</v>
      </c>
      <c r="T2827" s="13">
        <f>(((I2827/60)/60)/24)+DATE(1970,1,1)</f>
        <v>42342.792662037042</v>
      </c>
    </row>
    <row r="2828" spans="1:20" ht="64"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6">
        <f>(E2828-D2828)/D2828 + 1</f>
        <v>1.0774999999999999</v>
      </c>
      <c r="P2828" s="5">
        <f>E2828/L2828</f>
        <v>113.42105263157895</v>
      </c>
      <c r="Q2828" t="s">
        <v>8317</v>
      </c>
      <c r="R2828" t="s">
        <v>8318</v>
      </c>
      <c r="S2828" s="12">
        <f>(((J2828/60)/60)/24)+DATE(1970,1,1)</f>
        <v>42171.034861111111</v>
      </c>
      <c r="T2828" s="13">
        <f>(((I2828/60)/60)/24)+DATE(1970,1,1)</f>
        <v>42195.291666666672</v>
      </c>
    </row>
    <row r="2829" spans="1:20" ht="64"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6">
        <f>(E2829-D2829)/D2829 + 1</f>
        <v>1.2025000000000001</v>
      </c>
      <c r="P2829" s="5">
        <f>E2829/L2829</f>
        <v>104.56521739130434</v>
      </c>
      <c r="Q2829" t="s">
        <v>8317</v>
      </c>
      <c r="R2829" t="s">
        <v>8318</v>
      </c>
      <c r="S2829" s="12">
        <f>(((J2829/60)/60)/24)+DATE(1970,1,1)</f>
        <v>42494.683634259258</v>
      </c>
      <c r="T2829" s="13">
        <f>(((I2829/60)/60)/24)+DATE(1970,1,1)</f>
        <v>42524.6875</v>
      </c>
    </row>
    <row r="2830" spans="1:20"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6">
        <f>(E2830-D2830)/D2830 + 1</f>
        <v>1.0037894736842106</v>
      </c>
      <c r="P2830" s="5">
        <f>E2830/L2830</f>
        <v>98.30927835051547</v>
      </c>
      <c r="Q2830" t="s">
        <v>8317</v>
      </c>
      <c r="R2830" t="s">
        <v>8318</v>
      </c>
      <c r="S2830" s="12">
        <f>(((J2830/60)/60)/24)+DATE(1970,1,1)</f>
        <v>42254.264687499999</v>
      </c>
      <c r="T2830" s="13">
        <f>(((I2830/60)/60)/24)+DATE(1970,1,1)</f>
        <v>42279.958333333328</v>
      </c>
    </row>
    <row r="2831" spans="1:20"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6">
        <f>(E2831-D2831)/D2831 + 1</f>
        <v>1.0651999999999999</v>
      </c>
      <c r="P2831" s="5">
        <f>E2831/L2831</f>
        <v>35.039473684210527</v>
      </c>
      <c r="Q2831" t="s">
        <v>8317</v>
      </c>
      <c r="R2831" t="s">
        <v>8318</v>
      </c>
      <c r="S2831" s="12">
        <f>(((J2831/60)/60)/24)+DATE(1970,1,1)</f>
        <v>42495.434236111112</v>
      </c>
      <c r="T2831" s="13">
        <f>(((I2831/60)/60)/24)+DATE(1970,1,1)</f>
        <v>42523.434236111112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6">
        <f>(E2832-D2832)/D2832 + 1</f>
        <v>1</v>
      </c>
      <c r="P2832" s="5">
        <f>E2832/L2832</f>
        <v>272.72727272727275</v>
      </c>
      <c r="Q2832" t="s">
        <v>8317</v>
      </c>
      <c r="R2832" t="s">
        <v>8318</v>
      </c>
      <c r="S2832" s="12">
        <f>(((J2832/60)/60)/24)+DATE(1970,1,1)</f>
        <v>41758.839675925927</v>
      </c>
      <c r="T2832" s="13">
        <f>(((I2832/60)/60)/24)+DATE(1970,1,1)</f>
        <v>41771.165972222225</v>
      </c>
    </row>
    <row r="2833" spans="1:20" ht="48"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6">
        <f>(E2833-D2833)/D2833 + 1</f>
        <v>1.1066666666666667</v>
      </c>
      <c r="P2833" s="5">
        <f>E2833/L2833</f>
        <v>63.846153846153847</v>
      </c>
      <c r="Q2833" t="s">
        <v>8317</v>
      </c>
      <c r="R2833" t="s">
        <v>8318</v>
      </c>
      <c r="S2833" s="12">
        <f>(((J2833/60)/60)/24)+DATE(1970,1,1)</f>
        <v>42171.824884259258</v>
      </c>
      <c r="T2833" s="13">
        <f>(((I2833/60)/60)/24)+DATE(1970,1,1)</f>
        <v>42201.824884259258</v>
      </c>
    </row>
    <row r="2834" spans="1:20" ht="64"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6">
        <f>(E2834-D2834)/D2834 + 1</f>
        <v>1.1471959999999999</v>
      </c>
      <c r="P2834" s="5">
        <f>E2834/L2834</f>
        <v>30.189368421052631</v>
      </c>
      <c r="Q2834" t="s">
        <v>8317</v>
      </c>
      <c r="R2834" t="s">
        <v>8318</v>
      </c>
      <c r="S2834" s="12">
        <f>(((J2834/60)/60)/24)+DATE(1970,1,1)</f>
        <v>41938.709421296298</v>
      </c>
      <c r="T2834" s="13">
        <f>(((I2834/60)/60)/24)+DATE(1970,1,1)</f>
        <v>41966.916666666672</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6">
        <f>(E2835-D2835)/D2835 + 1</f>
        <v>1.0825925925925926</v>
      </c>
      <c r="P2835" s="5">
        <f>E2835/L2835</f>
        <v>83.51428571428572</v>
      </c>
      <c r="Q2835" t="s">
        <v>8317</v>
      </c>
      <c r="R2835" t="s">
        <v>8318</v>
      </c>
      <c r="S2835" s="12">
        <f>(((J2835/60)/60)/24)+DATE(1970,1,1)</f>
        <v>42268.127696759257</v>
      </c>
      <c r="T2835" s="13">
        <f>(((I2835/60)/60)/24)+DATE(1970,1,1)</f>
        <v>42288.083333333328</v>
      </c>
    </row>
    <row r="2836" spans="1:20"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6">
        <f>(E2836-D2836)/D2836 + 1</f>
        <v>1.7</v>
      </c>
      <c r="P2836" s="5">
        <f>E2836/L2836</f>
        <v>64.761904761904759</v>
      </c>
      <c r="Q2836" t="s">
        <v>8317</v>
      </c>
      <c r="R2836" t="s">
        <v>8318</v>
      </c>
      <c r="S2836" s="12">
        <f>(((J2836/60)/60)/24)+DATE(1970,1,1)</f>
        <v>42019.959837962961</v>
      </c>
      <c r="T2836" s="13">
        <f>(((I2836/60)/60)/24)+DATE(1970,1,1)</f>
        <v>42034.959837962961</v>
      </c>
    </row>
    <row r="2837" spans="1:20"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6">
        <f>(E2837-D2837)/D2837 + 1</f>
        <v>1.8709899999999999</v>
      </c>
      <c r="P2837" s="5">
        <f>E2837/L2837</f>
        <v>20.118172043010752</v>
      </c>
      <c r="Q2837" t="s">
        <v>8317</v>
      </c>
      <c r="R2837" t="s">
        <v>8318</v>
      </c>
      <c r="S2837" s="12">
        <f>(((J2837/60)/60)/24)+DATE(1970,1,1)</f>
        <v>42313.703900462962</v>
      </c>
      <c r="T2837" s="13">
        <f>(((I2837/60)/60)/24)+DATE(1970,1,1)</f>
        <v>42343</v>
      </c>
    </row>
    <row r="2838" spans="1:20" ht="64"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6">
        <f>(E2838-D2838)/D2838 + 1</f>
        <v>1.0777777777777777</v>
      </c>
      <c r="P2838" s="5">
        <f>E2838/L2838</f>
        <v>44.090909090909093</v>
      </c>
      <c r="Q2838" t="s">
        <v>8317</v>
      </c>
      <c r="R2838" t="s">
        <v>8318</v>
      </c>
      <c r="S2838" s="12">
        <f>(((J2838/60)/60)/24)+DATE(1970,1,1)</f>
        <v>42746.261782407411</v>
      </c>
      <c r="T2838" s="13">
        <f>(((I2838/60)/60)/24)+DATE(1970,1,1)</f>
        <v>42784.207638888889</v>
      </c>
    </row>
    <row r="2839" spans="1:20"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6">
        <f>(E2839-D2839)/D2839 + 1</f>
        <v>1</v>
      </c>
      <c r="P2839" s="5">
        <f>E2839/L2839</f>
        <v>40.476190476190474</v>
      </c>
      <c r="Q2839" t="s">
        <v>8317</v>
      </c>
      <c r="R2839" t="s">
        <v>8318</v>
      </c>
      <c r="S2839" s="12">
        <f>(((J2839/60)/60)/24)+DATE(1970,1,1)</f>
        <v>42307.908379629633</v>
      </c>
      <c r="T2839" s="13">
        <f>(((I2839/60)/60)/24)+DATE(1970,1,1)</f>
        <v>42347.950046296297</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6">
        <f>(E2840-D2840)/D2840 + 1</f>
        <v>1.2025000000000001</v>
      </c>
      <c r="P2840" s="5">
        <f>E2840/L2840</f>
        <v>44.537037037037038</v>
      </c>
      <c r="Q2840" t="s">
        <v>8317</v>
      </c>
      <c r="R2840" t="s">
        <v>8318</v>
      </c>
      <c r="S2840" s="12">
        <f>(((J2840/60)/60)/24)+DATE(1970,1,1)</f>
        <v>41842.607592592591</v>
      </c>
      <c r="T2840" s="13">
        <f>(((I2840/60)/60)/24)+DATE(1970,1,1)</f>
        <v>41864.916666666664</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6">
        <f>(E2841-D2841)/D2841 + 1</f>
        <v>1.1142857142857143</v>
      </c>
      <c r="P2841" s="5">
        <f>E2841/L2841</f>
        <v>125.80645161290323</v>
      </c>
      <c r="Q2841" t="s">
        <v>8317</v>
      </c>
      <c r="R2841" t="s">
        <v>8318</v>
      </c>
      <c r="S2841" s="12">
        <f>(((J2841/60)/60)/24)+DATE(1970,1,1)</f>
        <v>41853.240208333329</v>
      </c>
      <c r="T2841" s="13">
        <f>(((I2841/60)/60)/24)+DATE(1970,1,1)</f>
        <v>41876.207638888889</v>
      </c>
    </row>
    <row r="2842" spans="1:20" ht="64"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6">
        <f>(E2842-D2842)/D2842 + 1</f>
        <v>1.04</v>
      </c>
      <c r="P2842" s="5">
        <f>E2842/L2842</f>
        <v>19.696969696969695</v>
      </c>
      <c r="Q2842" t="s">
        <v>8317</v>
      </c>
      <c r="R2842" t="s">
        <v>8318</v>
      </c>
      <c r="S2842" s="12">
        <f>(((J2842/60)/60)/24)+DATE(1970,1,1)</f>
        <v>42060.035636574074</v>
      </c>
      <c r="T2842" s="13">
        <f>(((I2842/60)/60)/24)+DATE(1970,1,1)</f>
        <v>42081.708333333328</v>
      </c>
    </row>
    <row r="2843" spans="1:20" ht="64"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6">
        <f>(E2843-D2843)/D2843 + 1</f>
        <v>1.0000000000000009E-2</v>
      </c>
      <c r="P2843" s="5">
        <f>E2843/L2843</f>
        <v>10</v>
      </c>
      <c r="Q2843" t="s">
        <v>8317</v>
      </c>
      <c r="R2843" t="s">
        <v>8318</v>
      </c>
      <c r="S2843" s="12">
        <f>(((J2843/60)/60)/24)+DATE(1970,1,1)</f>
        <v>42291.739548611105</v>
      </c>
      <c r="T2843" s="13">
        <f>(((I2843/60)/60)/24)+DATE(1970,1,1)</f>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6">
        <f>(E2844-D2844)/D2844 + 1</f>
        <v>0</v>
      </c>
      <c r="P2844" s="5" t="e">
        <f>E2844/L2844</f>
        <v>#DIV/0!</v>
      </c>
      <c r="Q2844" t="s">
        <v>8317</v>
      </c>
      <c r="R2844" t="s">
        <v>8318</v>
      </c>
      <c r="S2844" s="12">
        <f>(((J2844/60)/60)/24)+DATE(1970,1,1)</f>
        <v>41784.952488425923</v>
      </c>
      <c r="T2844" s="13">
        <f>(((I2844/60)/60)/24)+DATE(1970,1,1)</f>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6">
        <f>(E2845-D2845)/D2845 + 1</f>
        <v>0</v>
      </c>
      <c r="P2845" s="5" t="e">
        <f>E2845/L2845</f>
        <v>#DIV/0!</v>
      </c>
      <c r="Q2845" t="s">
        <v>8317</v>
      </c>
      <c r="R2845" t="s">
        <v>8318</v>
      </c>
      <c r="S2845" s="12">
        <f>(((J2845/60)/60)/24)+DATE(1970,1,1)</f>
        <v>42492.737847222219</v>
      </c>
      <c r="T2845" s="13">
        <f>(((I2845/60)/60)/24)+DATE(1970,1,1)</f>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6">
        <f>(E2846-D2846)/D2846 + 1</f>
        <v>5.4545454545454564E-2</v>
      </c>
      <c r="P2846" s="5">
        <f>E2846/L2846</f>
        <v>30</v>
      </c>
      <c r="Q2846" t="s">
        <v>8317</v>
      </c>
      <c r="R2846" t="s">
        <v>8318</v>
      </c>
      <c r="S2846" s="12">
        <f>(((J2846/60)/60)/24)+DATE(1970,1,1)</f>
        <v>42709.546064814815</v>
      </c>
      <c r="T2846" s="13">
        <f>(((I2846/60)/60)/24)+DATE(1970,1,1)</f>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6">
        <f>(E2847-D2847)/D2847 + 1</f>
        <v>0.31546666666666667</v>
      </c>
      <c r="P2847" s="5">
        <f>E2847/L2847</f>
        <v>60.666666666666664</v>
      </c>
      <c r="Q2847" t="s">
        <v>8317</v>
      </c>
      <c r="R2847" t="s">
        <v>8318</v>
      </c>
      <c r="S2847" s="12">
        <f>(((J2847/60)/60)/24)+DATE(1970,1,1)</f>
        <v>42103.016585648147</v>
      </c>
      <c r="T2847" s="13">
        <f>(((I2847/60)/60)/24)+DATE(1970,1,1)</f>
        <v>42163.016585648147</v>
      </c>
    </row>
    <row r="2848" spans="1:20" ht="64"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6">
        <f>(E2848-D2848)/D2848 + 1</f>
        <v>0</v>
      </c>
      <c r="P2848" s="5" t="e">
        <f>E2848/L2848</f>
        <v>#DIV/0!</v>
      </c>
      <c r="Q2848" t="s">
        <v>8317</v>
      </c>
      <c r="R2848" t="s">
        <v>8318</v>
      </c>
      <c r="S2848" s="12">
        <f>(((J2848/60)/60)/24)+DATE(1970,1,1)</f>
        <v>42108.692060185189</v>
      </c>
      <c r="T2848" s="13">
        <f>(((I2848/60)/60)/24)+DATE(1970,1,1)</f>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6">
        <f>(E2849-D2849)/D2849 + 1</f>
        <v>0</v>
      </c>
      <c r="P2849" s="5" t="e">
        <f>E2849/L2849</f>
        <v>#DIV/0!</v>
      </c>
      <c r="Q2849" t="s">
        <v>8317</v>
      </c>
      <c r="R2849" t="s">
        <v>8318</v>
      </c>
      <c r="S2849" s="12">
        <f>(((J2849/60)/60)/24)+DATE(1970,1,1)</f>
        <v>42453.806307870371</v>
      </c>
      <c r="T2849" s="13">
        <f>(((I2849/60)/60)/24)+DATE(1970,1,1)</f>
        <v>42513.806307870371</v>
      </c>
    </row>
    <row r="2850" spans="1:20" ht="64"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6">
        <f>(E2850-D2850)/D2850 + 1</f>
        <v>2.0000000000000018E-3</v>
      </c>
      <c r="P2850" s="5">
        <f>E2850/L2850</f>
        <v>23.333333333333332</v>
      </c>
      <c r="Q2850" t="s">
        <v>8317</v>
      </c>
      <c r="R2850" t="s">
        <v>8318</v>
      </c>
      <c r="S2850" s="12">
        <f>(((J2850/60)/60)/24)+DATE(1970,1,1)</f>
        <v>42123.648831018523</v>
      </c>
      <c r="T2850" s="13">
        <f>(((I2850/60)/60)/24)+DATE(1970,1,1)</f>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6">
        <f>(E2851-D2851)/D2851 + 1</f>
        <v>1.0000000000000009E-2</v>
      </c>
      <c r="P2851" s="5">
        <f>E2851/L2851</f>
        <v>5</v>
      </c>
      <c r="Q2851" t="s">
        <v>8317</v>
      </c>
      <c r="R2851" t="s">
        <v>8318</v>
      </c>
      <c r="S2851" s="12">
        <f>(((J2851/60)/60)/24)+DATE(1970,1,1)</f>
        <v>42453.428240740745</v>
      </c>
      <c r="T2851" s="13">
        <f>(((I2851/60)/60)/24)+DATE(1970,1,1)</f>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6">
        <f>(E2852-D2852)/D2852 + 1</f>
        <v>3.8874999999999993E-2</v>
      </c>
      <c r="P2852" s="5">
        <f>E2852/L2852</f>
        <v>23.923076923076923</v>
      </c>
      <c r="Q2852" t="s">
        <v>8317</v>
      </c>
      <c r="R2852" t="s">
        <v>8318</v>
      </c>
      <c r="S2852" s="12">
        <f>(((J2852/60)/60)/24)+DATE(1970,1,1)</f>
        <v>41858.007071759261</v>
      </c>
      <c r="T2852" s="13">
        <f>(((I2852/60)/60)/24)+DATE(1970,1,1)</f>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6">
        <f>(E2853-D2853)/D2853 + 1</f>
        <v>0</v>
      </c>
      <c r="P2853" s="5" t="e">
        <f>E2853/L2853</f>
        <v>#DIV/0!</v>
      </c>
      <c r="Q2853" t="s">
        <v>8317</v>
      </c>
      <c r="R2853" t="s">
        <v>8318</v>
      </c>
      <c r="S2853" s="12">
        <f>(((J2853/60)/60)/24)+DATE(1970,1,1)</f>
        <v>42390.002650462964</v>
      </c>
      <c r="T2853" s="13">
        <f>(((I2853/60)/60)/24)+DATE(1970,1,1)</f>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6">
        <f>(E2854-D2854)/D2854 + 1</f>
        <v>1.9000000000000017E-2</v>
      </c>
      <c r="P2854" s="5">
        <f>E2854/L2854</f>
        <v>15.833333333333334</v>
      </c>
      <c r="Q2854" t="s">
        <v>8317</v>
      </c>
      <c r="R2854" t="s">
        <v>8318</v>
      </c>
      <c r="S2854" s="12">
        <f>(((J2854/60)/60)/24)+DATE(1970,1,1)</f>
        <v>41781.045173611114</v>
      </c>
      <c r="T2854" s="13">
        <f>(((I2854/60)/60)/24)+DATE(1970,1,1)</f>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6">
        <f>(E2855-D2855)/D2855 + 1</f>
        <v>0</v>
      </c>
      <c r="P2855" s="5" t="e">
        <f>E2855/L2855</f>
        <v>#DIV/0!</v>
      </c>
      <c r="Q2855" t="s">
        <v>8317</v>
      </c>
      <c r="R2855" t="s">
        <v>8318</v>
      </c>
      <c r="S2855" s="12">
        <f>(((J2855/60)/60)/24)+DATE(1970,1,1)</f>
        <v>41836.190937499996</v>
      </c>
      <c r="T2855" s="13">
        <f>(((I2855/60)/60)/24)+DATE(1970,1,1)</f>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6">
        <f>(E2856-D2856)/D2856 + 1</f>
        <v>0.41700000000000004</v>
      </c>
      <c r="P2856" s="5">
        <f>E2856/L2856</f>
        <v>29.785714285714285</v>
      </c>
      <c r="Q2856" t="s">
        <v>8317</v>
      </c>
      <c r="R2856" t="s">
        <v>8318</v>
      </c>
      <c r="S2856" s="12">
        <f>(((J2856/60)/60)/24)+DATE(1970,1,1)</f>
        <v>42111.71665509259</v>
      </c>
      <c r="T2856" s="13">
        <f>(((I2856/60)/60)/24)+DATE(1970,1,1)</f>
        <v>42131.71665509259</v>
      </c>
    </row>
    <row r="2857" spans="1:20" ht="64"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6">
        <f>(E2857-D2857)/D2857 + 1</f>
        <v>0.5</v>
      </c>
      <c r="P2857" s="5">
        <f>E2857/L2857</f>
        <v>60</v>
      </c>
      <c r="Q2857" t="s">
        <v>8317</v>
      </c>
      <c r="R2857" t="s">
        <v>8318</v>
      </c>
      <c r="S2857" s="12">
        <f>(((J2857/60)/60)/24)+DATE(1970,1,1)</f>
        <v>42370.007766203707</v>
      </c>
      <c r="T2857" s="13">
        <f>(((I2857/60)/60)/24)+DATE(1970,1,1)</f>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6">
        <f>(E2858-D2858)/D2858 + 1</f>
        <v>4.8666666666666636E-2</v>
      </c>
      <c r="P2858" s="5">
        <f>E2858/L2858</f>
        <v>24.333333333333332</v>
      </c>
      <c r="Q2858" t="s">
        <v>8317</v>
      </c>
      <c r="R2858" t="s">
        <v>8318</v>
      </c>
      <c r="S2858" s="12">
        <f>(((J2858/60)/60)/24)+DATE(1970,1,1)</f>
        <v>42165.037581018521</v>
      </c>
      <c r="T2858" s="13">
        <f>(((I2858/60)/60)/24)+DATE(1970,1,1)</f>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6">
        <f>(E2859-D2859)/D2859 + 1</f>
        <v>0.19736842105263153</v>
      </c>
      <c r="P2859" s="5">
        <f>E2859/L2859</f>
        <v>500</v>
      </c>
      <c r="Q2859" t="s">
        <v>8317</v>
      </c>
      <c r="R2859" t="s">
        <v>8318</v>
      </c>
      <c r="S2859" s="12">
        <f>(((J2859/60)/60)/24)+DATE(1970,1,1)</f>
        <v>42726.920081018514</v>
      </c>
      <c r="T2859" s="13">
        <f>(((I2859/60)/60)/24)+DATE(1970,1,1)</f>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6">
        <f>(E2860-D2860)/D2860 + 1</f>
        <v>0</v>
      </c>
      <c r="P2860" s="5" t="e">
        <f>E2860/L2860</f>
        <v>#DIV/0!</v>
      </c>
      <c r="Q2860" t="s">
        <v>8317</v>
      </c>
      <c r="R2860" t="s">
        <v>8318</v>
      </c>
      <c r="S2860" s="12">
        <f>(((J2860/60)/60)/24)+DATE(1970,1,1)</f>
        <v>41954.545081018514</v>
      </c>
      <c r="T2860" s="13">
        <f>(((I2860/60)/60)/24)+DATE(1970,1,1)</f>
        <v>41978.477777777778</v>
      </c>
    </row>
    <row r="2861" spans="1:20" ht="48"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6">
        <f>(E2861-D2861)/D2861 + 1</f>
        <v>1.749999999999996E-2</v>
      </c>
      <c r="P2861" s="5">
        <f>E2861/L2861</f>
        <v>35</v>
      </c>
      <c r="Q2861" t="s">
        <v>8317</v>
      </c>
      <c r="R2861" t="s">
        <v>8318</v>
      </c>
      <c r="S2861" s="12">
        <f>(((J2861/60)/60)/24)+DATE(1970,1,1)</f>
        <v>42233.362314814818</v>
      </c>
      <c r="T2861" s="13">
        <f>(((I2861/60)/60)/24)+DATE(1970,1,1)</f>
        <v>42293.362314814818</v>
      </c>
    </row>
    <row r="2862" spans="1:20" ht="64"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6">
        <f>(E2862-D2862)/D2862 + 1</f>
        <v>6.6500000000000004E-2</v>
      </c>
      <c r="P2862" s="5">
        <f>E2862/L2862</f>
        <v>29.555555555555557</v>
      </c>
      <c r="Q2862" t="s">
        <v>8317</v>
      </c>
      <c r="R2862" t="s">
        <v>8318</v>
      </c>
      <c r="S2862" s="12">
        <f>(((J2862/60)/60)/24)+DATE(1970,1,1)</f>
        <v>42480.800648148142</v>
      </c>
      <c r="T2862" s="13">
        <f>(((I2862/60)/60)/24)+DATE(1970,1,1)</f>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6">
        <f>(E2863-D2863)/D2863 + 1</f>
        <v>0.31999999999999995</v>
      </c>
      <c r="P2863" s="5">
        <f>E2863/L2863</f>
        <v>26.666666666666668</v>
      </c>
      <c r="Q2863" t="s">
        <v>8317</v>
      </c>
      <c r="R2863" t="s">
        <v>8318</v>
      </c>
      <c r="S2863" s="12">
        <f>(((J2863/60)/60)/24)+DATE(1970,1,1)</f>
        <v>42257.590833333335</v>
      </c>
      <c r="T2863" s="13">
        <f>(((I2863/60)/60)/24)+DATE(1970,1,1)</f>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6">
        <f>(E2864-D2864)/D2864 + 1</f>
        <v>4.3307086614172707E-3</v>
      </c>
      <c r="P2864" s="5">
        <f>E2864/L2864</f>
        <v>18.333333333333332</v>
      </c>
      <c r="Q2864" t="s">
        <v>8317</v>
      </c>
      <c r="R2864" t="s">
        <v>8318</v>
      </c>
      <c r="S2864" s="12">
        <f>(((J2864/60)/60)/24)+DATE(1970,1,1)</f>
        <v>41784.789687500001</v>
      </c>
      <c r="T2864" s="13">
        <f>(((I2864/60)/60)/24)+DATE(1970,1,1)</f>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6">
        <f>(E2865-D2865)/D2865 + 1</f>
        <v>3.9999999999995595E-4</v>
      </c>
      <c r="P2865" s="5">
        <f>E2865/L2865</f>
        <v>20</v>
      </c>
      <c r="Q2865" t="s">
        <v>8317</v>
      </c>
      <c r="R2865" t="s">
        <v>8318</v>
      </c>
      <c r="S2865" s="12">
        <f>(((J2865/60)/60)/24)+DATE(1970,1,1)</f>
        <v>41831.675034722226</v>
      </c>
      <c r="T2865" s="13">
        <f>(((I2865/60)/60)/24)+DATE(1970,1,1)</f>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6">
        <f>(E2866-D2866)/D2866 + 1</f>
        <v>1.6000000000000014E-2</v>
      </c>
      <c r="P2866" s="5">
        <f>E2866/L2866</f>
        <v>13.333333333333334</v>
      </c>
      <c r="Q2866" t="s">
        <v>8317</v>
      </c>
      <c r="R2866" t="s">
        <v>8318</v>
      </c>
      <c r="S2866" s="12">
        <f>(((J2866/60)/60)/24)+DATE(1970,1,1)</f>
        <v>42172.613506944443</v>
      </c>
      <c r="T2866" s="13">
        <f>(((I2866/60)/60)/24)+DATE(1970,1,1)</f>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6">
        <f>(E2867-D2867)/D2867 + 1</f>
        <v>0</v>
      </c>
      <c r="P2867" s="5" t="e">
        <f>E2867/L2867</f>
        <v>#DIV/0!</v>
      </c>
      <c r="Q2867" t="s">
        <v>8317</v>
      </c>
      <c r="R2867" t="s">
        <v>8318</v>
      </c>
      <c r="S2867" s="12">
        <f>(((J2867/60)/60)/24)+DATE(1970,1,1)</f>
        <v>41950.114108796297</v>
      </c>
      <c r="T2867" s="13">
        <f>(((I2867/60)/60)/24)+DATE(1970,1,1)</f>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6">
        <f>(E2868-D2868)/D2868 + 1</f>
        <v>9.000000000000008E-3</v>
      </c>
      <c r="P2868" s="5">
        <f>E2868/L2868</f>
        <v>22.5</v>
      </c>
      <c r="Q2868" t="s">
        <v>8317</v>
      </c>
      <c r="R2868" t="s">
        <v>8318</v>
      </c>
      <c r="S2868" s="12">
        <f>(((J2868/60)/60)/24)+DATE(1970,1,1)</f>
        <v>42627.955104166671</v>
      </c>
      <c r="T2868" s="13">
        <f>(((I2868/60)/60)/24)+DATE(1970,1,1)</f>
        <v>42657.916666666672</v>
      </c>
    </row>
    <row r="2869" spans="1:20" ht="64"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6">
        <f>(E2869-D2869)/D2869 + 1</f>
        <v>0.2016</v>
      </c>
      <c r="P2869" s="5">
        <f>E2869/L2869</f>
        <v>50.4</v>
      </c>
      <c r="Q2869" t="s">
        <v>8317</v>
      </c>
      <c r="R2869" t="s">
        <v>8318</v>
      </c>
      <c r="S2869" s="12">
        <f>(((J2869/60)/60)/24)+DATE(1970,1,1)</f>
        <v>42531.195277777777</v>
      </c>
      <c r="T2869" s="13">
        <f>(((I2869/60)/60)/24)+DATE(1970,1,1)</f>
        <v>42555.166666666672</v>
      </c>
    </row>
    <row r="2870" spans="1:20" ht="64"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6">
        <f>(E2870-D2870)/D2870 + 1</f>
        <v>0.42011733333333334</v>
      </c>
      <c r="P2870" s="5">
        <f>E2870/L2870</f>
        <v>105.02933333333334</v>
      </c>
      <c r="Q2870" t="s">
        <v>8317</v>
      </c>
      <c r="R2870" t="s">
        <v>8318</v>
      </c>
      <c r="S2870" s="12">
        <f>(((J2870/60)/60)/24)+DATE(1970,1,1)</f>
        <v>42618.827013888891</v>
      </c>
      <c r="T2870" s="13">
        <f>(((I2870/60)/60)/24)+DATE(1970,1,1)</f>
        <v>42648.827013888891</v>
      </c>
    </row>
    <row r="2871" spans="1:20" ht="64"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6">
        <f>(E2871-D2871)/D2871 + 1</f>
        <v>8.8500000000000245E-3</v>
      </c>
      <c r="P2871" s="5">
        <f>E2871/L2871</f>
        <v>35.4</v>
      </c>
      <c r="Q2871" t="s">
        <v>8317</v>
      </c>
      <c r="R2871" t="s">
        <v>8318</v>
      </c>
      <c r="S2871" s="12">
        <f>(((J2871/60)/60)/24)+DATE(1970,1,1)</f>
        <v>42540.593530092592</v>
      </c>
      <c r="T2871" s="13">
        <f>(((I2871/60)/60)/24)+DATE(1970,1,1)</f>
        <v>42570.593530092592</v>
      </c>
    </row>
    <row r="2872" spans="1:20" ht="64"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6">
        <f>(E2872-D2872)/D2872 + 1</f>
        <v>0.15000000000000002</v>
      </c>
      <c r="P2872" s="5">
        <f>E2872/L2872</f>
        <v>83.333333333333329</v>
      </c>
      <c r="Q2872" t="s">
        <v>8317</v>
      </c>
      <c r="R2872" t="s">
        <v>8318</v>
      </c>
      <c r="S2872" s="12">
        <f>(((J2872/60)/60)/24)+DATE(1970,1,1)</f>
        <v>41746.189409722225</v>
      </c>
      <c r="T2872" s="13">
        <f>(((I2872/60)/60)/24)+DATE(1970,1,1)</f>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6">
        <f>(E2873-D2873)/D2873 + 1</f>
        <v>4.6699999999999964E-2</v>
      </c>
      <c r="P2873" s="5">
        <f>E2873/L2873</f>
        <v>35.92307692307692</v>
      </c>
      <c r="Q2873" t="s">
        <v>8317</v>
      </c>
      <c r="R2873" t="s">
        <v>8318</v>
      </c>
      <c r="S2873" s="12">
        <f>(((J2873/60)/60)/24)+DATE(1970,1,1)</f>
        <v>41974.738576388889</v>
      </c>
      <c r="T2873" s="13">
        <f>(((I2873/60)/60)/24)+DATE(1970,1,1)</f>
        <v>41994.738576388889</v>
      </c>
    </row>
    <row r="2874" spans="1:20" ht="48"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6">
        <f>(E2874-D2874)/D2874 + 1</f>
        <v>0</v>
      </c>
      <c r="P2874" s="5" t="e">
        <f>E2874/L2874</f>
        <v>#DIV/0!</v>
      </c>
      <c r="Q2874" t="s">
        <v>8317</v>
      </c>
      <c r="R2874" t="s">
        <v>8318</v>
      </c>
      <c r="S2874" s="12">
        <f>(((J2874/60)/60)/24)+DATE(1970,1,1)</f>
        <v>42115.11618055556</v>
      </c>
      <c r="T2874" s="13">
        <f>(((I2874/60)/60)/24)+DATE(1970,1,1)</f>
        <v>42175.11618055556</v>
      </c>
    </row>
    <row r="2875" spans="1:20" ht="64"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6">
        <f>(E2875-D2875)/D2875 + 1</f>
        <v>0.38119999999999998</v>
      </c>
      <c r="P2875" s="5">
        <f>E2875/L2875</f>
        <v>119.125</v>
      </c>
      <c r="Q2875" t="s">
        <v>8317</v>
      </c>
      <c r="R2875" t="s">
        <v>8318</v>
      </c>
      <c r="S2875" s="12">
        <f>(((J2875/60)/60)/24)+DATE(1970,1,1)</f>
        <v>42002.817488425921</v>
      </c>
      <c r="T2875" s="13">
        <f>(((I2875/60)/60)/24)+DATE(1970,1,1)</f>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6">
        <f>(E2876-D2876)/D2876 + 1</f>
        <v>5.4200000000000026E-2</v>
      </c>
      <c r="P2876" s="5">
        <f>E2876/L2876</f>
        <v>90.333333333333329</v>
      </c>
      <c r="Q2876" t="s">
        <v>8317</v>
      </c>
      <c r="R2876" t="s">
        <v>8318</v>
      </c>
      <c r="S2876" s="12">
        <f>(((J2876/60)/60)/24)+DATE(1970,1,1)</f>
        <v>42722.84474537037</v>
      </c>
      <c r="T2876" s="13">
        <f>(((I2876/60)/60)/24)+DATE(1970,1,1)</f>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6">
        <f>(E2877-D2877)/D2877 + 1</f>
        <v>3.4999999999996145E-4</v>
      </c>
      <c r="P2877" s="5">
        <f>E2877/L2877</f>
        <v>2.3333333333333335</v>
      </c>
      <c r="Q2877" t="s">
        <v>8317</v>
      </c>
      <c r="R2877" t="s">
        <v>8318</v>
      </c>
      <c r="S2877" s="12">
        <f>(((J2877/60)/60)/24)+DATE(1970,1,1)</f>
        <v>42465.128391203703</v>
      </c>
      <c r="T2877" s="13">
        <f>(((I2877/60)/60)/24)+DATE(1970,1,1)</f>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6">
        <f>(E2878-D2878)/D2878 + 1</f>
        <v>0</v>
      </c>
      <c r="P2878" s="5" t="e">
        <f>E2878/L2878</f>
        <v>#DIV/0!</v>
      </c>
      <c r="Q2878" t="s">
        <v>8317</v>
      </c>
      <c r="R2878" t="s">
        <v>8318</v>
      </c>
      <c r="S2878" s="12">
        <f>(((J2878/60)/60)/24)+DATE(1970,1,1)</f>
        <v>42171.743969907402</v>
      </c>
      <c r="T2878" s="13">
        <f>(((I2878/60)/60)/24)+DATE(1970,1,1)</f>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6">
        <f>(E2879-D2879)/D2879 + 1</f>
        <v>0.10833333333333328</v>
      </c>
      <c r="P2879" s="5">
        <f>E2879/L2879</f>
        <v>108.33333333333333</v>
      </c>
      <c r="Q2879" t="s">
        <v>8317</v>
      </c>
      <c r="R2879" t="s">
        <v>8318</v>
      </c>
      <c r="S2879" s="12">
        <f>(((J2879/60)/60)/24)+DATE(1970,1,1)</f>
        <v>42672.955138888887</v>
      </c>
      <c r="T2879" s="13">
        <f>(((I2879/60)/60)/24)+DATE(1970,1,1)</f>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6">
        <f>(E2880-D2880)/D2880 + 1</f>
        <v>2.1000000000000019E-2</v>
      </c>
      <c r="P2880" s="5">
        <f>E2880/L2880</f>
        <v>15.75</v>
      </c>
      <c r="Q2880" t="s">
        <v>8317</v>
      </c>
      <c r="R2880" t="s">
        <v>8318</v>
      </c>
      <c r="S2880" s="12">
        <f>(((J2880/60)/60)/24)+DATE(1970,1,1)</f>
        <v>42128.615682870368</v>
      </c>
      <c r="T2880" s="13">
        <f>(((I2880/60)/60)/24)+DATE(1970,1,1)</f>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6">
        <f>(E2881-D2881)/D2881 + 1</f>
        <v>2.5892857142857384E-3</v>
      </c>
      <c r="P2881" s="5">
        <f>E2881/L2881</f>
        <v>29</v>
      </c>
      <c r="Q2881" t="s">
        <v>8317</v>
      </c>
      <c r="R2881" t="s">
        <v>8318</v>
      </c>
      <c r="S2881" s="12">
        <f>(((J2881/60)/60)/24)+DATE(1970,1,1)</f>
        <v>42359.725243055553</v>
      </c>
      <c r="T2881" s="13">
        <f>(((I2881/60)/60)/24)+DATE(1970,1,1)</f>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6">
        <f>(E2882-D2882)/D2882 + 1</f>
        <v>0.23333333333333328</v>
      </c>
      <c r="P2882" s="5">
        <f>E2882/L2882</f>
        <v>96.551724137931032</v>
      </c>
      <c r="Q2882" t="s">
        <v>8317</v>
      </c>
      <c r="R2882" t="s">
        <v>8318</v>
      </c>
      <c r="S2882" s="12">
        <f>(((J2882/60)/60)/24)+DATE(1970,1,1)</f>
        <v>42192.905694444446</v>
      </c>
      <c r="T2882" s="13">
        <f>(((I2882/60)/60)/24)+DATE(1970,1,1)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6">
        <f>(E2883-D2883)/D2883 + 1</f>
        <v>0</v>
      </c>
      <c r="P2883" s="5" t="e">
        <f>E2883/L2883</f>
        <v>#DIV/0!</v>
      </c>
      <c r="Q2883" t="s">
        <v>8317</v>
      </c>
      <c r="R2883" t="s">
        <v>8318</v>
      </c>
      <c r="S2883" s="12">
        <f>(((J2883/60)/60)/24)+DATE(1970,1,1)</f>
        <v>41916.597638888888</v>
      </c>
      <c r="T2883" s="13">
        <f>(((I2883/60)/60)/24)+DATE(1970,1,1)</f>
        <v>41976.639305555553</v>
      </c>
    </row>
    <row r="2884" spans="1:20" ht="64"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6">
        <f>(E2884-D2884)/D2884 + 1</f>
        <v>0.33599999999999997</v>
      </c>
      <c r="P2884" s="5">
        <f>E2884/L2884</f>
        <v>63</v>
      </c>
      <c r="Q2884" t="s">
        <v>8317</v>
      </c>
      <c r="R2884" t="s">
        <v>8318</v>
      </c>
      <c r="S2884" s="12">
        <f>(((J2884/60)/60)/24)+DATE(1970,1,1)</f>
        <v>42461.596273148149</v>
      </c>
      <c r="T2884" s="13">
        <f>(((I2884/60)/60)/24)+DATE(1970,1,1)</f>
        <v>42491.596273148149</v>
      </c>
    </row>
    <row r="2885" spans="1:20" ht="64"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6">
        <f>(E2885-D2885)/D2885 + 1</f>
        <v>0.19079999999999997</v>
      </c>
      <c r="P2885" s="5">
        <f>E2885/L2885</f>
        <v>381.6</v>
      </c>
      <c r="Q2885" t="s">
        <v>8317</v>
      </c>
      <c r="R2885" t="s">
        <v>8318</v>
      </c>
      <c r="S2885" s="12">
        <f>(((J2885/60)/60)/24)+DATE(1970,1,1)</f>
        <v>42370.90320601852</v>
      </c>
      <c r="T2885" s="13">
        <f>(((I2885/60)/60)/24)+DATE(1970,1,1)</f>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6">
        <f>(E2886-D2886)/D2886 + 1</f>
        <v>4.1111111111110654E-3</v>
      </c>
      <c r="P2886" s="5">
        <f>E2886/L2886</f>
        <v>46.25</v>
      </c>
      <c r="Q2886" t="s">
        <v>8317</v>
      </c>
      <c r="R2886" t="s">
        <v>8318</v>
      </c>
      <c r="S2886" s="12">
        <f>(((J2886/60)/60)/24)+DATE(1970,1,1)</f>
        <v>41948.727256944447</v>
      </c>
      <c r="T2886" s="13">
        <f>(((I2886/60)/60)/24)+DATE(1970,1,1)</f>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6">
        <f>(E2887-D2887)/D2887 + 1</f>
        <v>0.32499999999999996</v>
      </c>
      <c r="P2887" s="5">
        <f>E2887/L2887</f>
        <v>26</v>
      </c>
      <c r="Q2887" t="s">
        <v>8317</v>
      </c>
      <c r="R2887" t="s">
        <v>8318</v>
      </c>
      <c r="S2887" s="12">
        <f>(((J2887/60)/60)/24)+DATE(1970,1,1)</f>
        <v>42047.07640046296</v>
      </c>
      <c r="T2887" s="13">
        <f>(((I2887/60)/60)/24)+DATE(1970,1,1)</f>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6">
        <f>(E2888-D2888)/D2888 + 1</f>
        <v>5.0000000000000044E-2</v>
      </c>
      <c r="P2888" s="5">
        <f>E2888/L2888</f>
        <v>10</v>
      </c>
      <c r="Q2888" t="s">
        <v>8317</v>
      </c>
      <c r="R2888" t="s">
        <v>8318</v>
      </c>
      <c r="S2888" s="12">
        <f>(((J2888/60)/60)/24)+DATE(1970,1,1)</f>
        <v>42261.632916666669</v>
      </c>
      <c r="T2888" s="13">
        <f>(((I2888/60)/60)/24)+DATE(1970,1,1)</f>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6">
        <f>(E2889-D2889)/D2889 + 1</f>
        <v>1.6666666666667052E-3</v>
      </c>
      <c r="P2889" s="5">
        <f>E2889/L2889</f>
        <v>5</v>
      </c>
      <c r="Q2889" t="s">
        <v>8317</v>
      </c>
      <c r="R2889" t="s">
        <v>8318</v>
      </c>
      <c r="S2889" s="12">
        <f>(((J2889/60)/60)/24)+DATE(1970,1,1)</f>
        <v>41985.427361111113</v>
      </c>
      <c r="T2889" s="13">
        <f>(((I2889/60)/60)/24)+DATE(1970,1,1)</f>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6">
        <f>(E2890-D2890)/D2890 + 1</f>
        <v>0</v>
      </c>
      <c r="P2890" s="5" t="e">
        <f>E2890/L2890</f>
        <v>#DIV/0!</v>
      </c>
      <c r="Q2890" t="s">
        <v>8317</v>
      </c>
      <c r="R2890" t="s">
        <v>8318</v>
      </c>
      <c r="S2890" s="12">
        <f>(((J2890/60)/60)/24)+DATE(1970,1,1)</f>
        <v>41922.535185185188</v>
      </c>
      <c r="T2890" s="13">
        <f>(((I2890/60)/60)/24)+DATE(1970,1,1)</f>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6">
        <f>(E2891-D2891)/D2891 + 1</f>
        <v>0.38066666666666671</v>
      </c>
      <c r="P2891" s="5">
        <f>E2891/L2891</f>
        <v>81.571428571428569</v>
      </c>
      <c r="Q2891" t="s">
        <v>8317</v>
      </c>
      <c r="R2891" t="s">
        <v>8318</v>
      </c>
      <c r="S2891" s="12">
        <f>(((J2891/60)/60)/24)+DATE(1970,1,1)</f>
        <v>41850.863252314812</v>
      </c>
      <c r="T2891" s="13">
        <f>(((I2891/60)/60)/24)+DATE(1970,1,1)</f>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6">
        <f>(E2892-D2892)/D2892 + 1</f>
        <v>1.0499999999999954E-2</v>
      </c>
      <c r="P2892" s="5">
        <f>E2892/L2892</f>
        <v>7</v>
      </c>
      <c r="Q2892" t="s">
        <v>8317</v>
      </c>
      <c r="R2892" t="s">
        <v>8318</v>
      </c>
      <c r="S2892" s="12">
        <f>(((J2892/60)/60)/24)+DATE(1970,1,1)</f>
        <v>41831.742962962962</v>
      </c>
      <c r="T2892" s="13">
        <f>(((I2892/60)/60)/24)+DATE(1970,1,1)</f>
        <v>41860.125</v>
      </c>
    </row>
    <row r="2893" spans="1:20" ht="64"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6">
        <f>(E2893-D2893)/D2893 + 1</f>
        <v>2.7299999999999991E-2</v>
      </c>
      <c r="P2893" s="5">
        <f>E2893/L2893</f>
        <v>27.3</v>
      </c>
      <c r="Q2893" t="s">
        <v>8317</v>
      </c>
      <c r="R2893" t="s">
        <v>8318</v>
      </c>
      <c r="S2893" s="12">
        <f>(((J2893/60)/60)/24)+DATE(1970,1,1)</f>
        <v>42415.883425925931</v>
      </c>
      <c r="T2893" s="13">
        <f>(((I2893/60)/60)/24)+DATE(1970,1,1)</f>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6">
        <f>(E2894-D2894)/D2894 + 1</f>
        <v>9.0909090909090939E-2</v>
      </c>
      <c r="P2894" s="5">
        <f>E2894/L2894</f>
        <v>29.411764705882351</v>
      </c>
      <c r="Q2894" t="s">
        <v>8317</v>
      </c>
      <c r="R2894" t="s">
        <v>8318</v>
      </c>
      <c r="S2894" s="12">
        <f>(((J2894/60)/60)/24)+DATE(1970,1,1)</f>
        <v>41869.714166666665</v>
      </c>
      <c r="T2894" s="13">
        <f>(((I2894/60)/60)/24)+DATE(1970,1,1)</f>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6">
        <f>(E2895-D2895)/D2895 + 1</f>
        <v>5.0000000000000044E-3</v>
      </c>
      <c r="P2895" s="5">
        <f>E2895/L2895</f>
        <v>12.5</v>
      </c>
      <c r="Q2895" t="s">
        <v>8317</v>
      </c>
      <c r="R2895" t="s">
        <v>8318</v>
      </c>
      <c r="S2895" s="12">
        <f>(((J2895/60)/60)/24)+DATE(1970,1,1)</f>
        <v>41953.773090277777</v>
      </c>
      <c r="T2895" s="13">
        <f>(((I2895/60)/60)/24)+DATE(1970,1,1)</f>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6">
        <f>(E2896-D2896)/D2896 + 1</f>
        <v>0</v>
      </c>
      <c r="P2896" s="5" t="e">
        <f>E2896/L2896</f>
        <v>#DIV/0!</v>
      </c>
      <c r="Q2896" t="s">
        <v>8317</v>
      </c>
      <c r="R2896" t="s">
        <v>8318</v>
      </c>
      <c r="S2896" s="12">
        <f>(((J2896/60)/60)/24)+DATE(1970,1,1)</f>
        <v>42037.986284722225</v>
      </c>
      <c r="T2896" s="13">
        <f>(((I2896/60)/60)/24)+DATE(1970,1,1)</f>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6">
        <f>(E2897-D2897)/D2897 + 1</f>
        <v>4.6000000000000041E-2</v>
      </c>
      <c r="P2897" s="5">
        <f>E2897/L2897</f>
        <v>5.75</v>
      </c>
      <c r="Q2897" t="s">
        <v>8317</v>
      </c>
      <c r="R2897" t="s">
        <v>8318</v>
      </c>
      <c r="S2897" s="12">
        <f>(((J2897/60)/60)/24)+DATE(1970,1,1)</f>
        <v>41811.555462962962</v>
      </c>
      <c r="T2897" s="13">
        <f>(((I2897/60)/60)/24)+DATE(1970,1,1)</f>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6">
        <f>(E2898-D2898)/D2898 + 1</f>
        <v>0.20833333333333337</v>
      </c>
      <c r="P2898" s="5">
        <f>E2898/L2898</f>
        <v>52.083333333333336</v>
      </c>
      <c r="Q2898" t="s">
        <v>8317</v>
      </c>
      <c r="R2898" t="s">
        <v>8318</v>
      </c>
      <c r="S2898" s="12">
        <f>(((J2898/60)/60)/24)+DATE(1970,1,1)</f>
        <v>42701.908807870372</v>
      </c>
      <c r="T2898" s="13">
        <f>(((I2898/60)/60)/24)+DATE(1970,1,1)</f>
        <v>42716.25</v>
      </c>
    </row>
    <row r="2899" spans="1:20" ht="64"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6">
        <f>(E2899-D2899)/D2899 + 1</f>
        <v>4.5833333333333282E-2</v>
      </c>
      <c r="P2899" s="5">
        <f>E2899/L2899</f>
        <v>183.33333333333334</v>
      </c>
      <c r="Q2899" t="s">
        <v>8317</v>
      </c>
      <c r="R2899" t="s">
        <v>8318</v>
      </c>
      <c r="S2899" s="12">
        <f>(((J2899/60)/60)/24)+DATE(1970,1,1)</f>
        <v>42258.646504629629</v>
      </c>
      <c r="T2899" s="13">
        <f>(((I2899/60)/60)/24)+DATE(1970,1,1)</f>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6">
        <f>(E2900-D2900)/D2900 + 1</f>
        <v>4.2133333333333356E-2</v>
      </c>
      <c r="P2900" s="5">
        <f>E2900/L2900</f>
        <v>26.333333333333332</v>
      </c>
      <c r="Q2900" t="s">
        <v>8317</v>
      </c>
      <c r="R2900" t="s">
        <v>8318</v>
      </c>
      <c r="S2900" s="12">
        <f>(((J2900/60)/60)/24)+DATE(1970,1,1)</f>
        <v>42278.664965277778</v>
      </c>
      <c r="T2900" s="13">
        <f>(((I2900/60)/60)/24)+DATE(1970,1,1)</f>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6">
        <f>(E2901-D2901)/D2901 + 1</f>
        <v>0</v>
      </c>
      <c r="P2901" s="5" t="e">
        <f>E2901/L2901</f>
        <v>#DIV/0!</v>
      </c>
      <c r="Q2901" t="s">
        <v>8317</v>
      </c>
      <c r="R2901" t="s">
        <v>8318</v>
      </c>
      <c r="S2901" s="12">
        <f>(((J2901/60)/60)/24)+DATE(1970,1,1)</f>
        <v>42515.078217592592</v>
      </c>
      <c r="T2901" s="13">
        <f>(((I2901/60)/60)/24)+DATE(1970,1,1)</f>
        <v>42575.078217592592</v>
      </c>
    </row>
    <row r="2902" spans="1:20" ht="64"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6">
        <f>(E2902-D2902)/D2902 + 1</f>
        <v>0.61909090909090914</v>
      </c>
      <c r="P2902" s="5">
        <f>E2902/L2902</f>
        <v>486.42857142857144</v>
      </c>
      <c r="Q2902" t="s">
        <v>8317</v>
      </c>
      <c r="R2902" t="s">
        <v>8318</v>
      </c>
      <c r="S2902" s="12">
        <f>(((J2902/60)/60)/24)+DATE(1970,1,1)</f>
        <v>41830.234166666669</v>
      </c>
      <c r="T2902" s="13">
        <f>(((I2902/60)/60)/24)+DATE(1970,1,1)</f>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6">
        <f>(E2903-D2903)/D2903 + 1</f>
        <v>8.0000000000000071E-3</v>
      </c>
      <c r="P2903" s="5">
        <f>E2903/L2903</f>
        <v>3</v>
      </c>
      <c r="Q2903" t="s">
        <v>8317</v>
      </c>
      <c r="R2903" t="s">
        <v>8318</v>
      </c>
      <c r="S2903" s="12">
        <f>(((J2903/60)/60)/24)+DATE(1970,1,1)</f>
        <v>41982.904386574075</v>
      </c>
      <c r="T2903" s="13">
        <f>(((I2903/60)/60)/24)+DATE(1970,1,1)</f>
        <v>42042.904386574075</v>
      </c>
    </row>
    <row r="2904" spans="1:20" ht="48"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6">
        <f>(E2904-D2904)/D2904 + 1</f>
        <v>1.6666666666664831E-4</v>
      </c>
      <c r="P2904" s="5">
        <f>E2904/L2904</f>
        <v>25</v>
      </c>
      <c r="Q2904" t="s">
        <v>8317</v>
      </c>
      <c r="R2904" t="s">
        <v>8318</v>
      </c>
      <c r="S2904" s="12">
        <f>(((J2904/60)/60)/24)+DATE(1970,1,1)</f>
        <v>42210.439768518518</v>
      </c>
      <c r="T2904" s="13">
        <f>(((I2904/60)/60)/24)+DATE(1970,1,1)</f>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6">
        <f>(E2905-D2905)/D2905 + 1</f>
        <v>7.8000000000000291E-3</v>
      </c>
      <c r="P2905" s="5">
        <f>E2905/L2905</f>
        <v>9.75</v>
      </c>
      <c r="Q2905" t="s">
        <v>8317</v>
      </c>
      <c r="R2905" t="s">
        <v>8318</v>
      </c>
      <c r="S2905" s="12">
        <f>(((J2905/60)/60)/24)+DATE(1970,1,1)</f>
        <v>42196.166874999995</v>
      </c>
      <c r="T2905" s="13">
        <f>(((I2905/60)/60)/24)+DATE(1970,1,1)</f>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6">
        <f>(E2906-D2906)/D2906 + 1</f>
        <v>5.0000000000000044E-2</v>
      </c>
      <c r="P2906" s="5">
        <f>E2906/L2906</f>
        <v>18.75</v>
      </c>
      <c r="Q2906" t="s">
        <v>8317</v>
      </c>
      <c r="R2906" t="s">
        <v>8318</v>
      </c>
      <c r="S2906" s="12">
        <f>(((J2906/60)/60)/24)+DATE(1970,1,1)</f>
        <v>41940.967951388891</v>
      </c>
      <c r="T2906" s="13">
        <f>(((I2906/60)/60)/24)+DATE(1970,1,1)</f>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6">
        <f>(E2907-D2907)/D2907 + 1</f>
        <v>0.17771428571428571</v>
      </c>
      <c r="P2907" s="5">
        <f>E2907/L2907</f>
        <v>36.588235294117645</v>
      </c>
      <c r="Q2907" t="s">
        <v>8317</v>
      </c>
      <c r="R2907" t="s">
        <v>8318</v>
      </c>
      <c r="S2907" s="12">
        <f>(((J2907/60)/60)/24)+DATE(1970,1,1)</f>
        <v>42606.056863425925</v>
      </c>
      <c r="T2907" s="13">
        <f>(((I2907/60)/60)/24)+DATE(1970,1,1)</f>
        <v>42620.056863425925</v>
      </c>
    </row>
    <row r="2908" spans="1:20" ht="64"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6">
        <f>(E2908-D2908)/D2908 + 1</f>
        <v>9.4166666666666621E-2</v>
      </c>
      <c r="P2908" s="5">
        <f>E2908/L2908</f>
        <v>80.714285714285708</v>
      </c>
      <c r="Q2908" t="s">
        <v>8317</v>
      </c>
      <c r="R2908" t="s">
        <v>8318</v>
      </c>
      <c r="S2908" s="12">
        <f>(((J2908/60)/60)/24)+DATE(1970,1,1)</f>
        <v>42199.648912037039</v>
      </c>
      <c r="T2908" s="13">
        <f>(((I2908/60)/60)/24)+DATE(1970,1,1)</f>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6">
        <f>(E2909-D2909)/D2909 + 1</f>
        <v>8.0000000000002292E-4</v>
      </c>
      <c r="P2909" s="5">
        <f>E2909/L2909</f>
        <v>1</v>
      </c>
      <c r="Q2909" t="s">
        <v>8317</v>
      </c>
      <c r="R2909" t="s">
        <v>8318</v>
      </c>
      <c r="S2909" s="12">
        <f>(((J2909/60)/60)/24)+DATE(1970,1,1)</f>
        <v>42444.877743055549</v>
      </c>
      <c r="T2909" s="13">
        <f>(((I2909/60)/60)/24)+DATE(1970,1,1)</f>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6">
        <f>(E2910-D2910)/D2910 + 1</f>
        <v>2.7499999999999969E-2</v>
      </c>
      <c r="P2910" s="5">
        <f>E2910/L2910</f>
        <v>52.8</v>
      </c>
      <c r="Q2910" t="s">
        <v>8317</v>
      </c>
      <c r="R2910" t="s">
        <v>8318</v>
      </c>
      <c r="S2910" s="12">
        <f>(((J2910/60)/60)/24)+DATE(1970,1,1)</f>
        <v>42499.731701388882</v>
      </c>
      <c r="T2910" s="13">
        <f>(((I2910/60)/60)/24)+DATE(1970,1,1)</f>
        <v>42529.731701388882</v>
      </c>
    </row>
    <row r="2911" spans="1:20" ht="64"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6">
        <f>(E2911-D2911)/D2911 + 1</f>
        <v>1.1111111111106187E-4</v>
      </c>
      <c r="P2911" s="5">
        <f>E2911/L2911</f>
        <v>20</v>
      </c>
      <c r="Q2911" t="s">
        <v>8317</v>
      </c>
      <c r="R2911" t="s">
        <v>8318</v>
      </c>
      <c r="S2911" s="12">
        <f>(((J2911/60)/60)/24)+DATE(1970,1,1)</f>
        <v>41929.266215277778</v>
      </c>
      <c r="T2911" s="13">
        <f>(((I2911/60)/60)/24)+DATE(1970,1,1)</f>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6">
        <f>(E2912-D2912)/D2912 + 1</f>
        <v>3.3333333333329662E-5</v>
      </c>
      <c r="P2912" s="5">
        <f>E2912/L2912</f>
        <v>1</v>
      </c>
      <c r="Q2912" t="s">
        <v>8317</v>
      </c>
      <c r="R2912" t="s">
        <v>8318</v>
      </c>
      <c r="S2912" s="12">
        <f>(((J2912/60)/60)/24)+DATE(1970,1,1)</f>
        <v>42107.841284722221</v>
      </c>
      <c r="T2912" s="13">
        <f>(((I2912/60)/60)/24)+DATE(1970,1,1)</f>
        <v>42167.841284722221</v>
      </c>
    </row>
    <row r="2913" spans="1:20" ht="64"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6">
        <f>(E2913-D2913)/D2913 + 1</f>
        <v>0.36499999999999999</v>
      </c>
      <c r="P2913" s="5">
        <f>E2913/L2913</f>
        <v>46.928571428571431</v>
      </c>
      <c r="Q2913" t="s">
        <v>8317</v>
      </c>
      <c r="R2913" t="s">
        <v>8318</v>
      </c>
      <c r="S2913" s="12">
        <f>(((J2913/60)/60)/24)+DATE(1970,1,1)</f>
        <v>42142.768819444449</v>
      </c>
      <c r="T2913" s="13">
        <f>(((I2913/60)/60)/24)+DATE(1970,1,1)</f>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6">
        <f>(E2914-D2914)/D2914 + 1</f>
        <v>0.14058171745152359</v>
      </c>
      <c r="P2914" s="5">
        <f>E2914/L2914</f>
        <v>78.07692307692308</v>
      </c>
      <c r="Q2914" t="s">
        <v>8317</v>
      </c>
      <c r="R2914" t="s">
        <v>8318</v>
      </c>
      <c r="S2914" s="12">
        <f>(((J2914/60)/60)/24)+DATE(1970,1,1)</f>
        <v>42354.131643518514</v>
      </c>
      <c r="T2914" s="13">
        <f>(((I2914/60)/60)/24)+DATE(1970,1,1)</f>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6">
        <f>(E2915-D2915)/D2915 + 1</f>
        <v>1.9999999999997797E-4</v>
      </c>
      <c r="P2915" s="5">
        <f>E2915/L2915</f>
        <v>1</v>
      </c>
      <c r="Q2915" t="s">
        <v>8317</v>
      </c>
      <c r="R2915" t="s">
        <v>8318</v>
      </c>
      <c r="S2915" s="12">
        <f>(((J2915/60)/60)/24)+DATE(1970,1,1)</f>
        <v>41828.922905092593</v>
      </c>
      <c r="T2915" s="13">
        <f>(((I2915/60)/60)/24)+DATE(1970,1,1)</f>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6">
        <f>(E2916-D2916)/D2916 + 1</f>
        <v>4.0000000000040004E-5</v>
      </c>
      <c r="P2916" s="5">
        <f>E2916/L2916</f>
        <v>1</v>
      </c>
      <c r="Q2916" t="s">
        <v>8317</v>
      </c>
      <c r="R2916" t="s">
        <v>8318</v>
      </c>
      <c r="S2916" s="12">
        <f>(((J2916/60)/60)/24)+DATE(1970,1,1)</f>
        <v>42017.907337962963</v>
      </c>
      <c r="T2916" s="13">
        <f>(((I2916/60)/60)/24)+DATE(1970,1,1)</f>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6">
        <f>(E2917-D2917)/D2917 + 1</f>
        <v>0.61099999999999999</v>
      </c>
      <c r="P2917" s="5">
        <f>E2917/L2917</f>
        <v>203.66666666666666</v>
      </c>
      <c r="Q2917" t="s">
        <v>8317</v>
      </c>
      <c r="R2917" t="s">
        <v>8318</v>
      </c>
      <c r="S2917" s="12">
        <f>(((J2917/60)/60)/24)+DATE(1970,1,1)</f>
        <v>42415.398032407407</v>
      </c>
      <c r="T2917" s="13">
        <f>(((I2917/60)/60)/24)+DATE(1970,1,1)</f>
        <v>42445.356365740736</v>
      </c>
    </row>
    <row r="2918" spans="1:20" ht="48"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6">
        <f>(E2918-D2918)/D2918 + 1</f>
        <v>7.8378378378378355E-2</v>
      </c>
      <c r="P2918" s="5">
        <f>E2918/L2918</f>
        <v>20.714285714285715</v>
      </c>
      <c r="Q2918" t="s">
        <v>8317</v>
      </c>
      <c r="R2918" t="s">
        <v>8318</v>
      </c>
      <c r="S2918" s="12">
        <f>(((J2918/60)/60)/24)+DATE(1970,1,1)</f>
        <v>41755.476724537039</v>
      </c>
      <c r="T2918" s="13">
        <f>(((I2918/60)/60)/24)+DATE(1970,1,1)</f>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6">
        <f>(E2919-D2919)/D2919 + 1</f>
        <v>0.21850000000000003</v>
      </c>
      <c r="P2919" s="5">
        <f>E2919/L2919</f>
        <v>48.555555555555557</v>
      </c>
      <c r="Q2919" t="s">
        <v>8317</v>
      </c>
      <c r="R2919" t="s">
        <v>8318</v>
      </c>
      <c r="S2919" s="12">
        <f>(((J2919/60)/60)/24)+DATE(1970,1,1)</f>
        <v>42245.234340277777</v>
      </c>
      <c r="T2919" s="13">
        <f>(((I2919/60)/60)/24)+DATE(1970,1,1)</f>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6">
        <f>(E2920-D2920)/D2920 + 1</f>
        <v>0.27239999999999998</v>
      </c>
      <c r="P2920" s="5">
        <f>E2920/L2920</f>
        <v>68.099999999999994</v>
      </c>
      <c r="Q2920" t="s">
        <v>8317</v>
      </c>
      <c r="R2920" t="s">
        <v>8318</v>
      </c>
      <c r="S2920" s="12">
        <f>(((J2920/60)/60)/24)+DATE(1970,1,1)</f>
        <v>42278.629710648151</v>
      </c>
      <c r="T2920" s="13">
        <f>(((I2920/60)/60)/24)+DATE(1970,1,1)</f>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6">
        <f>(E2921-D2921)/D2921 + 1</f>
        <v>8.4999999999999964E-2</v>
      </c>
      <c r="P2921" s="5">
        <f>E2921/L2921</f>
        <v>8.5</v>
      </c>
      <c r="Q2921" t="s">
        <v>8317</v>
      </c>
      <c r="R2921" t="s">
        <v>8318</v>
      </c>
      <c r="S2921" s="12">
        <f>(((J2921/60)/60)/24)+DATE(1970,1,1)</f>
        <v>41826.61954861111</v>
      </c>
      <c r="T2921" s="13">
        <f>(((I2921/60)/60)/24)+DATE(1970,1,1)</f>
        <v>41856.61954861111</v>
      </c>
    </row>
    <row r="2922" spans="1:20" ht="64"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6">
        <f>(E2922-D2922)/D2922 + 1</f>
        <v>0.26839999999999997</v>
      </c>
      <c r="P2922" s="5">
        <f>E2922/L2922</f>
        <v>51.615384615384613</v>
      </c>
      <c r="Q2922" t="s">
        <v>8317</v>
      </c>
      <c r="R2922" t="s">
        <v>8318</v>
      </c>
      <c r="S2922" s="12">
        <f>(((J2922/60)/60)/24)+DATE(1970,1,1)</f>
        <v>42058.792476851857</v>
      </c>
      <c r="T2922" s="13">
        <f>(((I2922/60)/60)/24)+DATE(1970,1,1)</f>
        <v>42088.750810185185</v>
      </c>
    </row>
    <row r="2923" spans="1:20" ht="48"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6">
        <f>(E2923-D2923)/D2923 + 1</f>
        <v>1.29</v>
      </c>
      <c r="P2923" s="5">
        <f>E2923/L2923</f>
        <v>43</v>
      </c>
      <c r="Q2923" t="s">
        <v>8317</v>
      </c>
      <c r="R2923" t="s">
        <v>8359</v>
      </c>
      <c r="S2923" s="12">
        <f>(((J2923/60)/60)/24)+DATE(1970,1,1)</f>
        <v>41877.886620370373</v>
      </c>
      <c r="T2923" s="13">
        <f>(((I2923/60)/60)/24)+DATE(1970,1,1)</f>
        <v>41907.886620370373</v>
      </c>
    </row>
    <row r="2924" spans="1:20"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6">
        <f>(E2924-D2924)/D2924 + 1</f>
        <v>1</v>
      </c>
      <c r="P2924" s="5">
        <f>E2924/L2924</f>
        <v>83.333333333333329</v>
      </c>
      <c r="Q2924" t="s">
        <v>8317</v>
      </c>
      <c r="R2924" t="s">
        <v>8359</v>
      </c>
      <c r="S2924" s="12">
        <f>(((J2924/60)/60)/24)+DATE(1970,1,1)</f>
        <v>42097.874155092592</v>
      </c>
      <c r="T2924" s="13">
        <f>(((I2924/60)/60)/24)+DATE(1970,1,1)</f>
        <v>42142.874155092592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6">
        <f>(E2925-D2925)/D2925 + 1</f>
        <v>1</v>
      </c>
      <c r="P2925" s="5">
        <f>E2925/L2925</f>
        <v>30</v>
      </c>
      <c r="Q2925" t="s">
        <v>8317</v>
      </c>
      <c r="R2925" t="s">
        <v>8359</v>
      </c>
      <c r="S2925" s="12">
        <f>(((J2925/60)/60)/24)+DATE(1970,1,1)</f>
        <v>42013.15253472222</v>
      </c>
      <c r="T2925" s="13">
        <f>(((I2925/60)/60)/24)+DATE(1970,1,1)</f>
        <v>42028.125</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6">
        <f>(E2926-D2926)/D2926 + 1</f>
        <v>1.032</v>
      </c>
      <c r="P2926" s="5">
        <f>E2926/L2926</f>
        <v>175.51020408163265</v>
      </c>
      <c r="Q2926" t="s">
        <v>8317</v>
      </c>
      <c r="R2926" t="s">
        <v>8359</v>
      </c>
      <c r="S2926" s="12">
        <f>(((J2926/60)/60)/24)+DATE(1970,1,1)</f>
        <v>42103.556828703702</v>
      </c>
      <c r="T2926" s="13">
        <f>(((I2926/60)/60)/24)+DATE(1970,1,1)</f>
        <v>42133.165972222225</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6">
        <f>(E2927-D2927)/D2927 + 1</f>
        <v>1.0244597777777777</v>
      </c>
      <c r="P2927" s="5">
        <f>E2927/L2927</f>
        <v>231.66175879396985</v>
      </c>
      <c r="Q2927" t="s">
        <v>8317</v>
      </c>
      <c r="R2927" t="s">
        <v>8359</v>
      </c>
      <c r="S2927" s="12">
        <f>(((J2927/60)/60)/24)+DATE(1970,1,1)</f>
        <v>41863.584120370368</v>
      </c>
      <c r="T2927" s="13">
        <f>(((I2927/60)/60)/24)+DATE(1970,1,1)</f>
        <v>41893.584120370368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6">
        <f>(E2928-D2928)/D2928 + 1</f>
        <v>1.25</v>
      </c>
      <c r="P2928" s="5">
        <f>E2928/L2928</f>
        <v>75</v>
      </c>
      <c r="Q2928" t="s">
        <v>8317</v>
      </c>
      <c r="R2928" t="s">
        <v>8359</v>
      </c>
      <c r="S2928" s="12">
        <f>(((J2928/60)/60)/24)+DATE(1970,1,1)</f>
        <v>42044.765960648147</v>
      </c>
      <c r="T2928" s="13">
        <f>(((I2928/60)/60)/24)+DATE(1970,1,1)</f>
        <v>42058.765960648147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6">
        <f>(E2929-D2929)/D2929 + 1</f>
        <v>1.3083333333333333</v>
      </c>
      <c r="P2929" s="5">
        <f>E2929/L2929</f>
        <v>112.14285714285714</v>
      </c>
      <c r="Q2929" t="s">
        <v>8317</v>
      </c>
      <c r="R2929" t="s">
        <v>8359</v>
      </c>
      <c r="S2929" s="12">
        <f>(((J2929/60)/60)/24)+DATE(1970,1,1)</f>
        <v>41806.669317129628</v>
      </c>
      <c r="T2929" s="13">
        <f>(((I2929/60)/60)/24)+DATE(1970,1,1)</f>
        <v>41835.208333333336</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6">
        <f>(E2930-D2930)/D2930 + 1</f>
        <v>1</v>
      </c>
      <c r="P2930" s="5">
        <f>E2930/L2930</f>
        <v>41.666666666666664</v>
      </c>
      <c r="Q2930" t="s">
        <v>8317</v>
      </c>
      <c r="R2930" t="s">
        <v>8359</v>
      </c>
      <c r="S2930" s="12">
        <f>(((J2930/60)/60)/24)+DATE(1970,1,1)</f>
        <v>42403.998217592598</v>
      </c>
      <c r="T2930" s="13">
        <f>(((I2930/60)/60)/24)+DATE(1970,1,1)</f>
        <v>42433.998217592598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6">
        <f>(E2931-D2931)/D2931 + 1</f>
        <v>1.02069375</v>
      </c>
      <c r="P2931" s="5">
        <f>E2931/L2931</f>
        <v>255.17343750000001</v>
      </c>
      <c r="Q2931" t="s">
        <v>8317</v>
      </c>
      <c r="R2931" t="s">
        <v>8359</v>
      </c>
      <c r="S2931" s="12">
        <f>(((J2931/60)/60)/24)+DATE(1970,1,1)</f>
        <v>41754.564328703702</v>
      </c>
      <c r="T2931" s="13">
        <f>(((I2931/60)/60)/24)+DATE(1970,1,1)</f>
        <v>41784.564328703702</v>
      </c>
    </row>
    <row r="2932" spans="1:20"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6">
        <f>(E2932-D2932)/D2932 + 1</f>
        <v>1.0092000000000001</v>
      </c>
      <c r="P2932" s="5">
        <f>E2932/L2932</f>
        <v>162.7741935483871</v>
      </c>
      <c r="Q2932" t="s">
        <v>8317</v>
      </c>
      <c r="R2932" t="s">
        <v>8359</v>
      </c>
      <c r="S2932" s="12">
        <f>(((J2932/60)/60)/24)+DATE(1970,1,1)</f>
        <v>42101.584074074075</v>
      </c>
      <c r="T2932" s="13">
        <f>(((I2932/60)/60)/24)+DATE(1970,1,1)</f>
        <v>42131.584074074075</v>
      </c>
    </row>
    <row r="2933" spans="1:20" ht="64"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6">
        <f>(E2933-D2933)/D2933 + 1</f>
        <v>1.06</v>
      </c>
      <c r="P2933" s="5">
        <f>E2933/L2933</f>
        <v>88.333333333333329</v>
      </c>
      <c r="Q2933" t="s">
        <v>8317</v>
      </c>
      <c r="R2933" t="s">
        <v>8359</v>
      </c>
      <c r="S2933" s="12">
        <f>(((J2933/60)/60)/24)+DATE(1970,1,1)</f>
        <v>41872.291238425925</v>
      </c>
      <c r="T2933" s="13">
        <f>(((I2933/60)/60)/24)+DATE(1970,1,1)</f>
        <v>41897.255555555559</v>
      </c>
    </row>
    <row r="2934" spans="1:20"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6">
        <f>(E2934-D2934)/D2934 + 1</f>
        <v>1.0509677419354839</v>
      </c>
      <c r="P2934" s="5">
        <f>E2934/L2934</f>
        <v>85.736842105263165</v>
      </c>
      <c r="Q2934" t="s">
        <v>8317</v>
      </c>
      <c r="R2934" t="s">
        <v>8359</v>
      </c>
      <c r="S2934" s="12">
        <f>(((J2934/60)/60)/24)+DATE(1970,1,1)</f>
        <v>42025.164780092593</v>
      </c>
      <c r="T2934" s="13">
        <f>(((I2934/60)/60)/24)+DATE(1970,1,1)</f>
        <v>42056.458333333328</v>
      </c>
    </row>
    <row r="2935" spans="1:20" ht="64"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6">
        <f>(E2935-D2935)/D2935 + 1</f>
        <v>1.0276000000000001</v>
      </c>
      <c r="P2935" s="5">
        <f>E2935/L2935</f>
        <v>47.574074074074076</v>
      </c>
      <c r="Q2935" t="s">
        <v>8317</v>
      </c>
      <c r="R2935" t="s">
        <v>8359</v>
      </c>
      <c r="S2935" s="12">
        <f>(((J2935/60)/60)/24)+DATE(1970,1,1)</f>
        <v>42495.956631944442</v>
      </c>
      <c r="T2935" s="13">
        <f>(((I2935/60)/60)/24)+DATE(1970,1,1)</f>
        <v>42525.956631944442</v>
      </c>
    </row>
    <row r="2936" spans="1:20"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6">
        <f>(E2936-D2936)/D2936 + 1</f>
        <v>1.08</v>
      </c>
      <c r="P2936" s="5">
        <f>E2936/L2936</f>
        <v>72.972972972972968</v>
      </c>
      <c r="Q2936" t="s">
        <v>8317</v>
      </c>
      <c r="R2936" t="s">
        <v>8359</v>
      </c>
      <c r="S2936" s="12">
        <f>(((J2936/60)/60)/24)+DATE(1970,1,1)</f>
        <v>41775.636157407411</v>
      </c>
      <c r="T2936" s="13">
        <f>(((I2936/60)/60)/24)+DATE(1970,1,1)</f>
        <v>41805.636157407411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6">
        <f>(E2937-D2937)/D2937 + 1</f>
        <v>1.0088571428571429</v>
      </c>
      <c r="P2937" s="5">
        <f>E2937/L2937</f>
        <v>90.538461538461533</v>
      </c>
      <c r="Q2937" t="s">
        <v>8317</v>
      </c>
      <c r="R2937" t="s">
        <v>8359</v>
      </c>
      <c r="S2937" s="12">
        <f>(((J2937/60)/60)/24)+DATE(1970,1,1)</f>
        <v>42553.583425925928</v>
      </c>
      <c r="T2937" s="13">
        <f>(((I2937/60)/60)/24)+DATE(1970,1,1)</f>
        <v>42611.708333333328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6">
        <f>(E2938-D2938)/D2938 + 1</f>
        <v>1.28</v>
      </c>
      <c r="P2938" s="5">
        <f>E2938/L2938</f>
        <v>37.647058823529413</v>
      </c>
      <c r="Q2938" t="s">
        <v>8317</v>
      </c>
      <c r="R2938" t="s">
        <v>8359</v>
      </c>
      <c r="S2938" s="12">
        <f>(((J2938/60)/60)/24)+DATE(1970,1,1)</f>
        <v>41912.650729166664</v>
      </c>
      <c r="T2938" s="13">
        <f>(((I2938/60)/60)/24)+DATE(1970,1,1)</f>
        <v>41925.207638888889</v>
      </c>
    </row>
    <row r="2939" spans="1:20"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6">
        <f>(E2939-D2939)/D2939 + 1</f>
        <v>1.3333333333333333</v>
      </c>
      <c r="P2939" s="5">
        <f>E2939/L2939</f>
        <v>36.363636363636367</v>
      </c>
      <c r="Q2939" t="s">
        <v>8317</v>
      </c>
      <c r="R2939" t="s">
        <v>8359</v>
      </c>
      <c r="S2939" s="12">
        <f>(((J2939/60)/60)/24)+DATE(1970,1,1)</f>
        <v>41803.457326388889</v>
      </c>
      <c r="T2939" s="13">
        <f>(((I2939/60)/60)/24)+DATE(1970,1,1)</f>
        <v>41833.457326388889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6">
        <f>(E2940-D2940)/D2940 + 1</f>
        <v>1.0137499999999999</v>
      </c>
      <c r="P2940" s="5">
        <f>E2940/L2940</f>
        <v>126.71875</v>
      </c>
      <c r="Q2940" t="s">
        <v>8317</v>
      </c>
      <c r="R2940" t="s">
        <v>8359</v>
      </c>
      <c r="S2940" s="12">
        <f>(((J2940/60)/60)/24)+DATE(1970,1,1)</f>
        <v>42004.703865740739</v>
      </c>
      <c r="T2940" s="13">
        <f>(((I2940/60)/60)/24)+DATE(1970,1,1)</f>
        <v>42034.703865740739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6">
        <f>(E2941-D2941)/D2941 + 1</f>
        <v>1.0287500000000001</v>
      </c>
      <c r="P2941" s="5">
        <f>E2941/L2941</f>
        <v>329.2</v>
      </c>
      <c r="Q2941" t="s">
        <v>8317</v>
      </c>
      <c r="R2941" t="s">
        <v>8359</v>
      </c>
      <c r="S2941" s="12">
        <f>(((J2941/60)/60)/24)+DATE(1970,1,1)</f>
        <v>41845.809166666666</v>
      </c>
      <c r="T2941" s="13">
        <f>(((I2941/60)/60)/24)+DATE(1970,1,1)</f>
        <v>41879.041666666664</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6">
        <f>(E2942-D2942)/D2942 + 1</f>
        <v>1.0724</v>
      </c>
      <c r="P2942" s="5">
        <f>E2942/L2942</f>
        <v>81.242424242424249</v>
      </c>
      <c r="Q2942" t="s">
        <v>8317</v>
      </c>
      <c r="R2942" t="s">
        <v>8359</v>
      </c>
      <c r="S2942" s="12">
        <f>(((J2942/60)/60)/24)+DATE(1970,1,1)</f>
        <v>41982.773356481484</v>
      </c>
      <c r="T2942" s="13">
        <f>(((I2942/60)/60)/24)+DATE(1970,1,1)</f>
        <v>42022.773356481484</v>
      </c>
    </row>
    <row r="2943" spans="1:20" ht="64"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6">
        <f>(E2943-D2943)/D2943 + 1</f>
        <v>4.0000000000040004E-5</v>
      </c>
      <c r="P2943" s="5">
        <f>E2943/L2943</f>
        <v>1</v>
      </c>
      <c r="Q2943" t="s">
        <v>8317</v>
      </c>
      <c r="R2943" t="s">
        <v>8357</v>
      </c>
      <c r="S2943" s="12">
        <f>(((J2943/60)/60)/24)+DATE(1970,1,1)</f>
        <v>42034.960127314815</v>
      </c>
      <c r="T2943" s="13">
        <f>(((I2943/60)/60)/24)+DATE(1970,1,1)</f>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6">
        <f>(E2944-D2944)/D2944 + 1</f>
        <v>0.20425000000000004</v>
      </c>
      <c r="P2944" s="5">
        <f>E2944/L2944</f>
        <v>202.22772277227722</v>
      </c>
      <c r="Q2944" t="s">
        <v>8317</v>
      </c>
      <c r="R2944" t="s">
        <v>8357</v>
      </c>
      <c r="S2944" s="12">
        <f>(((J2944/60)/60)/24)+DATE(1970,1,1)</f>
        <v>42334.803923611107</v>
      </c>
      <c r="T2944" s="13">
        <f>(((I2944/60)/60)/24)+DATE(1970,1,1)</f>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6">
        <f>(E2945-D2945)/D2945 + 1</f>
        <v>0</v>
      </c>
      <c r="P2945" s="5" t="e">
        <f>E2945/L2945</f>
        <v>#DIV/0!</v>
      </c>
      <c r="Q2945" t="s">
        <v>8317</v>
      </c>
      <c r="R2945" t="s">
        <v>8357</v>
      </c>
      <c r="S2945" s="12">
        <f>(((J2945/60)/60)/24)+DATE(1970,1,1)</f>
        <v>42077.129398148143</v>
      </c>
      <c r="T2945" s="13">
        <f>(((I2945/60)/60)/24)+DATE(1970,1,1)</f>
        <v>42107.129398148143</v>
      </c>
    </row>
    <row r="2946" spans="1:20" ht="48"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6">
        <f>(E2946-D2946)/D2946 + 1</f>
        <v>1.0000000000000009E-2</v>
      </c>
      <c r="P2946" s="5">
        <f>E2946/L2946</f>
        <v>100</v>
      </c>
      <c r="Q2946" t="s">
        <v>8317</v>
      </c>
      <c r="R2946" t="s">
        <v>8357</v>
      </c>
      <c r="S2946" s="12">
        <f>(((J2946/60)/60)/24)+DATE(1970,1,1)</f>
        <v>42132.9143287037</v>
      </c>
      <c r="T2946" s="13">
        <f>(((I2946/60)/60)/24)+DATE(1970,1,1)</f>
        <v>42162.9143287037</v>
      </c>
    </row>
    <row r="2947" spans="1:20" ht="64"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6">
        <f>(E2947-D2947)/D2947 + 1</f>
        <v>0</v>
      </c>
      <c r="P2947" s="5" t="e">
        <f>E2947/L2947</f>
        <v>#DIV/0!</v>
      </c>
      <c r="Q2947" t="s">
        <v>8317</v>
      </c>
      <c r="R2947" t="s">
        <v>8357</v>
      </c>
      <c r="S2947" s="12">
        <f>(((J2947/60)/60)/24)+DATE(1970,1,1)</f>
        <v>42118.139583333337</v>
      </c>
      <c r="T2947" s="13">
        <f>(((I2947/60)/60)/24)+DATE(1970,1,1)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6">
        <f>(E2948-D2948)/D2948 + 1</f>
        <v>1.0000000000000009E-3</v>
      </c>
      <c r="P2948" s="5">
        <f>E2948/L2948</f>
        <v>1</v>
      </c>
      <c r="Q2948" t="s">
        <v>8317</v>
      </c>
      <c r="R2948" t="s">
        <v>8357</v>
      </c>
      <c r="S2948" s="12">
        <f>(((J2948/60)/60)/24)+DATE(1970,1,1)</f>
        <v>42567.531157407408</v>
      </c>
      <c r="T2948" s="13">
        <f>(((I2948/60)/60)/24)+DATE(1970,1,1)</f>
        <v>42597.531157407408</v>
      </c>
    </row>
    <row r="2949" spans="1:20" ht="64"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6">
        <f>(E2949-D2949)/D2949 + 1</f>
        <v>4.2880000000000029E-2</v>
      </c>
      <c r="P2949" s="5">
        <f>E2949/L2949</f>
        <v>82.461538461538467</v>
      </c>
      <c r="Q2949" t="s">
        <v>8317</v>
      </c>
      <c r="R2949" t="s">
        <v>8357</v>
      </c>
      <c r="S2949" s="12">
        <f>(((J2949/60)/60)/24)+DATE(1970,1,1)</f>
        <v>42649.562118055561</v>
      </c>
      <c r="T2949" s="13">
        <f>(((I2949/60)/60)/24)+DATE(1970,1,1)</f>
        <v>42698.715972222228</v>
      </c>
    </row>
    <row r="2950" spans="1:20" ht="64"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6">
        <f>(E2950-D2950)/D2950 + 1</f>
        <v>4.8000000000048004E-5</v>
      </c>
      <c r="P2950" s="5">
        <f>E2950/L2950</f>
        <v>2.6666666666666665</v>
      </c>
      <c r="Q2950" t="s">
        <v>8317</v>
      </c>
      <c r="R2950" t="s">
        <v>8357</v>
      </c>
      <c r="S2950" s="12">
        <f>(((J2950/60)/60)/24)+DATE(1970,1,1)</f>
        <v>42097.649224537032</v>
      </c>
      <c r="T2950" s="13">
        <f>(((I2950/60)/60)/24)+DATE(1970,1,1)</f>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6">
        <f>(E2951-D2951)/D2951 + 1</f>
        <v>2.5000000000000022E-2</v>
      </c>
      <c r="P2951" s="5">
        <f>E2951/L2951</f>
        <v>12.5</v>
      </c>
      <c r="Q2951" t="s">
        <v>8317</v>
      </c>
      <c r="R2951" t="s">
        <v>8357</v>
      </c>
      <c r="S2951" s="12">
        <f>(((J2951/60)/60)/24)+DATE(1970,1,1)</f>
        <v>42297.823113425926</v>
      </c>
      <c r="T2951" s="13">
        <f>(((I2951/60)/60)/24)+DATE(1970,1,1)</f>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6">
        <f>(E2952-D2952)/D2952 + 1</f>
        <v>0</v>
      </c>
      <c r="P2952" s="5" t="e">
        <f>E2952/L2952</f>
        <v>#DIV/0!</v>
      </c>
      <c r="Q2952" t="s">
        <v>8317</v>
      </c>
      <c r="R2952" t="s">
        <v>8357</v>
      </c>
      <c r="S2952" s="12">
        <f>(((J2952/60)/60)/24)+DATE(1970,1,1)</f>
        <v>42362.36518518519</v>
      </c>
      <c r="T2952" s="13">
        <f>(((I2952/60)/60)/24)+DATE(1970,1,1)</f>
        <v>42392.36518518519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6">
        <f>(E2953-D2953)/D2953 + 1</f>
        <v>2.1920000000000051E-2</v>
      </c>
      <c r="P2953" s="5">
        <f>E2953/L2953</f>
        <v>18.896551724137932</v>
      </c>
      <c r="Q2953" t="s">
        <v>8317</v>
      </c>
      <c r="R2953" t="s">
        <v>8357</v>
      </c>
      <c r="S2953" s="12">
        <f>(((J2953/60)/60)/24)+DATE(1970,1,1)</f>
        <v>41872.802928240737</v>
      </c>
      <c r="T2953" s="13">
        <f>(((I2953/60)/60)/24)+DATE(1970,1,1)</f>
        <v>41917.802928240737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6">
        <f>(E2954-D2954)/D2954 + 1</f>
        <v>8.0250000000000044E-2</v>
      </c>
      <c r="P2954" s="5">
        <f>E2954/L2954</f>
        <v>200.625</v>
      </c>
      <c r="Q2954" t="s">
        <v>8317</v>
      </c>
      <c r="R2954" t="s">
        <v>8357</v>
      </c>
      <c r="S2954" s="12">
        <f>(((J2954/60)/60)/24)+DATE(1970,1,1)</f>
        <v>42628.690266203703</v>
      </c>
      <c r="T2954" s="13">
        <f>(((I2954/60)/60)/24)+DATE(1970,1,1)</f>
        <v>42660.166666666672</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6">
        <f>(E2955-D2955)/D2955 + 1</f>
        <v>1.5125000000000277E-3</v>
      </c>
      <c r="P2955" s="5">
        <f>E2955/L2955</f>
        <v>201.66666666666666</v>
      </c>
      <c r="Q2955" t="s">
        <v>8317</v>
      </c>
      <c r="R2955" t="s">
        <v>8357</v>
      </c>
      <c r="S2955" s="12">
        <f>(((J2955/60)/60)/24)+DATE(1970,1,1)</f>
        <v>42255.791909722218</v>
      </c>
      <c r="T2955" s="13">
        <f>(((I2955/60)/60)/24)+DATE(1970,1,1)</f>
        <v>42285.791909722218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6">
        <f>(E2956-D2956)/D2956 + 1</f>
        <v>0</v>
      </c>
      <c r="P2956" s="5" t="e">
        <f>E2956/L2956</f>
        <v>#DIV/0!</v>
      </c>
      <c r="Q2956" t="s">
        <v>8317</v>
      </c>
      <c r="R2956" t="s">
        <v>8357</v>
      </c>
      <c r="S2956" s="12">
        <f>(((J2956/60)/60)/24)+DATE(1970,1,1)</f>
        <v>42790.583368055552</v>
      </c>
      <c r="T2956" s="13">
        <f>(((I2956/60)/60)/24)+DATE(1970,1,1)</f>
        <v>42810.541701388895</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6">
        <f>(E2957-D2957)/D2957 + 1</f>
        <v>0.59583333333333333</v>
      </c>
      <c r="P2957" s="5">
        <f>E2957/L2957</f>
        <v>65</v>
      </c>
      <c r="Q2957" t="s">
        <v>8317</v>
      </c>
      <c r="R2957" t="s">
        <v>8357</v>
      </c>
      <c r="S2957" s="12">
        <f>(((J2957/60)/60)/24)+DATE(1970,1,1)</f>
        <v>42141.741307870368</v>
      </c>
      <c r="T2957" s="13">
        <f>(((I2957/60)/60)/24)+DATE(1970,1,1)</f>
        <v>42171.741307870368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6">
        <f>(E2958-D2958)/D2958 + 1</f>
        <v>0.16734177215189872</v>
      </c>
      <c r="P2958" s="5">
        <f>E2958/L2958</f>
        <v>66.099999999999994</v>
      </c>
      <c r="Q2958" t="s">
        <v>8317</v>
      </c>
      <c r="R2958" t="s">
        <v>8357</v>
      </c>
      <c r="S2958" s="12">
        <f>(((J2958/60)/60)/24)+DATE(1970,1,1)</f>
        <v>42464.958912037036</v>
      </c>
      <c r="T2958" s="13">
        <f>(((I2958/60)/60)/24)+DATE(1970,1,1)</f>
        <v>42494.958912037036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6">
        <f>(E2959-D2959)/D2959 + 1</f>
        <v>1.866666666666672E-2</v>
      </c>
      <c r="P2959" s="5">
        <f>E2959/L2959</f>
        <v>93.333333333333329</v>
      </c>
      <c r="Q2959" t="s">
        <v>8317</v>
      </c>
      <c r="R2959" t="s">
        <v>8357</v>
      </c>
      <c r="S2959" s="12">
        <f>(((J2959/60)/60)/24)+DATE(1970,1,1)</f>
        <v>42031.011249999996</v>
      </c>
      <c r="T2959" s="13">
        <f>(((I2959/60)/60)/24)+DATE(1970,1,1)</f>
        <v>42090.969583333332</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6">
        <f>(E2960-D2960)/D2960 + 1</f>
        <v>0</v>
      </c>
      <c r="P2960" s="5" t="e">
        <f>E2960/L2960</f>
        <v>#DIV/0!</v>
      </c>
      <c r="Q2960" t="s">
        <v>8317</v>
      </c>
      <c r="R2960" t="s">
        <v>8357</v>
      </c>
      <c r="S2960" s="12">
        <f>(((J2960/60)/60)/24)+DATE(1970,1,1)</f>
        <v>42438.779131944444</v>
      </c>
      <c r="T2960" s="13">
        <f>(((I2960/60)/60)/24)+DATE(1970,1,1)</f>
        <v>42498.73746527778</v>
      </c>
    </row>
    <row r="2961" spans="1:20"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6">
        <f>(E2961-D2961)/D2961 + 1</f>
        <v>0</v>
      </c>
      <c r="P2961" s="5" t="e">
        <f>E2961/L2961</f>
        <v>#DIV/0!</v>
      </c>
      <c r="Q2961" t="s">
        <v>8317</v>
      </c>
      <c r="R2961" t="s">
        <v>8357</v>
      </c>
      <c r="S2961" s="12">
        <f>(((J2961/60)/60)/24)+DATE(1970,1,1)</f>
        <v>42498.008391203708</v>
      </c>
      <c r="T2961" s="13">
        <f>(((I2961/60)/60)/24)+DATE(1970,1,1)</f>
        <v>42528.008391203708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6">
        <f>(E2962-D2962)/D2962 + 1</f>
        <v>0</v>
      </c>
      <c r="P2962" s="5" t="e">
        <f>E2962/L2962</f>
        <v>#DIV/0!</v>
      </c>
      <c r="Q2962" t="s">
        <v>8317</v>
      </c>
      <c r="R2962" t="s">
        <v>8357</v>
      </c>
      <c r="S2962" s="12">
        <f>(((J2962/60)/60)/24)+DATE(1970,1,1)</f>
        <v>41863.757210648146</v>
      </c>
      <c r="T2962" s="13">
        <f>(((I2962/60)/60)/24)+DATE(1970,1,1)</f>
        <v>41893.757210648146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6">
        <f>(E2963-D2963)/D2963 + 1</f>
        <v>1.0962000000000001</v>
      </c>
      <c r="P2963" s="5">
        <f>E2963/L2963</f>
        <v>50.75</v>
      </c>
      <c r="Q2963" t="s">
        <v>8317</v>
      </c>
      <c r="R2963" t="s">
        <v>8318</v>
      </c>
      <c r="S2963" s="12">
        <f>(((J2963/60)/60)/24)+DATE(1970,1,1)</f>
        <v>42061.212488425925</v>
      </c>
      <c r="T2963" s="13">
        <f>(((I2963/60)/60)/24)+DATE(1970,1,1)</f>
        <v>42089.166666666672</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6">
        <f>(E2964-D2964)/D2964 + 1</f>
        <v>1.218</v>
      </c>
      <c r="P2964" s="5">
        <f>E2964/L2964</f>
        <v>60.9</v>
      </c>
      <c r="Q2964" t="s">
        <v>8317</v>
      </c>
      <c r="R2964" t="s">
        <v>8318</v>
      </c>
      <c r="S2964" s="12">
        <f>(((J2964/60)/60)/24)+DATE(1970,1,1)</f>
        <v>42036.24428240741</v>
      </c>
      <c r="T2964" s="13">
        <f>(((I2964/60)/60)/24)+DATE(1970,1,1)</f>
        <v>42064.290972222225</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6">
        <f>(E2965-D2965)/D2965 + 1</f>
        <v>1.0685</v>
      </c>
      <c r="P2965" s="5">
        <f>E2965/L2965</f>
        <v>109.03061224489795</v>
      </c>
      <c r="Q2965" t="s">
        <v>8317</v>
      </c>
      <c r="R2965" t="s">
        <v>8318</v>
      </c>
      <c r="S2965" s="12">
        <f>(((J2965/60)/60)/24)+DATE(1970,1,1)</f>
        <v>42157.470185185186</v>
      </c>
      <c r="T2965" s="13">
        <f>(((I2965/60)/60)/24)+DATE(1970,1,1)</f>
        <v>42187.470185185186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6">
        <f>(E2966-D2966)/D2966 + 1</f>
        <v>1.0071379999999999</v>
      </c>
      <c r="P2966" s="5">
        <f>E2966/L2966</f>
        <v>25.692295918367346</v>
      </c>
      <c r="Q2966" t="s">
        <v>8317</v>
      </c>
      <c r="R2966" t="s">
        <v>8318</v>
      </c>
      <c r="S2966" s="12">
        <f>(((J2966/60)/60)/24)+DATE(1970,1,1)</f>
        <v>41827.909942129627</v>
      </c>
      <c r="T2966" s="13">
        <f>(((I2966/60)/60)/24)+DATE(1970,1,1)</f>
        <v>41857.897222222222</v>
      </c>
    </row>
    <row r="2967" spans="1:20" ht="64"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6">
        <f>(E2967-D2967)/D2967 + 1</f>
        <v>1.0900000000000001</v>
      </c>
      <c r="P2967" s="5">
        <f>E2967/L2967</f>
        <v>41.92307692307692</v>
      </c>
      <c r="Q2967" t="s">
        <v>8317</v>
      </c>
      <c r="R2967" t="s">
        <v>8318</v>
      </c>
      <c r="S2967" s="12">
        <f>(((J2967/60)/60)/24)+DATE(1970,1,1)</f>
        <v>42162.729548611111</v>
      </c>
      <c r="T2967" s="13">
        <f>(((I2967/60)/60)/24)+DATE(1970,1,1)</f>
        <v>42192.729548611111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6">
        <f>(E2968-D2968)/D2968 + 1</f>
        <v>1.1363000000000001</v>
      </c>
      <c r="P2968" s="5">
        <f>E2968/L2968</f>
        <v>88.7734375</v>
      </c>
      <c r="Q2968" t="s">
        <v>8317</v>
      </c>
      <c r="R2968" t="s">
        <v>8318</v>
      </c>
      <c r="S2968" s="12">
        <f>(((J2968/60)/60)/24)+DATE(1970,1,1)</f>
        <v>42233.738564814819</v>
      </c>
      <c r="T2968" s="13">
        <f>(((I2968/60)/60)/24)+DATE(1970,1,1)</f>
        <v>42263.738564814819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6">
        <f>(E2969-D2969)/D2969 + 1</f>
        <v>1.1392</v>
      </c>
      <c r="P2969" s="5">
        <f>E2969/L2969</f>
        <v>80.225352112676063</v>
      </c>
      <c r="Q2969" t="s">
        <v>8317</v>
      </c>
      <c r="R2969" t="s">
        <v>8318</v>
      </c>
      <c r="S2969" s="12">
        <f>(((J2969/60)/60)/24)+DATE(1970,1,1)</f>
        <v>42042.197824074072</v>
      </c>
      <c r="T2969" s="13">
        <f>(((I2969/60)/60)/24)+DATE(1970,1,1)</f>
        <v>42072.156157407408</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6">
        <f>(E2970-D2970)/D2970 + 1</f>
        <v>1.06</v>
      </c>
      <c r="P2970" s="5">
        <f>E2970/L2970</f>
        <v>78.936170212765958</v>
      </c>
      <c r="Q2970" t="s">
        <v>8317</v>
      </c>
      <c r="R2970" t="s">
        <v>8318</v>
      </c>
      <c r="S2970" s="12">
        <f>(((J2970/60)/60)/24)+DATE(1970,1,1)</f>
        <v>42585.523842592593</v>
      </c>
      <c r="T2970" s="13">
        <f>(((I2970/60)/60)/24)+DATE(1970,1,1)</f>
        <v>42599.165972222225</v>
      </c>
    </row>
    <row r="2971" spans="1:20"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6">
        <f>(E2971-D2971)/D2971 + 1</f>
        <v>1.625</v>
      </c>
      <c r="P2971" s="5">
        <f>E2971/L2971</f>
        <v>95.588235294117652</v>
      </c>
      <c r="Q2971" t="s">
        <v>8317</v>
      </c>
      <c r="R2971" t="s">
        <v>8318</v>
      </c>
      <c r="S2971" s="12">
        <f>(((J2971/60)/60)/24)+DATE(1970,1,1)</f>
        <v>42097.786493055552</v>
      </c>
      <c r="T2971" s="13">
        <f>(((I2971/60)/60)/24)+DATE(1970,1,1)</f>
        <v>42127.952083333337</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6">
        <f>(E2972-D2972)/D2972 + 1</f>
        <v>1.06</v>
      </c>
      <c r="P2972" s="5">
        <f>E2972/L2972</f>
        <v>69.890109890109883</v>
      </c>
      <c r="Q2972" t="s">
        <v>8317</v>
      </c>
      <c r="R2972" t="s">
        <v>8318</v>
      </c>
      <c r="S2972" s="12">
        <f>(((J2972/60)/60)/24)+DATE(1970,1,1)</f>
        <v>41808.669571759259</v>
      </c>
      <c r="T2972" s="13">
        <f>(((I2972/60)/60)/24)+DATE(1970,1,1)</f>
        <v>41838.669571759259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6">
        <f>(E2973-D2973)/D2973 + 1</f>
        <v>1.0015624999999999</v>
      </c>
      <c r="P2973" s="5">
        <f>E2973/L2973</f>
        <v>74.534883720930239</v>
      </c>
      <c r="Q2973" t="s">
        <v>8317</v>
      </c>
      <c r="R2973" t="s">
        <v>8318</v>
      </c>
      <c r="S2973" s="12">
        <f>(((J2973/60)/60)/24)+DATE(1970,1,1)</f>
        <v>41852.658310185187</v>
      </c>
      <c r="T2973" s="13">
        <f>(((I2973/60)/60)/24)+DATE(1970,1,1)</f>
        <v>41882.658310185187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6">
        <f>(E2974-D2974)/D2974 + 1</f>
        <v>1.0535000000000001</v>
      </c>
      <c r="P2974" s="5">
        <f>E2974/L2974</f>
        <v>123.94117647058823</v>
      </c>
      <c r="Q2974" t="s">
        <v>8317</v>
      </c>
      <c r="R2974" t="s">
        <v>8318</v>
      </c>
      <c r="S2974" s="12">
        <f>(((J2974/60)/60)/24)+DATE(1970,1,1)</f>
        <v>42694.110185185185</v>
      </c>
      <c r="T2974" s="13">
        <f>(((I2974/60)/60)/24)+DATE(1970,1,1)</f>
        <v>42709.041666666672</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6">
        <f>(E2975-D2975)/D2975 + 1</f>
        <v>1.748</v>
      </c>
      <c r="P2975" s="5">
        <f>E2975/L2975</f>
        <v>264.84848484848487</v>
      </c>
      <c r="Q2975" t="s">
        <v>8317</v>
      </c>
      <c r="R2975" t="s">
        <v>8318</v>
      </c>
      <c r="S2975" s="12">
        <f>(((J2975/60)/60)/24)+DATE(1970,1,1)</f>
        <v>42341.818379629629</v>
      </c>
      <c r="T2975" s="13">
        <f>(((I2975/60)/60)/24)+DATE(1970,1,1)</f>
        <v>42370.166666666672</v>
      </c>
    </row>
    <row r="2976" spans="1:20" ht="64"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6">
        <f>(E2976-D2976)/D2976 + 1</f>
        <v>1.02</v>
      </c>
      <c r="P2976" s="5">
        <f>E2976/L2976</f>
        <v>58.620689655172413</v>
      </c>
      <c r="Q2976" t="s">
        <v>8317</v>
      </c>
      <c r="R2976" t="s">
        <v>8318</v>
      </c>
      <c r="S2976" s="12">
        <f>(((J2976/60)/60)/24)+DATE(1970,1,1)</f>
        <v>41880.061006944445</v>
      </c>
      <c r="T2976" s="13">
        <f>(((I2976/60)/60)/24)+DATE(1970,1,1)</f>
        <v>41908.065972222219</v>
      </c>
    </row>
    <row r="2977" spans="1:20" ht="64"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6">
        <f>(E2977-D2977)/D2977 + 1</f>
        <v>1.00125</v>
      </c>
      <c r="P2977" s="5">
        <f>E2977/L2977</f>
        <v>70.884955752212392</v>
      </c>
      <c r="Q2977" t="s">
        <v>8317</v>
      </c>
      <c r="R2977" t="s">
        <v>8318</v>
      </c>
      <c r="S2977" s="12">
        <f>(((J2977/60)/60)/24)+DATE(1970,1,1)</f>
        <v>41941.683865740742</v>
      </c>
      <c r="T2977" s="13">
        <f>(((I2977/60)/60)/24)+DATE(1970,1,1)</f>
        <v>41970.125</v>
      </c>
    </row>
    <row r="2978" spans="1:20"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6">
        <f>(E2978-D2978)/D2978 + 1</f>
        <v>1.7142857142857144</v>
      </c>
      <c r="P2978" s="5">
        <f>E2978/L2978</f>
        <v>8.5714285714285712</v>
      </c>
      <c r="Q2978" t="s">
        <v>8317</v>
      </c>
      <c r="R2978" t="s">
        <v>8318</v>
      </c>
      <c r="S2978" s="12">
        <f>(((J2978/60)/60)/24)+DATE(1970,1,1)</f>
        <v>42425.730671296296</v>
      </c>
      <c r="T2978" s="13">
        <f>(((I2978/60)/60)/24)+DATE(1970,1,1)</f>
        <v>42442.5</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6">
        <f>(E2979-D2979)/D2979 + 1</f>
        <v>1.1356666666666666</v>
      </c>
      <c r="P2979" s="5">
        <f>E2979/L2979</f>
        <v>113.56666666666666</v>
      </c>
      <c r="Q2979" t="s">
        <v>8317</v>
      </c>
      <c r="R2979" t="s">
        <v>8318</v>
      </c>
      <c r="S2979" s="12">
        <f>(((J2979/60)/60)/24)+DATE(1970,1,1)</f>
        <v>42026.88118055556</v>
      </c>
      <c r="T2979" s="13">
        <f>(((I2979/60)/60)/24)+DATE(1970,1,1)</f>
        <v>42086.093055555553</v>
      </c>
    </row>
    <row r="2980" spans="1:20" ht="64"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6">
        <f>(E2980-D2980)/D2980 + 1</f>
        <v>1.2946666666666666</v>
      </c>
      <c r="P2980" s="5">
        <f>E2980/L2980</f>
        <v>60.6875</v>
      </c>
      <c r="Q2980" t="s">
        <v>8317</v>
      </c>
      <c r="R2980" t="s">
        <v>8318</v>
      </c>
      <c r="S2980" s="12">
        <f>(((J2980/60)/60)/24)+DATE(1970,1,1)</f>
        <v>41922.640590277777</v>
      </c>
      <c r="T2980" s="13">
        <f>(((I2980/60)/60)/24)+DATE(1970,1,1)</f>
        <v>41932.249305555553</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6">
        <f>(E2981-D2981)/D2981 + 1</f>
        <v>1.014</v>
      </c>
      <c r="P2981" s="5">
        <f>E2981/L2981</f>
        <v>110.21739130434783</v>
      </c>
      <c r="Q2981" t="s">
        <v>8317</v>
      </c>
      <c r="R2981" t="s">
        <v>8318</v>
      </c>
      <c r="S2981" s="12">
        <f>(((J2981/60)/60)/24)+DATE(1970,1,1)</f>
        <v>41993.824340277773</v>
      </c>
      <c r="T2981" s="13">
        <f>(((I2981/60)/60)/24)+DATE(1970,1,1)</f>
        <v>42010.25</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6">
        <f>(E2982-D2982)/D2982 + 1</f>
        <v>1.0916666666666666</v>
      </c>
      <c r="P2982" s="5">
        <f>E2982/L2982</f>
        <v>136.45833333333334</v>
      </c>
      <c r="Q2982" t="s">
        <v>8317</v>
      </c>
      <c r="R2982" t="s">
        <v>8318</v>
      </c>
      <c r="S2982" s="12">
        <f>(((J2982/60)/60)/24)+DATE(1970,1,1)</f>
        <v>42219.915856481486</v>
      </c>
      <c r="T2982" s="13">
        <f>(((I2982/60)/60)/24)+DATE(1970,1,1)</f>
        <v>42240.083333333328</v>
      </c>
    </row>
    <row r="2983" spans="1:20" ht="64"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6">
        <f>(E2983-D2983)/D2983 + 1</f>
        <v>1.28925</v>
      </c>
      <c r="P2983" s="5">
        <f>E2983/L2983</f>
        <v>53.164948453608247</v>
      </c>
      <c r="Q2983" t="s">
        <v>8317</v>
      </c>
      <c r="R2983" t="s">
        <v>8357</v>
      </c>
      <c r="S2983" s="12">
        <f>(((J2983/60)/60)/24)+DATE(1970,1,1)</f>
        <v>42225.559675925921</v>
      </c>
      <c r="T2983" s="13">
        <f>(((I2983/60)/60)/24)+DATE(1970,1,1)</f>
        <v>42270.559675925921</v>
      </c>
    </row>
    <row r="2984" spans="1:20" ht="48"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6">
        <f>(E2984-D2984)/D2984 + 1</f>
        <v>1.0206</v>
      </c>
      <c r="P2984" s="5">
        <f>E2984/L2984</f>
        <v>86.491525423728817</v>
      </c>
      <c r="Q2984" t="s">
        <v>8317</v>
      </c>
      <c r="R2984" t="s">
        <v>8357</v>
      </c>
      <c r="S2984" s="12">
        <f>(((J2984/60)/60)/24)+DATE(1970,1,1)</f>
        <v>42381.686840277776</v>
      </c>
      <c r="T2984" s="13">
        <f>(((I2984/60)/60)/24)+DATE(1970,1,1)</f>
        <v>42411.686840277776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6">
        <f>(E2985-D2985)/D2985 + 1</f>
        <v>1.465395775862069</v>
      </c>
      <c r="P2985" s="5">
        <f>E2985/L2985</f>
        <v>155.23827397260274</v>
      </c>
      <c r="Q2985" t="s">
        <v>8317</v>
      </c>
      <c r="R2985" t="s">
        <v>8357</v>
      </c>
      <c r="S2985" s="12">
        <f>(((J2985/60)/60)/24)+DATE(1970,1,1)</f>
        <v>41894.632361111115</v>
      </c>
      <c r="T2985" s="13">
        <f>(((I2985/60)/60)/24)+DATE(1970,1,1)</f>
        <v>41954.674027777779</v>
      </c>
    </row>
    <row r="2986" spans="1:20" ht="64"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6">
        <f>(E2986-D2986)/D2986 + 1</f>
        <v>1.00352</v>
      </c>
      <c r="P2986" s="5">
        <f>E2986/L2986</f>
        <v>115.08256880733946</v>
      </c>
      <c r="Q2986" t="s">
        <v>8317</v>
      </c>
      <c r="R2986" t="s">
        <v>8357</v>
      </c>
      <c r="S2986" s="12">
        <f>(((J2986/60)/60)/24)+DATE(1970,1,1)</f>
        <v>42576.278715277775</v>
      </c>
      <c r="T2986" s="13">
        <f>(((I2986/60)/60)/24)+DATE(1970,1,1)</f>
        <v>42606.278715277775</v>
      </c>
    </row>
    <row r="2987" spans="1:20" ht="64"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6">
        <f>(E2987-D2987)/D2987 + 1</f>
        <v>1.2164999999999999</v>
      </c>
      <c r="P2987" s="5">
        <f>E2987/L2987</f>
        <v>109.5945945945946</v>
      </c>
      <c r="Q2987" t="s">
        <v>8317</v>
      </c>
      <c r="R2987" t="s">
        <v>8357</v>
      </c>
      <c r="S2987" s="12">
        <f>(((J2987/60)/60)/24)+DATE(1970,1,1)</f>
        <v>42654.973703703698</v>
      </c>
      <c r="T2987" s="13">
        <f>(((I2987/60)/60)/24)+DATE(1970,1,1)</f>
        <v>42674.166666666672</v>
      </c>
    </row>
    <row r="2988" spans="1:20"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6">
        <f>(E2988-D2988)/D2988 + 1</f>
        <v>1.0549999999999999</v>
      </c>
      <c r="P2988" s="5">
        <f>E2988/L2988</f>
        <v>45.214285714285715</v>
      </c>
      <c r="Q2988" t="s">
        <v>8317</v>
      </c>
      <c r="R2988" t="s">
        <v>8357</v>
      </c>
      <c r="S2988" s="12">
        <f>(((J2988/60)/60)/24)+DATE(1970,1,1)</f>
        <v>42431.500069444446</v>
      </c>
      <c r="T2988" s="13">
        <f>(((I2988/60)/60)/24)+DATE(1970,1,1)</f>
        <v>42491.458402777775</v>
      </c>
    </row>
    <row r="2989" spans="1:20" ht="64"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6">
        <f>(E2989-D2989)/D2989 + 1</f>
        <v>1.1040080000000001</v>
      </c>
      <c r="P2989" s="5">
        <f>E2989/L2989</f>
        <v>104.15169811320754</v>
      </c>
      <c r="Q2989" t="s">
        <v>8317</v>
      </c>
      <c r="R2989" t="s">
        <v>8357</v>
      </c>
      <c r="S2989" s="12">
        <f>(((J2989/60)/60)/24)+DATE(1970,1,1)</f>
        <v>42627.307303240741</v>
      </c>
      <c r="T2989" s="13">
        <f>(((I2989/60)/60)/24)+DATE(1970,1,1)</f>
        <v>42656</v>
      </c>
    </row>
    <row r="2990" spans="1:20"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6">
        <f>(E2990-D2990)/D2990 + 1</f>
        <v>1</v>
      </c>
      <c r="P2990" s="5">
        <f>E2990/L2990</f>
        <v>35.714285714285715</v>
      </c>
      <c r="Q2990" t="s">
        <v>8317</v>
      </c>
      <c r="R2990" t="s">
        <v>8357</v>
      </c>
      <c r="S2990" s="12">
        <f>(((J2990/60)/60)/24)+DATE(1970,1,1)</f>
        <v>42511.362048611118</v>
      </c>
      <c r="T2990" s="13">
        <f>(((I2990/60)/60)/24)+DATE(1970,1,1)</f>
        <v>42541.362048611118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6">
        <f>(E2991-D2991)/D2991 + 1</f>
        <v>1.76535</v>
      </c>
      <c r="P2991" s="5">
        <f>E2991/L2991</f>
        <v>96.997252747252745</v>
      </c>
      <c r="Q2991" t="s">
        <v>8317</v>
      </c>
      <c r="R2991" t="s">
        <v>8357</v>
      </c>
      <c r="S2991" s="12">
        <f>(((J2991/60)/60)/24)+DATE(1970,1,1)</f>
        <v>42337.02039351852</v>
      </c>
      <c r="T2991" s="13">
        <f>(((I2991/60)/60)/24)+DATE(1970,1,1)</f>
        <v>42359.207638888889</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6">
        <f>(E2992-D2992)/D2992 + 1</f>
        <v>1</v>
      </c>
      <c r="P2992" s="5">
        <f>E2992/L2992</f>
        <v>370.37037037037038</v>
      </c>
      <c r="Q2992" t="s">
        <v>8317</v>
      </c>
      <c r="R2992" t="s">
        <v>8357</v>
      </c>
      <c r="S2992" s="12">
        <f>(((J2992/60)/60)/24)+DATE(1970,1,1)</f>
        <v>42341.57430555555</v>
      </c>
      <c r="T2992" s="13">
        <f>(((I2992/60)/60)/24)+DATE(1970,1,1)</f>
        <v>42376.57430555555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6">
        <f>(E2993-D2993)/D2993 + 1</f>
        <v>1.0329411764705883</v>
      </c>
      <c r="P2993" s="5">
        <f>E2993/L2993</f>
        <v>94.408602150537632</v>
      </c>
      <c r="Q2993" t="s">
        <v>8317</v>
      </c>
      <c r="R2993" t="s">
        <v>8357</v>
      </c>
      <c r="S2993" s="12">
        <f>(((J2993/60)/60)/24)+DATE(1970,1,1)</f>
        <v>42740.837152777778</v>
      </c>
      <c r="T2993" s="13">
        <f>(((I2993/60)/60)/24)+DATE(1970,1,1)</f>
        <v>42762.837152777778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6">
        <f>(E2994-D2994)/D2994 + 1</f>
        <v>1.0449999999999999</v>
      </c>
      <c r="P2994" s="5">
        <f>E2994/L2994</f>
        <v>48.984375</v>
      </c>
      <c r="Q2994" t="s">
        <v>8317</v>
      </c>
      <c r="R2994" t="s">
        <v>8357</v>
      </c>
      <c r="S2994" s="12">
        <f>(((J2994/60)/60)/24)+DATE(1970,1,1)</f>
        <v>42622.767476851848</v>
      </c>
      <c r="T2994" s="13">
        <f>(((I2994/60)/60)/24)+DATE(1970,1,1)</f>
        <v>42652.767476851848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6">
        <f>(E2995-D2995)/D2995 + 1</f>
        <v>1.0029999999999999</v>
      </c>
      <c r="P2995" s="5">
        <f>E2995/L2995</f>
        <v>45.590909090909093</v>
      </c>
      <c r="Q2995" t="s">
        <v>8317</v>
      </c>
      <c r="R2995" t="s">
        <v>8357</v>
      </c>
      <c r="S2995" s="12">
        <f>(((J2995/60)/60)/24)+DATE(1970,1,1)</f>
        <v>42390.838738425926</v>
      </c>
      <c r="T2995" s="13">
        <f>(((I2995/60)/60)/24)+DATE(1970,1,1)</f>
        <v>42420.838738425926</v>
      </c>
    </row>
    <row r="2996" spans="1:20"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6">
        <f>(E2996-D2996)/D2996 + 1</f>
        <v>4.5774666666666661</v>
      </c>
      <c r="P2996" s="5">
        <f>E2996/L2996</f>
        <v>23.275254237288134</v>
      </c>
      <c r="Q2996" t="s">
        <v>8317</v>
      </c>
      <c r="R2996" t="s">
        <v>8357</v>
      </c>
      <c r="S2996" s="12">
        <f>(((J2996/60)/60)/24)+DATE(1970,1,1)</f>
        <v>41885.478842592594</v>
      </c>
      <c r="T2996" s="13">
        <f>(((I2996/60)/60)/24)+DATE(1970,1,1)</f>
        <v>41915.478842592594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6">
        <f>(E2997-D2997)/D2997 + 1</f>
        <v>1.0496000000000001</v>
      </c>
      <c r="P2997" s="5">
        <f>E2997/L2997</f>
        <v>63.2289156626506</v>
      </c>
      <c r="Q2997" t="s">
        <v>8317</v>
      </c>
      <c r="R2997" t="s">
        <v>8357</v>
      </c>
      <c r="S2997" s="12">
        <f>(((J2997/60)/60)/24)+DATE(1970,1,1)</f>
        <v>42724.665173611109</v>
      </c>
      <c r="T2997" s="13">
        <f>(((I2997/60)/60)/24)+DATE(1970,1,1)</f>
        <v>42754.665173611109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6">
        <f>(E2998-D2998)/D2998 + 1</f>
        <v>1.7194285714285713</v>
      </c>
      <c r="P2998" s="5">
        <f>E2998/L2998</f>
        <v>153.5204081632653</v>
      </c>
      <c r="Q2998" t="s">
        <v>8317</v>
      </c>
      <c r="R2998" t="s">
        <v>8357</v>
      </c>
      <c r="S2998" s="12">
        <f>(((J2998/60)/60)/24)+DATE(1970,1,1)</f>
        <v>42090.912500000006</v>
      </c>
      <c r="T2998" s="13">
        <f>(((I2998/60)/60)/24)+DATE(1970,1,1)</f>
        <v>42150.912500000006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6">
        <f>(E2999-D2999)/D2999 + 1</f>
        <v>1.0373000000000001</v>
      </c>
      <c r="P2999" s="5">
        <f>E2999/L2999</f>
        <v>90.2</v>
      </c>
      <c r="Q2999" t="s">
        <v>8317</v>
      </c>
      <c r="R2999" t="s">
        <v>8357</v>
      </c>
      <c r="S2999" s="12">
        <f>(((J2999/60)/60)/24)+DATE(1970,1,1)</f>
        <v>42775.733715277776</v>
      </c>
      <c r="T2999" s="13">
        <f>(((I2999/60)/60)/24)+DATE(1970,1,1)</f>
        <v>42793.207638888889</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6">
        <f>(E3000-D3000)/D3000 + 1</f>
        <v>1.0302899999999999</v>
      </c>
      <c r="P3000" s="5">
        <f>E3000/L3000</f>
        <v>118.97113163972287</v>
      </c>
      <c r="Q3000" t="s">
        <v>8317</v>
      </c>
      <c r="R3000" t="s">
        <v>8357</v>
      </c>
      <c r="S3000" s="12">
        <f>(((J3000/60)/60)/24)+DATE(1970,1,1)</f>
        <v>41778.193622685183</v>
      </c>
      <c r="T3000" s="13">
        <f>(((I3000/60)/60)/24)+DATE(1970,1,1)</f>
        <v>41806.184027777781</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6">
        <f>(E3001-D3001)/D3001 + 1</f>
        <v>1.1888888888888889</v>
      </c>
      <c r="P3001" s="5">
        <f>E3001/L3001</f>
        <v>80.25</v>
      </c>
      <c r="Q3001" t="s">
        <v>8317</v>
      </c>
      <c r="R3001" t="s">
        <v>8357</v>
      </c>
      <c r="S3001" s="12">
        <f>(((J3001/60)/60)/24)+DATE(1970,1,1)</f>
        <v>42780.740277777775</v>
      </c>
      <c r="T3001" s="13">
        <f>(((I3001/60)/60)/24)+DATE(1970,1,1)</f>
        <v>42795.083333333328</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6">
        <f>(E3002-D3002)/D3002 + 1</f>
        <v>1</v>
      </c>
      <c r="P3002" s="5">
        <f>E3002/L3002</f>
        <v>62.5</v>
      </c>
      <c r="Q3002" t="s">
        <v>8317</v>
      </c>
      <c r="R3002" t="s">
        <v>8357</v>
      </c>
      <c r="S3002" s="12">
        <f>(((J3002/60)/60)/24)+DATE(1970,1,1)</f>
        <v>42752.827199074076</v>
      </c>
      <c r="T3002" s="13">
        <f>(((I3002/60)/60)/24)+DATE(1970,1,1)</f>
        <v>42766.75</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6">
        <f>(E3003-D3003)/D3003 + 1</f>
        <v>3.1869988910451896</v>
      </c>
      <c r="P3003" s="5">
        <f>E3003/L3003</f>
        <v>131.37719999999999</v>
      </c>
      <c r="Q3003" t="s">
        <v>8317</v>
      </c>
      <c r="R3003" t="s">
        <v>8357</v>
      </c>
      <c r="S3003" s="12">
        <f>(((J3003/60)/60)/24)+DATE(1970,1,1)</f>
        <v>42534.895625000005</v>
      </c>
      <c r="T3003" s="13">
        <f>(((I3003/60)/60)/24)+DATE(1970,1,1)</f>
        <v>42564.895625000005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6">
        <f>(E3004-D3004)/D3004 + 1</f>
        <v>1.0850614285714286</v>
      </c>
      <c r="P3004" s="5">
        <f>E3004/L3004</f>
        <v>73.032980769230775</v>
      </c>
      <c r="Q3004" t="s">
        <v>8317</v>
      </c>
      <c r="R3004" t="s">
        <v>8357</v>
      </c>
      <c r="S3004" s="12">
        <f>(((J3004/60)/60)/24)+DATE(1970,1,1)</f>
        <v>41239.83625</v>
      </c>
      <c r="T3004" s="13">
        <f>(((I3004/60)/60)/24)+DATE(1970,1,1)</f>
        <v>41269.83625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6">
        <f>(E3005-D3005)/D3005 + 1</f>
        <v>1.0116666666666667</v>
      </c>
      <c r="P3005" s="5">
        <f>E3005/L3005</f>
        <v>178.52941176470588</v>
      </c>
      <c r="Q3005" t="s">
        <v>8317</v>
      </c>
      <c r="R3005" t="s">
        <v>8357</v>
      </c>
      <c r="S3005" s="12">
        <f>(((J3005/60)/60)/24)+DATE(1970,1,1)</f>
        <v>42398.849259259259</v>
      </c>
      <c r="T3005" s="13">
        <f>(((I3005/60)/60)/24)+DATE(1970,1,1)</f>
        <v>42430.249305555553</v>
      </c>
    </row>
    <row r="3006" spans="1:20" ht="64"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6">
        <f>(E3006-D3006)/D3006 + 1</f>
        <v>1.12815</v>
      </c>
      <c r="P3006" s="5">
        <f>E3006/L3006</f>
        <v>162.90974729241879</v>
      </c>
      <c r="Q3006" t="s">
        <v>8317</v>
      </c>
      <c r="R3006" t="s">
        <v>8357</v>
      </c>
      <c r="S3006" s="12">
        <f>(((J3006/60)/60)/24)+DATE(1970,1,1)</f>
        <v>41928.881064814814</v>
      </c>
      <c r="T3006" s="13">
        <f>(((I3006/60)/60)/24)+DATE(1970,1,1)</f>
        <v>41958.922731481478</v>
      </c>
    </row>
    <row r="3007" spans="1:20" ht="64"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6">
        <f>(E3007-D3007)/D3007 + 1</f>
        <v>1.2049622641509434</v>
      </c>
      <c r="P3007" s="5">
        <f>E3007/L3007</f>
        <v>108.24237288135593</v>
      </c>
      <c r="Q3007" t="s">
        <v>8317</v>
      </c>
      <c r="R3007" t="s">
        <v>8357</v>
      </c>
      <c r="S3007" s="12">
        <f>(((J3007/60)/60)/24)+DATE(1970,1,1)</f>
        <v>41888.674826388888</v>
      </c>
      <c r="T3007" s="13">
        <f>(((I3007/60)/60)/24)+DATE(1970,1,1)</f>
        <v>41918.674826388888</v>
      </c>
    </row>
    <row r="3008" spans="1:20"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6">
        <f>(E3008-D3008)/D3008 + 1</f>
        <v>1.0774999999999999</v>
      </c>
      <c r="P3008" s="5">
        <f>E3008/L3008</f>
        <v>88.865979381443296</v>
      </c>
      <c r="Q3008" t="s">
        <v>8317</v>
      </c>
      <c r="R3008" t="s">
        <v>8357</v>
      </c>
      <c r="S3008" s="12">
        <f>(((J3008/60)/60)/24)+DATE(1970,1,1)</f>
        <v>41957.756840277783</v>
      </c>
      <c r="T3008" s="13">
        <f>(((I3008/60)/60)/24)+DATE(1970,1,1)</f>
        <v>41987.756840277783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6">
        <f>(E3009-D3009)/D3009 + 1</f>
        <v>1.8</v>
      </c>
      <c r="P3009" s="5">
        <f>E3009/L3009</f>
        <v>54</v>
      </c>
      <c r="Q3009" t="s">
        <v>8317</v>
      </c>
      <c r="R3009" t="s">
        <v>8357</v>
      </c>
      <c r="S3009" s="12">
        <f>(((J3009/60)/60)/24)+DATE(1970,1,1)</f>
        <v>42098.216238425928</v>
      </c>
      <c r="T3009" s="13">
        <f>(((I3009/60)/60)/24)+DATE(1970,1,1)</f>
        <v>42119.216238425928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6">
        <f>(E3010-D3010)/D3010 + 1</f>
        <v>1.0116666666666667</v>
      </c>
      <c r="P3010" s="5">
        <f>E3010/L3010</f>
        <v>116.73076923076923</v>
      </c>
      <c r="Q3010" t="s">
        <v>8317</v>
      </c>
      <c r="R3010" t="s">
        <v>8357</v>
      </c>
      <c r="S3010" s="12">
        <f>(((J3010/60)/60)/24)+DATE(1970,1,1)</f>
        <v>42360.212025462963</v>
      </c>
      <c r="T3010" s="13">
        <f>(((I3010/60)/60)/24)+DATE(1970,1,1)</f>
        <v>42390.212025462963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6">
        <f>(E3011-D3011)/D3011 + 1</f>
        <v>1.19756</v>
      </c>
      <c r="P3011" s="5">
        <f>E3011/L3011</f>
        <v>233.8984375</v>
      </c>
      <c r="Q3011" t="s">
        <v>8317</v>
      </c>
      <c r="R3011" t="s">
        <v>8357</v>
      </c>
      <c r="S3011" s="12">
        <f>(((J3011/60)/60)/24)+DATE(1970,1,1)</f>
        <v>41939.569907407407</v>
      </c>
      <c r="T3011" s="13">
        <f>(((I3011/60)/60)/24)+DATE(1970,1,1)</f>
        <v>41969.611574074079</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6">
        <f>(E3012-D3012)/D3012 + 1</f>
        <v>1.58</v>
      </c>
      <c r="P3012" s="5">
        <f>E3012/L3012</f>
        <v>158</v>
      </c>
      <c r="Q3012" t="s">
        <v>8317</v>
      </c>
      <c r="R3012" t="s">
        <v>8357</v>
      </c>
      <c r="S3012" s="12">
        <f>(((J3012/60)/60)/24)+DATE(1970,1,1)</f>
        <v>41996.832395833335</v>
      </c>
      <c r="T3012" s="13">
        <f>(((I3012/60)/60)/24)+DATE(1970,1,1)</f>
        <v>42056.832395833335</v>
      </c>
    </row>
    <row r="3013" spans="1:20"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6">
        <f>(E3013-D3013)/D3013 + 1</f>
        <v>1.2366666666666666</v>
      </c>
      <c r="P3013" s="5">
        <f>E3013/L3013</f>
        <v>14.84</v>
      </c>
      <c r="Q3013" t="s">
        <v>8317</v>
      </c>
      <c r="R3013" t="s">
        <v>8357</v>
      </c>
      <c r="S3013" s="12">
        <f>(((J3013/60)/60)/24)+DATE(1970,1,1)</f>
        <v>42334.468935185185</v>
      </c>
      <c r="T3013" s="13">
        <f>(((I3013/60)/60)/24)+DATE(1970,1,1)</f>
        <v>42361.957638888889</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6">
        <f>(E3014-D3014)/D3014 + 1</f>
        <v>1.1712500000000001</v>
      </c>
      <c r="P3014" s="5">
        <f>E3014/L3014</f>
        <v>85.181818181818187</v>
      </c>
      <c r="Q3014" t="s">
        <v>8317</v>
      </c>
      <c r="R3014" t="s">
        <v>8357</v>
      </c>
      <c r="S3014" s="12">
        <f>(((J3014/60)/60)/24)+DATE(1970,1,1)</f>
        <v>42024.702893518523</v>
      </c>
      <c r="T3014" s="13">
        <f>(((I3014/60)/60)/24)+DATE(1970,1,1)</f>
        <v>42045.702893518523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6">
        <f>(E3015-D3015)/D3015 + 1</f>
        <v>1.5695999999999999</v>
      </c>
      <c r="P3015" s="5">
        <f>E3015/L3015</f>
        <v>146.69158878504672</v>
      </c>
      <c r="Q3015" t="s">
        <v>8317</v>
      </c>
      <c r="R3015" t="s">
        <v>8357</v>
      </c>
      <c r="S3015" s="12">
        <f>(((J3015/60)/60)/24)+DATE(1970,1,1)</f>
        <v>42146.836215277777</v>
      </c>
      <c r="T3015" s="13">
        <f>(((I3015/60)/60)/24)+DATE(1970,1,1)</f>
        <v>42176.836215277777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6">
        <f>(E3016-D3016)/D3016 + 1</f>
        <v>1.13104</v>
      </c>
      <c r="P3016" s="5">
        <f>E3016/L3016</f>
        <v>50.764811490125673</v>
      </c>
      <c r="Q3016" t="s">
        <v>8317</v>
      </c>
      <c r="R3016" t="s">
        <v>8357</v>
      </c>
      <c r="S3016" s="12">
        <f>(((J3016/60)/60)/24)+DATE(1970,1,1)</f>
        <v>41920.123611111114</v>
      </c>
      <c r="T3016" s="13">
        <f>(((I3016/60)/60)/24)+DATE(1970,1,1)</f>
        <v>41948.208333333336</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6">
        <f>(E3017-D3017)/D3017 + 1</f>
        <v>1.0317647058823529</v>
      </c>
      <c r="P3017" s="5">
        <f>E3017/L3017</f>
        <v>87.7</v>
      </c>
      <c r="Q3017" t="s">
        <v>8317</v>
      </c>
      <c r="R3017" t="s">
        <v>8357</v>
      </c>
      <c r="S3017" s="12">
        <f>(((J3017/60)/60)/24)+DATE(1970,1,1)</f>
        <v>41785.72729166667</v>
      </c>
      <c r="T3017" s="13">
        <f>(((I3017/60)/60)/24)+DATE(1970,1,1)</f>
        <v>41801.166666666664</v>
      </c>
    </row>
    <row r="3018" spans="1:20" ht="64"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6">
        <f>(E3018-D3018)/D3018 + 1</f>
        <v>1.0261176470588236</v>
      </c>
      <c r="P3018" s="5">
        <f>E3018/L3018</f>
        <v>242.27777777777777</v>
      </c>
      <c r="Q3018" t="s">
        <v>8317</v>
      </c>
      <c r="R3018" t="s">
        <v>8357</v>
      </c>
      <c r="S3018" s="12">
        <f>(((J3018/60)/60)/24)+DATE(1970,1,1)</f>
        <v>41778.548055555555</v>
      </c>
      <c r="T3018" s="13">
        <f>(((I3018/60)/60)/24)+DATE(1970,1,1)</f>
        <v>41838.548055555555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6">
        <f>(E3019-D3019)/D3019 + 1</f>
        <v>1.0584090909090909</v>
      </c>
      <c r="P3019" s="5">
        <f>E3019/L3019</f>
        <v>146.44654088050314</v>
      </c>
      <c r="Q3019" t="s">
        <v>8317</v>
      </c>
      <c r="R3019" t="s">
        <v>8357</v>
      </c>
      <c r="S3019" s="12">
        <f>(((J3019/60)/60)/24)+DATE(1970,1,1)</f>
        <v>41841.850034722222</v>
      </c>
      <c r="T3019" s="13">
        <f>(((I3019/60)/60)/24)+DATE(1970,1,1)</f>
        <v>41871.850034722222</v>
      </c>
    </row>
    <row r="3020" spans="1:20"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6">
        <f>(E3020-D3020)/D3020 + 1</f>
        <v>1.0071428571428571</v>
      </c>
      <c r="P3020" s="5">
        <f>E3020/L3020</f>
        <v>103.17073170731707</v>
      </c>
      <c r="Q3020" t="s">
        <v>8317</v>
      </c>
      <c r="R3020" t="s">
        <v>8357</v>
      </c>
      <c r="S3020" s="12">
        <f>(((J3020/60)/60)/24)+DATE(1970,1,1)</f>
        <v>42163.29833333334</v>
      </c>
      <c r="T3020" s="13">
        <f>(((I3020/60)/60)/24)+DATE(1970,1,1)</f>
        <v>42205.916666666672</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6">
        <f>(E3021-D3021)/D3021 + 1</f>
        <v>1.2123333333333333</v>
      </c>
      <c r="P3021" s="5">
        <f>E3021/L3021</f>
        <v>80.464601769911511</v>
      </c>
      <c r="Q3021" t="s">
        <v>8317</v>
      </c>
      <c r="R3021" t="s">
        <v>8357</v>
      </c>
      <c r="S3021" s="12">
        <f>(((J3021/60)/60)/24)+DATE(1970,1,1)</f>
        <v>41758.833564814813</v>
      </c>
      <c r="T3021" s="13">
        <f>(((I3021/60)/60)/24)+DATE(1970,1,1)</f>
        <v>41786.125</v>
      </c>
    </row>
    <row r="3022" spans="1:20" ht="64"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6">
        <f>(E3022-D3022)/D3022 + 1</f>
        <v>1.0057142857142858</v>
      </c>
      <c r="P3022" s="5">
        <f>E3022/L3022</f>
        <v>234.66666666666666</v>
      </c>
      <c r="Q3022" t="s">
        <v>8317</v>
      </c>
      <c r="R3022" t="s">
        <v>8357</v>
      </c>
      <c r="S3022" s="12">
        <f>(((J3022/60)/60)/24)+DATE(1970,1,1)</f>
        <v>42170.846446759257</v>
      </c>
      <c r="T3022" s="13">
        <f>(((I3022/60)/60)/24)+DATE(1970,1,1)</f>
        <v>42230.846446759257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6">
        <f>(E3023-D3023)/D3023 + 1</f>
        <v>1.1602222222222223</v>
      </c>
      <c r="P3023" s="5">
        <f>E3023/L3023</f>
        <v>50.689320388349515</v>
      </c>
      <c r="Q3023" t="s">
        <v>8317</v>
      </c>
      <c r="R3023" t="s">
        <v>8357</v>
      </c>
      <c r="S3023" s="12">
        <f>(((J3023/60)/60)/24)+DATE(1970,1,1)</f>
        <v>42660.618854166663</v>
      </c>
      <c r="T3023" s="13">
        <f>(((I3023/60)/60)/24)+DATE(1970,1,1)</f>
        <v>42696.249305555553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6">
        <f>(E3024-D3024)/D3024 + 1</f>
        <v>1.0087999999999999</v>
      </c>
      <c r="P3024" s="5">
        <f>E3024/L3024</f>
        <v>162.70967741935485</v>
      </c>
      <c r="Q3024" t="s">
        <v>8317</v>
      </c>
      <c r="R3024" t="s">
        <v>8357</v>
      </c>
      <c r="S3024" s="12">
        <f>(((J3024/60)/60)/24)+DATE(1970,1,1)</f>
        <v>42564.95380787037</v>
      </c>
      <c r="T3024" s="13">
        <f>(((I3024/60)/60)/24)+DATE(1970,1,1)</f>
        <v>42609.95380787037</v>
      </c>
    </row>
    <row r="3025" spans="1:20" ht="64"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6">
        <f>(E3025-D3025)/D3025 + 1</f>
        <v>1.03</v>
      </c>
      <c r="P3025" s="5">
        <f>E3025/L3025</f>
        <v>120.16666666666667</v>
      </c>
      <c r="Q3025" t="s">
        <v>8317</v>
      </c>
      <c r="R3025" t="s">
        <v>8357</v>
      </c>
      <c r="S3025" s="12">
        <f>(((J3025/60)/60)/24)+DATE(1970,1,1)</f>
        <v>42121.675763888896</v>
      </c>
      <c r="T3025" s="13">
        <f>(((I3025/60)/60)/24)+DATE(1970,1,1)</f>
        <v>42166.675763888896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6">
        <f>(E3026-D3026)/D3026 + 1</f>
        <v>2.4641999999999999</v>
      </c>
      <c r="P3026" s="5">
        <f>E3026/L3026</f>
        <v>67.697802197802204</v>
      </c>
      <c r="Q3026" t="s">
        <v>8317</v>
      </c>
      <c r="R3026" t="s">
        <v>8357</v>
      </c>
      <c r="S3026" s="12">
        <f>(((J3026/60)/60)/24)+DATE(1970,1,1)</f>
        <v>41158.993923611109</v>
      </c>
      <c r="T3026" s="13">
        <f>(((I3026/60)/60)/24)+DATE(1970,1,1)</f>
        <v>41188.993923611109</v>
      </c>
    </row>
    <row r="3027" spans="1:20"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6">
        <f>(E3027-D3027)/D3027 + 1</f>
        <v>3.0219999999999998</v>
      </c>
      <c r="P3027" s="5">
        <f>E3027/L3027</f>
        <v>52.103448275862071</v>
      </c>
      <c r="Q3027" t="s">
        <v>8317</v>
      </c>
      <c r="R3027" t="s">
        <v>8357</v>
      </c>
      <c r="S3027" s="12">
        <f>(((J3027/60)/60)/24)+DATE(1970,1,1)</f>
        <v>41761.509409722225</v>
      </c>
      <c r="T3027" s="13">
        <f>(((I3027/60)/60)/24)+DATE(1970,1,1)</f>
        <v>41789.666666666664</v>
      </c>
    </row>
    <row r="3028" spans="1:20" ht="64"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6">
        <f>(E3028-D3028)/D3028 + 1</f>
        <v>1.4333333333333333</v>
      </c>
      <c r="P3028" s="5">
        <f>E3028/L3028</f>
        <v>51.6</v>
      </c>
      <c r="Q3028" t="s">
        <v>8317</v>
      </c>
      <c r="R3028" t="s">
        <v>8357</v>
      </c>
      <c r="S3028" s="12">
        <f>(((J3028/60)/60)/24)+DATE(1970,1,1)</f>
        <v>42783.459398148145</v>
      </c>
      <c r="T3028" s="13">
        <f>(((I3028/60)/60)/24)+DATE(1970,1,1)</f>
        <v>42797.459398148145</v>
      </c>
    </row>
    <row r="3029" spans="1:20" ht="48"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6">
        <f>(E3029-D3029)/D3029 + 1</f>
        <v>1.3144</v>
      </c>
      <c r="P3029" s="5">
        <f>E3029/L3029</f>
        <v>164.3</v>
      </c>
      <c r="Q3029" t="s">
        <v>8317</v>
      </c>
      <c r="R3029" t="s">
        <v>8357</v>
      </c>
      <c r="S3029" s="12">
        <f>(((J3029/60)/60)/24)+DATE(1970,1,1)</f>
        <v>42053.704293981486</v>
      </c>
      <c r="T3029" s="13">
        <f>(((I3029/60)/60)/24)+DATE(1970,1,1)</f>
        <v>42083.662627314814</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6">
        <f>(E3030-D3030)/D3030 + 1</f>
        <v>1.6802000000000001</v>
      </c>
      <c r="P3030" s="5">
        <f>E3030/L3030</f>
        <v>84.858585858585855</v>
      </c>
      <c r="Q3030" t="s">
        <v>8317</v>
      </c>
      <c r="R3030" t="s">
        <v>8357</v>
      </c>
      <c r="S3030" s="12">
        <f>(((J3030/60)/60)/24)+DATE(1970,1,1)</f>
        <v>42567.264178240745</v>
      </c>
      <c r="T3030" s="13">
        <f>(((I3030/60)/60)/24)+DATE(1970,1,1)</f>
        <v>42597.264178240745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6">
        <f>(E3031-D3031)/D3031 + 1</f>
        <v>1.0967666666666667</v>
      </c>
      <c r="P3031" s="5">
        <f>E3031/L3031</f>
        <v>94.548850574712645</v>
      </c>
      <c r="Q3031" t="s">
        <v>8317</v>
      </c>
      <c r="R3031" t="s">
        <v>8357</v>
      </c>
      <c r="S3031" s="12">
        <f>(((J3031/60)/60)/24)+DATE(1970,1,1)</f>
        <v>41932.708877314813</v>
      </c>
      <c r="T3031" s="13">
        <f>(((I3031/60)/60)/24)+DATE(1970,1,1)</f>
        <v>41961.190972222219</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6">
        <f>(E3032-D3032)/D3032 + 1</f>
        <v>1.0668571428571429</v>
      </c>
      <c r="P3032" s="5">
        <f>E3032/L3032</f>
        <v>45.536585365853661</v>
      </c>
      <c r="Q3032" t="s">
        <v>8317</v>
      </c>
      <c r="R3032" t="s">
        <v>8357</v>
      </c>
      <c r="S3032" s="12">
        <f>(((J3032/60)/60)/24)+DATE(1970,1,1)</f>
        <v>42233.747349537036</v>
      </c>
      <c r="T3032" s="13">
        <f>(((I3032/60)/60)/24)+DATE(1970,1,1)</f>
        <v>42263.747349537036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6">
        <f>(E3033-D3033)/D3033 + 1</f>
        <v>1</v>
      </c>
      <c r="P3033" s="5">
        <f>E3033/L3033</f>
        <v>51.724137931034484</v>
      </c>
      <c r="Q3033" t="s">
        <v>8317</v>
      </c>
      <c r="R3033" t="s">
        <v>8357</v>
      </c>
      <c r="S3033" s="12">
        <f>(((J3033/60)/60)/24)+DATE(1970,1,1)</f>
        <v>42597.882488425923</v>
      </c>
      <c r="T3033" s="13">
        <f>(((I3033/60)/60)/24)+DATE(1970,1,1)</f>
        <v>42657.882488425923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6">
        <f>(E3034-D3034)/D3034 + 1</f>
        <v>1.272</v>
      </c>
      <c r="P3034" s="5">
        <f>E3034/L3034</f>
        <v>50.88</v>
      </c>
      <c r="Q3034" t="s">
        <v>8317</v>
      </c>
      <c r="R3034" t="s">
        <v>8357</v>
      </c>
      <c r="S3034" s="12">
        <f>(((J3034/60)/60)/24)+DATE(1970,1,1)</f>
        <v>42228.044664351852</v>
      </c>
      <c r="T3034" s="13">
        <f>(((I3034/60)/60)/24)+DATE(1970,1,1)</f>
        <v>42258.044664351852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6">
        <f>(E3035-D3035)/D3035 + 1</f>
        <v>1.4653333333333334</v>
      </c>
      <c r="P3035" s="5">
        <f>E3035/L3035</f>
        <v>191.13043478260869</v>
      </c>
      <c r="Q3035" t="s">
        <v>8317</v>
      </c>
      <c r="R3035" t="s">
        <v>8357</v>
      </c>
      <c r="S3035" s="12">
        <f>(((J3035/60)/60)/24)+DATE(1970,1,1)</f>
        <v>42570.110243055555</v>
      </c>
      <c r="T3035" s="13">
        <f>(((I3035/60)/60)/24)+DATE(1970,1,1)</f>
        <v>42600.110243055555</v>
      </c>
    </row>
    <row r="3036" spans="1:20" ht="80"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6">
        <f>(E3036-D3036)/D3036 + 1</f>
        <v>1.1253599999999999</v>
      </c>
      <c r="P3036" s="5">
        <f>E3036/L3036</f>
        <v>89.314285714285717</v>
      </c>
      <c r="Q3036" t="s">
        <v>8317</v>
      </c>
      <c r="R3036" t="s">
        <v>8357</v>
      </c>
      <c r="S3036" s="12">
        <f>(((J3036/60)/60)/24)+DATE(1970,1,1)</f>
        <v>42644.535358796296</v>
      </c>
      <c r="T3036" s="13">
        <f>(((I3036/60)/60)/24)+DATE(1970,1,1)</f>
        <v>42675.165972222225</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6">
        <f>(E3037-D3037)/D3037 + 1</f>
        <v>1.0878684000000001</v>
      </c>
      <c r="P3037" s="5">
        <f>E3037/L3037</f>
        <v>88.588631921824103</v>
      </c>
      <c r="Q3037" t="s">
        <v>8317</v>
      </c>
      <c r="R3037" t="s">
        <v>8357</v>
      </c>
      <c r="S3037" s="12">
        <f>(((J3037/60)/60)/24)+DATE(1970,1,1)</f>
        <v>41368.560289351852</v>
      </c>
      <c r="T3037" s="13">
        <f>(((I3037/60)/60)/24)+DATE(1970,1,1)</f>
        <v>41398.560289351852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6">
        <f>(E3038-D3038)/D3038 + 1</f>
        <v>1.26732</v>
      </c>
      <c r="P3038" s="5">
        <f>E3038/L3038</f>
        <v>96.300911854103347</v>
      </c>
      <c r="Q3038" t="s">
        <v>8317</v>
      </c>
      <c r="R3038" t="s">
        <v>8357</v>
      </c>
      <c r="S3038" s="12">
        <f>(((J3038/60)/60)/24)+DATE(1970,1,1)</f>
        <v>41466.785231481481</v>
      </c>
      <c r="T3038" s="13">
        <f>(((I3038/60)/60)/24)+DATE(1970,1,1)</f>
        <v>41502.499305555553</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6">
        <f>(E3039-D3039)/D3039 + 1</f>
        <v>2.1319999999999997</v>
      </c>
      <c r="P3039" s="5">
        <f>E3039/L3039</f>
        <v>33.3125</v>
      </c>
      <c r="Q3039" t="s">
        <v>8317</v>
      </c>
      <c r="R3039" t="s">
        <v>8357</v>
      </c>
      <c r="S3039" s="12">
        <f>(((J3039/60)/60)/24)+DATE(1970,1,1)</f>
        <v>40378.893206018518</v>
      </c>
      <c r="T3039" s="13">
        <f>(((I3039/60)/60)/24)+DATE(1970,1,1)</f>
        <v>40453.207638888889</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6">
        <f>(E3040-D3040)/D3040 + 1</f>
        <v>1.0049999999999999</v>
      </c>
      <c r="P3040" s="5">
        <f>E3040/L3040</f>
        <v>37.222222222222221</v>
      </c>
      <c r="Q3040" t="s">
        <v>8317</v>
      </c>
      <c r="R3040" t="s">
        <v>8357</v>
      </c>
      <c r="S3040" s="12">
        <f>(((J3040/60)/60)/24)+DATE(1970,1,1)</f>
        <v>42373.252280092594</v>
      </c>
      <c r="T3040" s="13">
        <f>(((I3040/60)/60)/24)+DATE(1970,1,1)</f>
        <v>42433.252280092594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6">
        <f>(E3041-D3041)/D3041 + 1</f>
        <v>1.0871389999999999</v>
      </c>
      <c r="P3041" s="5">
        <f>E3041/L3041</f>
        <v>92.130423728813554</v>
      </c>
      <c r="Q3041" t="s">
        <v>8317</v>
      </c>
      <c r="R3041" t="s">
        <v>8357</v>
      </c>
      <c r="S3041" s="12">
        <f>(((J3041/60)/60)/24)+DATE(1970,1,1)</f>
        <v>41610.794421296298</v>
      </c>
      <c r="T3041" s="13">
        <f>(((I3041/60)/60)/24)+DATE(1970,1,1)</f>
        <v>41637.332638888889</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6">
        <f>(E3042-D3042)/D3042 + 1</f>
        <v>1.075</v>
      </c>
      <c r="P3042" s="5">
        <f>E3042/L3042</f>
        <v>76.785714285714292</v>
      </c>
      <c r="Q3042" t="s">
        <v>8317</v>
      </c>
      <c r="R3042" t="s">
        <v>8357</v>
      </c>
      <c r="S3042" s="12">
        <f>(((J3042/60)/60)/24)+DATE(1970,1,1)</f>
        <v>42177.791909722218</v>
      </c>
      <c r="T3042" s="13">
        <f>(((I3042/60)/60)/24)+DATE(1970,1,1)</f>
        <v>42181.958333333328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6">
        <f>(E3043-D3043)/D3043 + 1</f>
        <v>1.1048192771084338</v>
      </c>
      <c r="P3043" s="5">
        <f>E3043/L3043</f>
        <v>96.526315789473685</v>
      </c>
      <c r="Q3043" t="s">
        <v>8317</v>
      </c>
      <c r="R3043" t="s">
        <v>8357</v>
      </c>
      <c r="S3043" s="12">
        <f>(((J3043/60)/60)/24)+DATE(1970,1,1)</f>
        <v>42359.868611111116</v>
      </c>
      <c r="T3043" s="13">
        <f>(((I3043/60)/60)/24)+DATE(1970,1,1)</f>
        <v>42389.868611111116</v>
      </c>
    </row>
    <row r="3044" spans="1:20" ht="64"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6">
        <f>(E3044-D3044)/D3044 + 1</f>
        <v>1.28</v>
      </c>
      <c r="P3044" s="5">
        <f>E3044/L3044</f>
        <v>51.891891891891895</v>
      </c>
      <c r="Q3044" t="s">
        <v>8317</v>
      </c>
      <c r="R3044" t="s">
        <v>8357</v>
      </c>
      <c r="S3044" s="12">
        <f>(((J3044/60)/60)/24)+DATE(1970,1,1)</f>
        <v>42253.688043981485</v>
      </c>
      <c r="T3044" s="13">
        <f>(((I3044/60)/60)/24)+DATE(1970,1,1)</f>
        <v>42283.688043981485</v>
      </c>
    </row>
    <row r="3045" spans="1:20"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6">
        <f>(E3045-D3045)/D3045 + 1</f>
        <v>1.1000666666666667</v>
      </c>
      <c r="P3045" s="5">
        <f>E3045/L3045</f>
        <v>128.9140625</v>
      </c>
      <c r="Q3045" t="s">
        <v>8317</v>
      </c>
      <c r="R3045" t="s">
        <v>8357</v>
      </c>
      <c r="S3045" s="12">
        <f>(((J3045/60)/60)/24)+DATE(1970,1,1)</f>
        <v>42083.070590277777</v>
      </c>
      <c r="T3045" s="13">
        <f>(((I3045/60)/60)/24)+DATE(1970,1,1)</f>
        <v>42110.118055555555</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6">
        <f>(E3046-D3046)/D3046 + 1</f>
        <v>1.0934166666666667</v>
      </c>
      <c r="P3046" s="5">
        <f>E3046/L3046</f>
        <v>84.108974358974365</v>
      </c>
      <c r="Q3046" t="s">
        <v>8317</v>
      </c>
      <c r="R3046" t="s">
        <v>8357</v>
      </c>
      <c r="S3046" s="12">
        <f>(((J3046/60)/60)/24)+DATE(1970,1,1)</f>
        <v>42387.7268287037</v>
      </c>
      <c r="T3046" s="13">
        <f>(((I3046/60)/60)/24)+DATE(1970,1,1)</f>
        <v>42402.7268287037</v>
      </c>
    </row>
    <row r="3047" spans="1:20" ht="64"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6">
        <f>(E3047-D3047)/D3047 + 1</f>
        <v>1.3270650000000002</v>
      </c>
      <c r="P3047" s="5">
        <f>E3047/L3047</f>
        <v>82.941562500000003</v>
      </c>
      <c r="Q3047" t="s">
        <v>8317</v>
      </c>
      <c r="R3047" t="s">
        <v>8357</v>
      </c>
      <c r="S3047" s="12">
        <f>(((J3047/60)/60)/24)+DATE(1970,1,1)</f>
        <v>41843.155729166669</v>
      </c>
      <c r="T3047" s="13">
        <f>(((I3047/60)/60)/24)+DATE(1970,1,1)</f>
        <v>41873.155729166669</v>
      </c>
    </row>
    <row r="3048" spans="1:20" ht="64"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6">
        <f>(E3048-D3048)/D3048 + 1</f>
        <v>1.9084810126582279</v>
      </c>
      <c r="P3048" s="5">
        <f>E3048/L3048</f>
        <v>259.94827586206895</v>
      </c>
      <c r="Q3048" t="s">
        <v>8317</v>
      </c>
      <c r="R3048" t="s">
        <v>8357</v>
      </c>
      <c r="S3048" s="12">
        <f>(((J3048/60)/60)/24)+DATE(1970,1,1)</f>
        <v>41862.803078703706</v>
      </c>
      <c r="T3048" s="13">
        <f>(((I3048/60)/60)/24)+DATE(1970,1,1)</f>
        <v>41892.202777777777</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6">
        <f>(E3049-D3049)/D3049 + 1</f>
        <v>1.49</v>
      </c>
      <c r="P3049" s="5">
        <f>E3049/L3049</f>
        <v>37.25</v>
      </c>
      <c r="Q3049" t="s">
        <v>8317</v>
      </c>
      <c r="R3049" t="s">
        <v>8357</v>
      </c>
      <c r="S3049" s="12">
        <f>(((J3049/60)/60)/24)+DATE(1970,1,1)</f>
        <v>42443.989050925928</v>
      </c>
      <c r="T3049" s="13">
        <f>(((I3049/60)/60)/24)+DATE(1970,1,1)</f>
        <v>42487.552777777775</v>
      </c>
    </row>
    <row r="3050" spans="1:20" ht="64"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6">
        <f>(E3050-D3050)/D3050 + 1</f>
        <v>1.6640000000000001</v>
      </c>
      <c r="P3050" s="5">
        <f>E3050/L3050</f>
        <v>177.02127659574469</v>
      </c>
      <c r="Q3050" t="s">
        <v>8317</v>
      </c>
      <c r="R3050" t="s">
        <v>8357</v>
      </c>
      <c r="S3050" s="12">
        <f>(((J3050/60)/60)/24)+DATE(1970,1,1)</f>
        <v>41975.901180555549</v>
      </c>
      <c r="T3050" s="13">
        <f>(((I3050/60)/60)/24)+DATE(1970,1,1)</f>
        <v>42004.890277777777</v>
      </c>
    </row>
    <row r="3051" spans="1:20" ht="64"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6">
        <f>(E3051-D3051)/D3051 + 1</f>
        <v>1.0666666666666667</v>
      </c>
      <c r="P3051" s="5">
        <f>E3051/L3051</f>
        <v>74.074074074074076</v>
      </c>
      <c r="Q3051" t="s">
        <v>8317</v>
      </c>
      <c r="R3051" t="s">
        <v>8357</v>
      </c>
      <c r="S3051" s="12">
        <f>(((J3051/60)/60)/24)+DATE(1970,1,1)</f>
        <v>42139.014525462961</v>
      </c>
      <c r="T3051" s="13">
        <f>(((I3051/60)/60)/24)+DATE(1970,1,1)</f>
        <v>42169.014525462961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6">
        <f>(E3052-D3052)/D3052 + 1</f>
        <v>1.06</v>
      </c>
      <c r="P3052" s="5">
        <f>E3052/L3052</f>
        <v>70.666666666666671</v>
      </c>
      <c r="Q3052" t="s">
        <v>8317</v>
      </c>
      <c r="R3052" t="s">
        <v>8357</v>
      </c>
      <c r="S3052" s="12">
        <f>(((J3052/60)/60)/24)+DATE(1970,1,1)</f>
        <v>42465.16851851852</v>
      </c>
      <c r="T3052" s="13">
        <f>(((I3052/60)/60)/24)+DATE(1970,1,1)</f>
        <v>42495.16851851852</v>
      </c>
    </row>
    <row r="3053" spans="1:20" ht="64"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6">
        <f>(E3053-D3053)/D3053 + 1</f>
        <v>0.23628571428571432</v>
      </c>
      <c r="P3053" s="5">
        <f>E3053/L3053</f>
        <v>23.62857142857143</v>
      </c>
      <c r="Q3053" t="s">
        <v>8317</v>
      </c>
      <c r="R3053" t="s">
        <v>8357</v>
      </c>
      <c r="S3053" s="12">
        <f>(((J3053/60)/60)/24)+DATE(1970,1,1)</f>
        <v>42744.416030092587</v>
      </c>
      <c r="T3053" s="13">
        <f>(((I3053/60)/60)/24)+DATE(1970,1,1)</f>
        <v>42774.416030092587</v>
      </c>
    </row>
    <row r="3054" spans="1:20" ht="48"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6">
        <f>(E3054-D3054)/D3054 + 1</f>
        <v>1.4999999999999458E-3</v>
      </c>
      <c r="P3054" s="5">
        <f>E3054/L3054</f>
        <v>37.5</v>
      </c>
      <c r="Q3054" t="s">
        <v>8317</v>
      </c>
      <c r="R3054" t="s">
        <v>8357</v>
      </c>
      <c r="S3054" s="12">
        <f>(((J3054/60)/60)/24)+DATE(1970,1,1)</f>
        <v>42122.670069444444</v>
      </c>
      <c r="T3054" s="13">
        <f>(((I3054/60)/60)/24)+DATE(1970,1,1)</f>
        <v>42152.665972222225</v>
      </c>
    </row>
    <row r="3055" spans="1:20" ht="64"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6">
        <f>(E3055-D3055)/D3055 + 1</f>
        <v>4.0000000000000036E-3</v>
      </c>
      <c r="P3055" s="5">
        <f>E3055/L3055</f>
        <v>13.333333333333334</v>
      </c>
      <c r="Q3055" t="s">
        <v>8317</v>
      </c>
      <c r="R3055" t="s">
        <v>8357</v>
      </c>
      <c r="S3055" s="12">
        <f>(((J3055/60)/60)/24)+DATE(1970,1,1)</f>
        <v>41862.761724537035</v>
      </c>
      <c r="T3055" s="13">
        <f>(((I3055/60)/60)/24)+DATE(1970,1,1)</f>
        <v>41914.165972222225</v>
      </c>
    </row>
    <row r="3056" spans="1:20" ht="64"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6">
        <f>(E3056-D3056)/D3056 + 1</f>
        <v>0</v>
      </c>
      <c r="P3056" s="5" t="e">
        <f>E3056/L3056</f>
        <v>#DIV/0!</v>
      </c>
      <c r="Q3056" t="s">
        <v>8317</v>
      </c>
      <c r="R3056" t="s">
        <v>8357</v>
      </c>
      <c r="S3056" s="12">
        <f>(((J3056/60)/60)/24)+DATE(1970,1,1)</f>
        <v>42027.832800925928</v>
      </c>
      <c r="T3056" s="13">
        <f>(((I3056/60)/60)/24)+DATE(1970,1,1)</f>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6">
        <f>(E3057-D3057)/D3057 + 1</f>
        <v>4.9999999999994493E-5</v>
      </c>
      <c r="P3057" s="5">
        <f>E3057/L3057</f>
        <v>1</v>
      </c>
      <c r="Q3057" t="s">
        <v>8317</v>
      </c>
      <c r="R3057" t="s">
        <v>8357</v>
      </c>
      <c r="S3057" s="12">
        <f>(((J3057/60)/60)/24)+DATE(1970,1,1)</f>
        <v>41953.95821759259</v>
      </c>
      <c r="T3057" s="13">
        <f>(((I3057/60)/60)/24)+DATE(1970,1,1)</f>
        <v>42013.95821759259</v>
      </c>
    </row>
    <row r="3058" spans="1:20" ht="64"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6">
        <f>(E3058-D3058)/D3058 + 1</f>
        <v>0</v>
      </c>
      <c r="P3058" s="5" t="e">
        <f>E3058/L3058</f>
        <v>#DIV/0!</v>
      </c>
      <c r="Q3058" t="s">
        <v>8317</v>
      </c>
      <c r="R3058" t="s">
        <v>8357</v>
      </c>
      <c r="S3058" s="12">
        <f>(((J3058/60)/60)/24)+DATE(1970,1,1)</f>
        <v>41851.636388888888</v>
      </c>
      <c r="T3058" s="13">
        <f>(((I3058/60)/60)/24)+DATE(1970,1,1)</f>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6">
        <f>(E3059-D3059)/D3059 + 1</f>
        <v>0</v>
      </c>
      <c r="P3059" s="5" t="e">
        <f>E3059/L3059</f>
        <v>#DIV/0!</v>
      </c>
      <c r="Q3059" t="s">
        <v>8317</v>
      </c>
      <c r="R3059" t="s">
        <v>8357</v>
      </c>
      <c r="S3059" s="12">
        <f>(((J3059/60)/60)/24)+DATE(1970,1,1)</f>
        <v>42433.650590277779</v>
      </c>
      <c r="T3059" s="13">
        <f>(((I3059/60)/60)/24)+DATE(1970,1,1)</f>
        <v>42463.608923611115</v>
      </c>
    </row>
    <row r="3060" spans="1:20" ht="64"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6">
        <f>(E3060-D3060)/D3060 + 1</f>
        <v>1.6666666666664831E-4</v>
      </c>
      <c r="P3060" s="5">
        <f>E3060/L3060</f>
        <v>1</v>
      </c>
      <c r="Q3060" t="s">
        <v>8317</v>
      </c>
      <c r="R3060" t="s">
        <v>8357</v>
      </c>
      <c r="S3060" s="12">
        <f>(((J3060/60)/60)/24)+DATE(1970,1,1)</f>
        <v>42460.374305555553</v>
      </c>
      <c r="T3060" s="13">
        <f>(((I3060/60)/60)/24)+DATE(1970,1,1)</f>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6">
        <f>(E3061-D3061)/D3061 + 1</f>
        <v>3.0066666666666686E-2</v>
      </c>
      <c r="P3061" s="5">
        <f>E3061/L3061</f>
        <v>41</v>
      </c>
      <c r="Q3061" t="s">
        <v>8317</v>
      </c>
      <c r="R3061" t="s">
        <v>8357</v>
      </c>
      <c r="S3061" s="12">
        <f>(((J3061/60)/60)/24)+DATE(1970,1,1)</f>
        <v>41829.935717592591</v>
      </c>
      <c r="T3061" s="13">
        <f>(((I3061/60)/60)/24)+DATE(1970,1,1)</f>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6">
        <f>(E3062-D3062)/D3062 + 1</f>
        <v>1.5227272727272867E-3</v>
      </c>
      <c r="P3062" s="5">
        <f>E3062/L3062</f>
        <v>55.833333333333336</v>
      </c>
      <c r="Q3062" t="s">
        <v>8317</v>
      </c>
      <c r="R3062" t="s">
        <v>8357</v>
      </c>
      <c r="S3062" s="12">
        <f>(((J3062/60)/60)/24)+DATE(1970,1,1)</f>
        <v>42245.274699074071</v>
      </c>
      <c r="T3062" s="13">
        <f>(((I3062/60)/60)/24)+DATE(1970,1,1)</f>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6">
        <f>(E3063-D3063)/D3063 + 1</f>
        <v>0</v>
      </c>
      <c r="P3063" s="5" t="e">
        <f>E3063/L3063</f>
        <v>#DIV/0!</v>
      </c>
      <c r="Q3063" t="s">
        <v>8317</v>
      </c>
      <c r="R3063" t="s">
        <v>8357</v>
      </c>
      <c r="S3063" s="12">
        <f>(((J3063/60)/60)/24)+DATE(1970,1,1)</f>
        <v>41834.784120370372</v>
      </c>
      <c r="T3063" s="13">
        <f>(((I3063/60)/60)/24)+DATE(1970,1,1)</f>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6">
        <f>(E3064-D3064)/D3064 + 1</f>
        <v>0.66839999999999999</v>
      </c>
      <c r="P3064" s="5">
        <f>E3064/L3064</f>
        <v>99.761194029850742</v>
      </c>
      <c r="Q3064" t="s">
        <v>8317</v>
      </c>
      <c r="R3064" t="s">
        <v>8357</v>
      </c>
      <c r="S3064" s="12">
        <f>(((J3064/60)/60)/24)+DATE(1970,1,1)</f>
        <v>42248.535787037035</v>
      </c>
      <c r="T3064" s="13">
        <f>(((I3064/60)/60)/24)+DATE(1970,1,1)</f>
        <v>42277.75</v>
      </c>
    </row>
    <row r="3065" spans="1:20" ht="48"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6">
        <f>(E3065-D3065)/D3065 + 1</f>
        <v>0.19566666666666666</v>
      </c>
      <c r="P3065" s="5">
        <f>E3065/L3065</f>
        <v>25.521739130434781</v>
      </c>
      <c r="Q3065" t="s">
        <v>8317</v>
      </c>
      <c r="R3065" t="s">
        <v>8357</v>
      </c>
      <c r="S3065" s="12">
        <f>(((J3065/60)/60)/24)+DATE(1970,1,1)</f>
        <v>42630.922893518517</v>
      </c>
      <c r="T3065" s="13">
        <f>(((I3065/60)/60)/24)+DATE(1970,1,1)</f>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6">
        <f>(E3066-D3066)/D3066 + 1</f>
        <v>0.11294666666666664</v>
      </c>
      <c r="P3066" s="5">
        <f>E3066/L3066</f>
        <v>117.65277777777777</v>
      </c>
      <c r="Q3066" t="s">
        <v>8317</v>
      </c>
      <c r="R3066" t="s">
        <v>8357</v>
      </c>
      <c r="S3066" s="12">
        <f>(((J3066/60)/60)/24)+DATE(1970,1,1)</f>
        <v>42299.130162037036</v>
      </c>
      <c r="T3066" s="13">
        <f>(((I3066/60)/60)/24)+DATE(1970,1,1)</f>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6">
        <f>(E3067-D3067)/D3067 + 1</f>
        <v>3.9999999999995595E-4</v>
      </c>
      <c r="P3067" s="5">
        <f>E3067/L3067</f>
        <v>5</v>
      </c>
      <c r="Q3067" t="s">
        <v>8317</v>
      </c>
      <c r="R3067" t="s">
        <v>8357</v>
      </c>
      <c r="S3067" s="12">
        <f>(((J3067/60)/60)/24)+DATE(1970,1,1)</f>
        <v>41825.055231481485</v>
      </c>
      <c r="T3067" s="13">
        <f>(((I3067/60)/60)/24)+DATE(1970,1,1)</f>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6">
        <f>(E3068-D3068)/D3068 + 1</f>
        <v>0.11985714285714288</v>
      </c>
      <c r="P3068" s="5">
        <f>E3068/L3068</f>
        <v>2796.6666666666665</v>
      </c>
      <c r="Q3068" t="s">
        <v>8317</v>
      </c>
      <c r="R3068" t="s">
        <v>8357</v>
      </c>
      <c r="S3068" s="12">
        <f>(((J3068/60)/60)/24)+DATE(1970,1,1)</f>
        <v>42531.228437500002</v>
      </c>
      <c r="T3068" s="13">
        <f>(((I3068/60)/60)/24)+DATE(1970,1,1)</f>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6">
        <f>(E3069-D3069)/D3069 + 1</f>
        <v>2.5000000000000022E-2</v>
      </c>
      <c r="P3069" s="5">
        <f>E3069/L3069</f>
        <v>200</v>
      </c>
      <c r="Q3069" t="s">
        <v>8317</v>
      </c>
      <c r="R3069" t="s">
        <v>8357</v>
      </c>
      <c r="S3069" s="12">
        <f>(((J3069/60)/60)/24)+DATE(1970,1,1)</f>
        <v>42226.938414351855</v>
      </c>
      <c r="T3069" s="13">
        <f>(((I3069/60)/60)/24)+DATE(1970,1,1)</f>
        <v>42256.938414351855</v>
      </c>
    </row>
    <row r="3070" spans="1:20" ht="64"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6">
        <f>(E3070-D3070)/D3070 + 1</f>
        <v>7.0000000000003393E-4</v>
      </c>
      <c r="P3070" s="5">
        <f>E3070/L3070</f>
        <v>87.5</v>
      </c>
      <c r="Q3070" t="s">
        <v>8317</v>
      </c>
      <c r="R3070" t="s">
        <v>8357</v>
      </c>
      <c r="S3070" s="12">
        <f>(((J3070/60)/60)/24)+DATE(1970,1,1)</f>
        <v>42263.691574074073</v>
      </c>
      <c r="T3070" s="13">
        <f>(((I3070/60)/60)/24)+DATE(1970,1,1)</f>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6">
        <f>(E3071-D3071)/D3071 + 1</f>
        <v>0.14100000000000001</v>
      </c>
      <c r="P3071" s="5">
        <f>E3071/L3071</f>
        <v>20.142857142857142</v>
      </c>
      <c r="Q3071" t="s">
        <v>8317</v>
      </c>
      <c r="R3071" t="s">
        <v>8357</v>
      </c>
      <c r="S3071" s="12">
        <f>(((J3071/60)/60)/24)+DATE(1970,1,1)</f>
        <v>41957.833726851852</v>
      </c>
      <c r="T3071" s="13">
        <f>(((I3071/60)/60)/24)+DATE(1970,1,1)</f>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6">
        <f>(E3072-D3072)/D3072 + 1</f>
        <v>3.3399999999999985E-2</v>
      </c>
      <c r="P3072" s="5">
        <f>E3072/L3072</f>
        <v>20.875</v>
      </c>
      <c r="Q3072" t="s">
        <v>8317</v>
      </c>
      <c r="R3072" t="s">
        <v>8357</v>
      </c>
      <c r="S3072" s="12">
        <f>(((J3072/60)/60)/24)+DATE(1970,1,1)</f>
        <v>42690.733437499999</v>
      </c>
      <c r="T3072" s="13">
        <f>(((I3072/60)/60)/24)+DATE(1970,1,1)</f>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6">
        <f>(E3073-D3073)/D3073 + 1</f>
        <v>0.59775</v>
      </c>
      <c r="P3073" s="5">
        <f>E3073/L3073</f>
        <v>61.307692307692307</v>
      </c>
      <c r="Q3073" t="s">
        <v>8317</v>
      </c>
      <c r="R3073" t="s">
        <v>8357</v>
      </c>
      <c r="S3073" s="12">
        <f>(((J3073/60)/60)/24)+DATE(1970,1,1)</f>
        <v>42097.732418981483</v>
      </c>
      <c r="T3073" s="13">
        <f>(((I3073/60)/60)/24)+DATE(1970,1,1)</f>
        <v>42115.249305555553</v>
      </c>
    </row>
    <row r="3074" spans="1:20" ht="64"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6">
        <f>(E3074-D3074)/D3074 + 1</f>
        <v>1.6666666666664831E-4</v>
      </c>
      <c r="P3074" s="5">
        <f>E3074/L3074</f>
        <v>1</v>
      </c>
      <c r="Q3074" t="s">
        <v>8317</v>
      </c>
      <c r="R3074" t="s">
        <v>8357</v>
      </c>
      <c r="S3074" s="12">
        <f>(((J3074/60)/60)/24)+DATE(1970,1,1)</f>
        <v>42658.690532407403</v>
      </c>
      <c r="T3074" s="13">
        <f>(((I3074/60)/60)/24)+DATE(1970,1,1)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6">
        <f>(E3075-D3075)/D3075 + 1</f>
        <v>2.3035714285712938E-4</v>
      </c>
      <c r="P3075" s="5">
        <f>E3075/L3075</f>
        <v>92.142857142857139</v>
      </c>
      <c r="Q3075" t="s">
        <v>8317</v>
      </c>
      <c r="R3075" t="s">
        <v>8357</v>
      </c>
      <c r="S3075" s="12">
        <f>(((J3075/60)/60)/24)+DATE(1970,1,1)</f>
        <v>42111.684027777781</v>
      </c>
      <c r="T3075" s="13">
        <f>(((I3075/60)/60)/24)+DATE(1970,1,1)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6">
        <f>(E3076-D3076)/D3076 + 1</f>
        <v>8.799999999999919E-4</v>
      </c>
      <c r="P3076" s="5">
        <f>E3076/L3076</f>
        <v>7.333333333333333</v>
      </c>
      <c r="Q3076" t="s">
        <v>8317</v>
      </c>
      <c r="R3076" t="s">
        <v>8357</v>
      </c>
      <c r="S3076" s="12">
        <f>(((J3076/60)/60)/24)+DATE(1970,1,1)</f>
        <v>42409.571284722217</v>
      </c>
      <c r="T3076" s="13">
        <f>(((I3076/60)/60)/24)+DATE(1970,1,1)</f>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6">
        <f>(E3077-D3077)/D3077 + 1</f>
        <v>8.6400000000000032E-2</v>
      </c>
      <c r="P3077" s="5">
        <f>E3077/L3077</f>
        <v>64.8</v>
      </c>
      <c r="Q3077" t="s">
        <v>8317</v>
      </c>
      <c r="R3077" t="s">
        <v>8357</v>
      </c>
      <c r="S3077" s="12">
        <f>(((J3077/60)/60)/24)+DATE(1970,1,1)</f>
        <v>42551.102314814809</v>
      </c>
      <c r="T3077" s="13">
        <f>(((I3077/60)/60)/24)+DATE(1970,1,1)</f>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6">
        <f>(E3078-D3078)/D3078 + 1</f>
        <v>0.15059999999999996</v>
      </c>
      <c r="P3078" s="5">
        <f>E3078/L3078</f>
        <v>30.12</v>
      </c>
      <c r="Q3078" t="s">
        <v>8317</v>
      </c>
      <c r="R3078" t="s">
        <v>8357</v>
      </c>
      <c r="S3078" s="12">
        <f>(((J3078/60)/60)/24)+DATE(1970,1,1)</f>
        <v>42226.651886574073</v>
      </c>
      <c r="T3078" s="13">
        <f>(((I3078/60)/60)/24)+DATE(1970,1,1)</f>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6">
        <f>(E3079-D3079)/D3079 + 1</f>
        <v>4.7727272727272618E-3</v>
      </c>
      <c r="P3079" s="5">
        <f>E3079/L3079</f>
        <v>52.5</v>
      </c>
      <c r="Q3079" t="s">
        <v>8317</v>
      </c>
      <c r="R3079" t="s">
        <v>8357</v>
      </c>
      <c r="S3079" s="12">
        <f>(((J3079/60)/60)/24)+DATE(1970,1,1)</f>
        <v>42766.956921296296</v>
      </c>
      <c r="T3079" s="13">
        <f>(((I3079/60)/60)/24)+DATE(1970,1,1)</f>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6">
        <f>(E3080-D3080)/D3080 + 1</f>
        <v>1.183333333333314E-3</v>
      </c>
      <c r="P3080" s="5">
        <f>E3080/L3080</f>
        <v>23.666666666666668</v>
      </c>
      <c r="Q3080" t="s">
        <v>8317</v>
      </c>
      <c r="R3080" t="s">
        <v>8357</v>
      </c>
      <c r="S3080" s="12">
        <f>(((J3080/60)/60)/24)+DATE(1970,1,1)</f>
        <v>42031.138831018514</v>
      </c>
      <c r="T3080" s="13">
        <f>(((I3080/60)/60)/24)+DATE(1970,1,1)</f>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6">
        <f>(E3081-D3081)/D3081 + 1</f>
        <v>8.4173998587352417E-3</v>
      </c>
      <c r="P3081" s="5">
        <f>E3081/L3081</f>
        <v>415.77777777777777</v>
      </c>
      <c r="Q3081" t="s">
        <v>8317</v>
      </c>
      <c r="R3081" t="s">
        <v>8357</v>
      </c>
      <c r="S3081" s="12">
        <f>(((J3081/60)/60)/24)+DATE(1970,1,1)</f>
        <v>42055.713368055556</v>
      </c>
      <c r="T3081" s="13">
        <f>(((I3081/60)/60)/24)+DATE(1970,1,1)</f>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6">
        <f>(E3082-D3082)/D3082 + 1</f>
        <v>1.8799999999996597E-4</v>
      </c>
      <c r="P3082" s="5">
        <f>E3082/L3082</f>
        <v>53.714285714285715</v>
      </c>
      <c r="Q3082" t="s">
        <v>8317</v>
      </c>
      <c r="R3082" t="s">
        <v>8357</v>
      </c>
      <c r="S3082" s="12">
        <f>(((J3082/60)/60)/24)+DATE(1970,1,1)</f>
        <v>41940.028287037036</v>
      </c>
      <c r="T3082" s="13">
        <f>(((I3082/60)/60)/24)+DATE(1970,1,1)</f>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6">
        <f>(E3083-D3083)/D3083 + 1</f>
        <v>2.102999999999966E-3</v>
      </c>
      <c r="P3083" s="5">
        <f>E3083/L3083</f>
        <v>420.6</v>
      </c>
      <c r="Q3083" t="s">
        <v>8317</v>
      </c>
      <c r="R3083" t="s">
        <v>8357</v>
      </c>
      <c r="S3083" s="12">
        <f>(((J3083/60)/60)/24)+DATE(1970,1,1)</f>
        <v>42237.181608796294</v>
      </c>
      <c r="T3083" s="13">
        <f>(((I3083/60)/60)/24)+DATE(1970,1,1)</f>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6">
        <f>(E3084-D3084)/D3084 + 1</f>
        <v>0</v>
      </c>
      <c r="P3084" s="5" t="e">
        <f>E3084/L3084</f>
        <v>#DIV/0!</v>
      </c>
      <c r="Q3084" t="s">
        <v>8317</v>
      </c>
      <c r="R3084" t="s">
        <v>8357</v>
      </c>
      <c r="S3084" s="12">
        <f>(((J3084/60)/60)/24)+DATE(1970,1,1)</f>
        <v>42293.922986111109</v>
      </c>
      <c r="T3084" s="13">
        <f>(((I3084/60)/60)/24)+DATE(1970,1,1)</f>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6">
        <f>(E3085-D3085)/D3085 + 1</f>
        <v>2.8000000000000247E-3</v>
      </c>
      <c r="P3085" s="5">
        <f>E3085/L3085</f>
        <v>18.666666666666668</v>
      </c>
      <c r="Q3085" t="s">
        <v>8317</v>
      </c>
      <c r="R3085" t="s">
        <v>8357</v>
      </c>
      <c r="S3085" s="12">
        <f>(((J3085/60)/60)/24)+DATE(1970,1,1)</f>
        <v>41853.563402777778</v>
      </c>
      <c r="T3085" s="13">
        <f>(((I3085/60)/60)/24)+DATE(1970,1,1)</f>
        <v>41883.208333333336</v>
      </c>
    </row>
    <row r="3086" spans="1:20" ht="64"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6">
        <f>(E3086-D3086)/D3086 + 1</f>
        <v>0.11579206701157918</v>
      </c>
      <c r="P3086" s="5">
        <f>E3086/L3086</f>
        <v>78.333333333333329</v>
      </c>
      <c r="Q3086" t="s">
        <v>8317</v>
      </c>
      <c r="R3086" t="s">
        <v>8357</v>
      </c>
      <c r="S3086" s="12">
        <f>(((J3086/60)/60)/24)+DATE(1970,1,1)</f>
        <v>42100.723738425921</v>
      </c>
      <c r="T3086" s="13">
        <f>(((I3086/60)/60)/24)+DATE(1970,1,1)</f>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6">
        <f>(E3087-D3087)/D3087 + 1</f>
        <v>2.4399999999999977E-2</v>
      </c>
      <c r="P3087" s="5">
        <f>E3087/L3087</f>
        <v>67.777777777777771</v>
      </c>
      <c r="Q3087" t="s">
        <v>8317</v>
      </c>
      <c r="R3087" t="s">
        <v>8357</v>
      </c>
      <c r="S3087" s="12">
        <f>(((J3087/60)/60)/24)+DATE(1970,1,1)</f>
        <v>42246.883784722217</v>
      </c>
      <c r="T3087" s="13">
        <f>(((I3087/60)/60)/24)+DATE(1970,1,1)</f>
        <v>42276.883784722217</v>
      </c>
    </row>
    <row r="3088" spans="1:20" ht="64"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6">
        <f>(E3088-D3088)/D3088 + 1</f>
        <v>2.4999999999999467E-3</v>
      </c>
      <c r="P3088" s="5">
        <f>E3088/L3088</f>
        <v>16.666666666666668</v>
      </c>
      <c r="Q3088" t="s">
        <v>8317</v>
      </c>
      <c r="R3088" t="s">
        <v>8357</v>
      </c>
      <c r="S3088" s="12">
        <f>(((J3088/60)/60)/24)+DATE(1970,1,1)</f>
        <v>42173.67082175926</v>
      </c>
      <c r="T3088" s="13">
        <f>(((I3088/60)/60)/24)+DATE(1970,1,1)</f>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6">
        <f>(E3089-D3089)/D3089 + 1</f>
        <v>6.2499999999999778E-3</v>
      </c>
      <c r="P3089" s="5">
        <f>E3089/L3089</f>
        <v>62.5</v>
      </c>
      <c r="Q3089" t="s">
        <v>8317</v>
      </c>
      <c r="R3089" t="s">
        <v>8357</v>
      </c>
      <c r="S3089" s="12">
        <f>(((J3089/60)/60)/24)+DATE(1970,1,1)</f>
        <v>42665.150347222225</v>
      </c>
      <c r="T3089" s="13">
        <f>(((I3089/60)/60)/24)+DATE(1970,1,1)</f>
        <v>42725.192013888889</v>
      </c>
    </row>
    <row r="3090" spans="1:20" ht="48"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6">
        <f>(E3090-D3090)/D3090 + 1</f>
        <v>1.9384615384615556E-3</v>
      </c>
      <c r="P3090" s="5">
        <f>E3090/L3090</f>
        <v>42</v>
      </c>
      <c r="Q3090" t="s">
        <v>8317</v>
      </c>
      <c r="R3090" t="s">
        <v>8357</v>
      </c>
      <c r="S3090" s="12">
        <f>(((J3090/60)/60)/24)+DATE(1970,1,1)</f>
        <v>41981.57230324074</v>
      </c>
      <c r="T3090" s="13">
        <f>(((I3090/60)/60)/24)+DATE(1970,1,1)</f>
        <v>42012.570138888885</v>
      </c>
    </row>
    <row r="3091" spans="1:20" ht="48"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6">
        <f>(E3091-D3091)/D3091 + 1</f>
        <v>0.23416000000000003</v>
      </c>
      <c r="P3091" s="5">
        <f>E3091/L3091</f>
        <v>130.0888888888889</v>
      </c>
      <c r="Q3091" t="s">
        <v>8317</v>
      </c>
      <c r="R3091" t="s">
        <v>8357</v>
      </c>
      <c r="S3091" s="12">
        <f>(((J3091/60)/60)/24)+DATE(1970,1,1)</f>
        <v>42528.542627314819</v>
      </c>
      <c r="T3091" s="13">
        <f>(((I3091/60)/60)/24)+DATE(1970,1,1)</f>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6">
        <f>(E3092-D3092)/D3092 + 1</f>
        <v>5.0808888888888903E-2</v>
      </c>
      <c r="P3092" s="5">
        <f>E3092/L3092</f>
        <v>1270.2222222222222</v>
      </c>
      <c r="Q3092" t="s">
        <v>8317</v>
      </c>
      <c r="R3092" t="s">
        <v>8357</v>
      </c>
      <c r="S3092" s="12">
        <f>(((J3092/60)/60)/24)+DATE(1970,1,1)</f>
        <v>42065.818807870368</v>
      </c>
      <c r="T3092" s="13">
        <f>(((I3092/60)/60)/24)+DATE(1970,1,1)</f>
        <v>42125.777141203704</v>
      </c>
    </row>
    <row r="3093" spans="1:20" ht="64"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6">
        <f>(E3093-D3093)/D3093 + 1</f>
        <v>0.15920000000000001</v>
      </c>
      <c r="P3093" s="5">
        <f>E3093/L3093</f>
        <v>88.444444444444443</v>
      </c>
      <c r="Q3093" t="s">
        <v>8317</v>
      </c>
      <c r="R3093" t="s">
        <v>8357</v>
      </c>
      <c r="S3093" s="12">
        <f>(((J3093/60)/60)/24)+DATE(1970,1,1)</f>
        <v>42566.948414351849</v>
      </c>
      <c r="T3093" s="13">
        <f>(((I3093/60)/60)/24)+DATE(1970,1,1)</f>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6">
        <f>(E3094-D3094)/D3094 + 1</f>
        <v>1.1831900000000006E-2</v>
      </c>
      <c r="P3094" s="5">
        <f>E3094/L3094</f>
        <v>56.342380952380957</v>
      </c>
      <c r="Q3094" t="s">
        <v>8317</v>
      </c>
      <c r="R3094" t="s">
        <v>8357</v>
      </c>
      <c r="S3094" s="12">
        <f>(((J3094/60)/60)/24)+DATE(1970,1,1)</f>
        <v>42255.619351851856</v>
      </c>
      <c r="T3094" s="13">
        <f>(((I3094/60)/60)/24)+DATE(1970,1,1)</f>
        <v>42292.916666666672</v>
      </c>
    </row>
    <row r="3095" spans="1:20" ht="64"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6">
        <f>(E3095-D3095)/D3095 + 1</f>
        <v>0.22750000000000004</v>
      </c>
      <c r="P3095" s="5">
        <f>E3095/L3095</f>
        <v>53.529411764705884</v>
      </c>
      <c r="Q3095" t="s">
        <v>8317</v>
      </c>
      <c r="R3095" t="s">
        <v>8357</v>
      </c>
      <c r="S3095" s="12">
        <f>(((J3095/60)/60)/24)+DATE(1970,1,1)</f>
        <v>41760.909039351849</v>
      </c>
      <c r="T3095" s="13">
        <f>(((I3095/60)/60)/24)+DATE(1970,1,1)</f>
        <v>41791.165972222225</v>
      </c>
    </row>
    <row r="3096" spans="1:20" ht="48"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6">
        <f>(E3096-D3096)/D3096 + 1</f>
        <v>2.4999999999997247E-4</v>
      </c>
      <c r="P3096" s="5">
        <f>E3096/L3096</f>
        <v>25</v>
      </c>
      <c r="Q3096" t="s">
        <v>8317</v>
      </c>
      <c r="R3096" t="s">
        <v>8357</v>
      </c>
      <c r="S3096" s="12">
        <f>(((J3096/60)/60)/24)+DATE(1970,1,1)</f>
        <v>42207.795787037037</v>
      </c>
      <c r="T3096" s="13">
        <f>(((I3096/60)/60)/24)+DATE(1970,1,1)</f>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6">
        <f>(E3097-D3097)/D3097 + 1</f>
        <v>3.3512064343163006E-3</v>
      </c>
      <c r="P3097" s="5">
        <f>E3097/L3097</f>
        <v>50</v>
      </c>
      <c r="Q3097" t="s">
        <v>8317</v>
      </c>
      <c r="R3097" t="s">
        <v>8357</v>
      </c>
      <c r="S3097" s="12">
        <f>(((J3097/60)/60)/24)+DATE(1970,1,1)</f>
        <v>42523.025231481486</v>
      </c>
      <c r="T3097" s="13">
        <f>(((I3097/60)/60)/24)+DATE(1970,1,1)</f>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6">
        <f>(E3098-D3098)/D3098 + 1</f>
        <v>3.9749999999999952E-2</v>
      </c>
      <c r="P3098" s="5">
        <f>E3098/L3098</f>
        <v>56.785714285714285</v>
      </c>
      <c r="Q3098" t="s">
        <v>8317</v>
      </c>
      <c r="R3098" t="s">
        <v>8357</v>
      </c>
      <c r="S3098" s="12">
        <f>(((J3098/60)/60)/24)+DATE(1970,1,1)</f>
        <v>42114.825532407413</v>
      </c>
      <c r="T3098" s="13">
        <f>(((I3098/60)/60)/24)+DATE(1970,1,1)</f>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6">
        <f>(E3099-D3099)/D3099 + 1</f>
        <v>0.17149999999999999</v>
      </c>
      <c r="P3099" s="5">
        <f>E3099/L3099</f>
        <v>40.833333333333336</v>
      </c>
      <c r="Q3099" t="s">
        <v>8317</v>
      </c>
      <c r="R3099" t="s">
        <v>8357</v>
      </c>
      <c r="S3099" s="12">
        <f>(((J3099/60)/60)/24)+DATE(1970,1,1)</f>
        <v>42629.503483796296</v>
      </c>
      <c r="T3099" s="13">
        <f>(((I3099/60)/60)/24)+DATE(1970,1,1)</f>
        <v>42650.583333333328</v>
      </c>
    </row>
    <row r="3100" spans="1:20" ht="64"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6">
        <f>(E3100-D3100)/D3100 + 1</f>
        <v>3.6080041046690603E-2</v>
      </c>
      <c r="P3100" s="5">
        <f>E3100/L3100</f>
        <v>65.111111111111114</v>
      </c>
      <c r="Q3100" t="s">
        <v>8317</v>
      </c>
      <c r="R3100" t="s">
        <v>8357</v>
      </c>
      <c r="S3100" s="12">
        <f>(((J3100/60)/60)/24)+DATE(1970,1,1)</f>
        <v>42359.792233796295</v>
      </c>
      <c r="T3100" s="13">
        <f>(((I3100/60)/60)/24)+DATE(1970,1,1)</f>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6">
        <f>(E3101-D3101)/D3101 + 1</f>
        <v>0.13900000000000001</v>
      </c>
      <c r="P3101" s="5">
        <f>E3101/L3101</f>
        <v>55.6</v>
      </c>
      <c r="Q3101" t="s">
        <v>8317</v>
      </c>
      <c r="R3101" t="s">
        <v>8357</v>
      </c>
      <c r="S3101" s="12">
        <f>(((J3101/60)/60)/24)+DATE(1970,1,1)</f>
        <v>42382.189710648148</v>
      </c>
      <c r="T3101" s="13">
        <f>(((I3101/60)/60)/24)+DATE(1970,1,1)</f>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6">
        <f>(E3102-D3102)/D3102 + 1</f>
        <v>0.15225</v>
      </c>
      <c r="P3102" s="5">
        <f>E3102/L3102</f>
        <v>140.53846153846155</v>
      </c>
      <c r="Q3102" t="s">
        <v>8317</v>
      </c>
      <c r="R3102" t="s">
        <v>8357</v>
      </c>
      <c r="S3102" s="12">
        <f>(((J3102/60)/60)/24)+DATE(1970,1,1)</f>
        <v>41902.622395833336</v>
      </c>
      <c r="T3102" s="13">
        <f>(((I3102/60)/60)/24)+DATE(1970,1,1)</f>
        <v>41932.622395833336</v>
      </c>
    </row>
    <row r="3103" spans="1:20" ht="64"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6">
        <f>(E3103-D3103)/D3103 + 1</f>
        <v>0.12</v>
      </c>
      <c r="P3103" s="5">
        <f>E3103/L3103</f>
        <v>25</v>
      </c>
      <c r="Q3103" t="s">
        <v>8317</v>
      </c>
      <c r="R3103" t="s">
        <v>8357</v>
      </c>
      <c r="S3103" s="12">
        <f>(((J3103/60)/60)/24)+DATE(1970,1,1)</f>
        <v>42171.383530092593</v>
      </c>
      <c r="T3103" s="13">
        <f>(((I3103/60)/60)/24)+DATE(1970,1,1)</f>
        <v>42201.330555555556</v>
      </c>
    </row>
    <row r="3104" spans="1:20" ht="64"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6">
        <f>(E3104-D3104)/D3104 + 1</f>
        <v>0.39112499999999994</v>
      </c>
      <c r="P3104" s="5">
        <f>E3104/L3104</f>
        <v>69.533333333333331</v>
      </c>
      <c r="Q3104" t="s">
        <v>8317</v>
      </c>
      <c r="R3104" t="s">
        <v>8357</v>
      </c>
      <c r="S3104" s="12">
        <f>(((J3104/60)/60)/24)+DATE(1970,1,1)</f>
        <v>42555.340486111112</v>
      </c>
      <c r="T3104" s="13">
        <f>(((I3104/60)/60)/24)+DATE(1970,1,1)</f>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6">
        <f>(E3105-D3105)/D3105 + 1</f>
        <v>2.6829268292682951E-3</v>
      </c>
      <c r="P3105" s="5">
        <f>E3105/L3105</f>
        <v>5.5</v>
      </c>
      <c r="Q3105" t="s">
        <v>8317</v>
      </c>
      <c r="R3105" t="s">
        <v>8357</v>
      </c>
      <c r="S3105" s="12">
        <f>(((J3105/60)/60)/24)+DATE(1970,1,1)</f>
        <v>42107.156319444446</v>
      </c>
      <c r="T3105" s="13">
        <f>(((I3105/60)/60)/24)+DATE(1970,1,1)</f>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6">
        <f>(E3106-D3106)/D3106 + 1</f>
        <v>0.29625000000000001</v>
      </c>
      <c r="P3106" s="5">
        <f>E3106/L3106</f>
        <v>237</v>
      </c>
      <c r="Q3106" t="s">
        <v>8317</v>
      </c>
      <c r="R3106" t="s">
        <v>8357</v>
      </c>
      <c r="S3106" s="12">
        <f>(((J3106/60)/60)/24)+DATE(1970,1,1)</f>
        <v>42006.908692129626</v>
      </c>
      <c r="T3106" s="13">
        <f>(((I3106/60)/60)/24)+DATE(1970,1,1)</f>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6">
        <f>(E3107-D3107)/D3107 + 1</f>
        <v>0.42360992301112066</v>
      </c>
      <c r="P3107" s="5">
        <f>E3107/L3107</f>
        <v>79.870967741935488</v>
      </c>
      <c r="Q3107" t="s">
        <v>8317</v>
      </c>
      <c r="R3107" t="s">
        <v>8357</v>
      </c>
      <c r="S3107" s="12">
        <f>(((J3107/60)/60)/24)+DATE(1970,1,1)</f>
        <v>41876.718935185185</v>
      </c>
      <c r="T3107" s="13">
        <f>(((I3107/60)/60)/24)+DATE(1970,1,1)</f>
        <v>41931.208333333336</v>
      </c>
    </row>
    <row r="3108" spans="1:20" ht="64"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6">
        <f>(E3108-D3108)/D3108 + 1</f>
        <v>4.1000000000000036E-2</v>
      </c>
      <c r="P3108" s="5">
        <f>E3108/L3108</f>
        <v>10.25</v>
      </c>
      <c r="Q3108" t="s">
        <v>8317</v>
      </c>
      <c r="R3108" t="s">
        <v>8357</v>
      </c>
      <c r="S3108" s="12">
        <f>(((J3108/60)/60)/24)+DATE(1970,1,1)</f>
        <v>42241.429120370376</v>
      </c>
      <c r="T3108" s="13">
        <f>(((I3108/60)/60)/24)+DATE(1970,1,1)</f>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6">
        <f>(E3109-D3109)/D3109 + 1</f>
        <v>0.19762500000000005</v>
      </c>
      <c r="P3109" s="5">
        <f>E3109/L3109</f>
        <v>272.58620689655174</v>
      </c>
      <c r="Q3109" t="s">
        <v>8317</v>
      </c>
      <c r="R3109" t="s">
        <v>8357</v>
      </c>
      <c r="S3109" s="12">
        <f>(((J3109/60)/60)/24)+DATE(1970,1,1)</f>
        <v>42128.814247685179</v>
      </c>
      <c r="T3109" s="13">
        <f>(((I3109/60)/60)/24)+DATE(1970,1,1)</f>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6">
        <f>(E3110-D3110)/D3110 + 1</f>
        <v>5.1999999999996493E-4</v>
      </c>
      <c r="P3110" s="5">
        <f>E3110/L3110</f>
        <v>13</v>
      </c>
      <c r="Q3110" t="s">
        <v>8317</v>
      </c>
      <c r="R3110" t="s">
        <v>8357</v>
      </c>
      <c r="S3110" s="12">
        <f>(((J3110/60)/60)/24)+DATE(1970,1,1)</f>
        <v>42062.680486111116</v>
      </c>
      <c r="T3110" s="13">
        <f>(((I3110/60)/60)/24)+DATE(1970,1,1)</f>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6">
        <f>(E3111-D3111)/D3111 + 1</f>
        <v>0.2503018867924528</v>
      </c>
      <c r="P3111" s="5">
        <f>E3111/L3111</f>
        <v>58.184210526315788</v>
      </c>
      <c r="Q3111" t="s">
        <v>8317</v>
      </c>
      <c r="R3111" t="s">
        <v>8357</v>
      </c>
      <c r="S3111" s="12">
        <f>(((J3111/60)/60)/24)+DATE(1970,1,1)</f>
        <v>41844.125115740739</v>
      </c>
      <c r="T3111" s="13">
        <f>(((I3111/60)/60)/24)+DATE(1970,1,1)</f>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6">
        <f>(E3112-D3112)/D3112 + 1</f>
        <v>3.9999999999995595E-4</v>
      </c>
      <c r="P3112" s="5">
        <f>E3112/L3112</f>
        <v>10</v>
      </c>
      <c r="Q3112" t="s">
        <v>8317</v>
      </c>
      <c r="R3112" t="s">
        <v>8357</v>
      </c>
      <c r="S3112" s="12">
        <f>(((J3112/60)/60)/24)+DATE(1970,1,1)</f>
        <v>42745.031469907408</v>
      </c>
      <c r="T3112" s="13">
        <f>(((I3112/60)/60)/24)+DATE(1970,1,1)</f>
        <v>42785.031469907408</v>
      </c>
    </row>
    <row r="3113" spans="1:20" ht="48"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6">
        <f>(E3113-D3113)/D3113 + 1</f>
        <v>0.26639999999999997</v>
      </c>
      <c r="P3113" s="5">
        <f>E3113/L3113</f>
        <v>70.10526315789474</v>
      </c>
      <c r="Q3113" t="s">
        <v>8317</v>
      </c>
      <c r="R3113" t="s">
        <v>8357</v>
      </c>
      <c r="S3113" s="12">
        <f>(((J3113/60)/60)/24)+DATE(1970,1,1)</f>
        <v>41885.595138888886</v>
      </c>
      <c r="T3113" s="13">
        <f>(((I3113/60)/60)/24)+DATE(1970,1,1)</f>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6">
        <f>(E3114-D3114)/D3114 + 1</f>
        <v>4.7363636363636386E-2</v>
      </c>
      <c r="P3114" s="5">
        <f>E3114/L3114</f>
        <v>57.888888888888886</v>
      </c>
      <c r="Q3114" t="s">
        <v>8317</v>
      </c>
      <c r="R3114" t="s">
        <v>8357</v>
      </c>
      <c r="S3114" s="12">
        <f>(((J3114/60)/60)/24)+DATE(1970,1,1)</f>
        <v>42615.121921296297</v>
      </c>
      <c r="T3114" s="13">
        <f>(((I3114/60)/60)/24)+DATE(1970,1,1)</f>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6">
        <f>(E3115-D3115)/D3115 + 1</f>
        <v>4.2435339894712709E-2</v>
      </c>
      <c r="P3115" s="5">
        <f>E3115/L3115</f>
        <v>125.27027027027027</v>
      </c>
      <c r="Q3115" t="s">
        <v>8317</v>
      </c>
      <c r="R3115" t="s">
        <v>8357</v>
      </c>
      <c r="S3115" s="12">
        <f>(((J3115/60)/60)/24)+DATE(1970,1,1)</f>
        <v>42081.731273148151</v>
      </c>
      <c r="T3115" s="13">
        <f>(((I3115/60)/60)/24)+DATE(1970,1,1)</f>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6">
        <f>(E3116-D3116)/D3116 + 1</f>
        <v>0</v>
      </c>
      <c r="P3116" s="5" t="e">
        <f>E3116/L3116</f>
        <v>#DIV/0!</v>
      </c>
      <c r="Q3116" t="s">
        <v>8317</v>
      </c>
      <c r="R3116" t="s">
        <v>8357</v>
      </c>
      <c r="S3116" s="12">
        <f>(((J3116/60)/60)/24)+DATE(1970,1,1)</f>
        <v>41843.632523148146</v>
      </c>
      <c r="T3116" s="13">
        <f>(((I3116/60)/60)/24)+DATE(1970,1,1)</f>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6">
        <f>(E3117-D3117)/D3117 + 1</f>
        <v>3.0000000000000027E-2</v>
      </c>
      <c r="P3117" s="5">
        <f>E3117/L3117</f>
        <v>300</v>
      </c>
      <c r="Q3117" t="s">
        <v>8317</v>
      </c>
      <c r="R3117" t="s">
        <v>8357</v>
      </c>
      <c r="S3117" s="12">
        <f>(((J3117/60)/60)/24)+DATE(1970,1,1)</f>
        <v>42496.447071759263</v>
      </c>
      <c r="T3117" s="13">
        <f>(((I3117/60)/60)/24)+DATE(1970,1,1)</f>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6">
        <f>(E3118-D3118)/D3118 + 1</f>
        <v>0.57333333333333325</v>
      </c>
      <c r="P3118" s="5">
        <f>E3118/L3118</f>
        <v>43</v>
      </c>
      <c r="Q3118" t="s">
        <v>8317</v>
      </c>
      <c r="R3118" t="s">
        <v>8357</v>
      </c>
      <c r="S3118" s="12">
        <f>(((J3118/60)/60)/24)+DATE(1970,1,1)</f>
        <v>42081.515335648146</v>
      </c>
      <c r="T3118" s="13">
        <f>(((I3118/60)/60)/24)+DATE(1970,1,1)</f>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6">
        <f>(E3119-D3119)/D3119 + 1</f>
        <v>1.0000000000000009E-3</v>
      </c>
      <c r="P3119" s="5">
        <f>E3119/L3119</f>
        <v>1</v>
      </c>
      <c r="Q3119" t="s">
        <v>8317</v>
      </c>
      <c r="R3119" t="s">
        <v>8357</v>
      </c>
      <c r="S3119" s="12">
        <f>(((J3119/60)/60)/24)+DATE(1970,1,1)</f>
        <v>42509.374537037031</v>
      </c>
      <c r="T3119" s="13">
        <f>(((I3119/60)/60)/24)+DATE(1970,1,1)</f>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6">
        <f>(E3120-D3120)/D3120 + 1</f>
        <v>3.0999999999999917E-3</v>
      </c>
      <c r="P3120" s="5">
        <f>E3120/L3120</f>
        <v>775</v>
      </c>
      <c r="Q3120" t="s">
        <v>8317</v>
      </c>
      <c r="R3120" t="s">
        <v>8357</v>
      </c>
      <c r="S3120" s="12">
        <f>(((J3120/60)/60)/24)+DATE(1970,1,1)</f>
        <v>42534.649571759262</v>
      </c>
      <c r="T3120" s="13">
        <f>(((I3120/60)/60)/24)+DATE(1970,1,1)</f>
        <v>42553.649571759262</v>
      </c>
    </row>
    <row r="3121" spans="1:20" ht="64"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6">
        <f>(E3121-D3121)/D3121 + 1</f>
        <v>4.9999999999994493E-4</v>
      </c>
      <c r="P3121" s="5">
        <f>E3121/L3121</f>
        <v>5</v>
      </c>
      <c r="Q3121" t="s">
        <v>8317</v>
      </c>
      <c r="R3121" t="s">
        <v>8357</v>
      </c>
      <c r="S3121" s="12">
        <f>(((J3121/60)/60)/24)+DATE(1970,1,1)</f>
        <v>42060.04550925926</v>
      </c>
      <c r="T3121" s="13">
        <f>(((I3121/60)/60)/24)+DATE(1970,1,1)</f>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6">
        <f>(E3122-D3122)/D3122 + 1</f>
        <v>9.8461538461491749E-5</v>
      </c>
      <c r="P3122" s="5">
        <f>E3122/L3122</f>
        <v>12.8</v>
      </c>
      <c r="Q3122" t="s">
        <v>8317</v>
      </c>
      <c r="R3122" t="s">
        <v>8357</v>
      </c>
      <c r="S3122" s="12">
        <f>(((J3122/60)/60)/24)+DATE(1970,1,1)</f>
        <v>42435.942083333335</v>
      </c>
      <c r="T3122" s="13">
        <f>(((I3122/60)/60)/24)+DATE(1970,1,1)</f>
        <v>42495.900416666671</v>
      </c>
    </row>
    <row r="3123" spans="1:20" ht="48"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6">
        <f>(E3123-D3123)/D3123 + 1</f>
        <v>6.6666666666667096E-3</v>
      </c>
      <c r="P3123" s="5">
        <f>E3123/L3123</f>
        <v>10</v>
      </c>
      <c r="Q3123" t="s">
        <v>8317</v>
      </c>
      <c r="R3123" t="s">
        <v>8357</v>
      </c>
      <c r="S3123" s="12">
        <f>(((J3123/60)/60)/24)+DATE(1970,1,1)</f>
        <v>41848.679803240739</v>
      </c>
      <c r="T3123" s="13">
        <f>(((I3123/60)/60)/24)+DATE(1970,1,1)</f>
        <v>41908.679803240739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6">
        <f>(E3124-D3124)/D3124 + 1</f>
        <v>0.58291457286432169</v>
      </c>
      <c r="P3124" s="5">
        <f>E3124/L3124</f>
        <v>58</v>
      </c>
      <c r="Q3124" t="s">
        <v>8317</v>
      </c>
      <c r="R3124" t="s">
        <v>8357</v>
      </c>
      <c r="S3124" s="12">
        <f>(((J3124/60)/60)/24)+DATE(1970,1,1)</f>
        <v>42678.932083333333</v>
      </c>
      <c r="T3124" s="13">
        <f>(((I3124/60)/60)/24)+DATE(1970,1,1)</f>
        <v>42683.973750000005</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6">
        <f>(E3125-D3125)/D3125 + 1</f>
        <v>0.68153599999999992</v>
      </c>
      <c r="P3125" s="5">
        <f>E3125/L3125</f>
        <v>244.80459770114942</v>
      </c>
      <c r="Q3125" t="s">
        <v>8317</v>
      </c>
      <c r="R3125" t="s">
        <v>8357</v>
      </c>
      <c r="S3125" s="12">
        <f>(((J3125/60)/60)/24)+DATE(1970,1,1)</f>
        <v>42530.993032407408</v>
      </c>
      <c r="T3125" s="13">
        <f>(((I3125/60)/60)/24)+DATE(1970,1,1)</f>
        <v>42560.993032407408</v>
      </c>
    </row>
    <row r="3126" spans="1:20" ht="48"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6">
        <f>(E3126-D3126)/D3126 + 1</f>
        <v>3.249999999999087E-5</v>
      </c>
      <c r="P3126" s="5">
        <f>E3126/L3126</f>
        <v>6.5</v>
      </c>
      <c r="Q3126" t="s">
        <v>8317</v>
      </c>
      <c r="R3126" t="s">
        <v>8357</v>
      </c>
      <c r="S3126" s="12">
        <f>(((J3126/60)/60)/24)+DATE(1970,1,1)</f>
        <v>41977.780104166668</v>
      </c>
      <c r="T3126" s="13">
        <f>(((I3126/60)/60)/24)+DATE(1970,1,1)</f>
        <v>42037.780104166668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6">
        <f>(E3127-D3127)/D3127 + 1</f>
        <v>0</v>
      </c>
      <c r="P3127" s="5" t="e">
        <f>E3127/L3127</f>
        <v>#DIV/0!</v>
      </c>
      <c r="Q3127" t="s">
        <v>8317</v>
      </c>
      <c r="R3127" t="s">
        <v>8357</v>
      </c>
      <c r="S3127" s="12">
        <f>(((J3127/60)/60)/24)+DATE(1970,1,1)</f>
        <v>42346.20685185185</v>
      </c>
      <c r="T3127" s="13">
        <f>(((I3127/60)/60)/24)+DATE(1970,1,1)</f>
        <v>42376.20685185185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6">
        <f>(E3128-D3128)/D3128 + 1</f>
        <v>4.159999999999997E-2</v>
      </c>
      <c r="P3128" s="5">
        <f>E3128/L3128</f>
        <v>61.176470588235297</v>
      </c>
      <c r="Q3128" t="s">
        <v>8317</v>
      </c>
      <c r="R3128" t="s">
        <v>8357</v>
      </c>
      <c r="S3128" s="12">
        <f>(((J3128/60)/60)/24)+DATE(1970,1,1)</f>
        <v>42427.01807870371</v>
      </c>
      <c r="T3128" s="13">
        <f>(((I3128/60)/60)/24)+DATE(1970,1,1)</f>
        <v>42456.976412037038</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6">
        <f>(E3129-D3129)/D3129 + 1</f>
        <v>0</v>
      </c>
      <c r="P3129" s="5" t="e">
        <f>E3129/L3129</f>
        <v>#DIV/0!</v>
      </c>
      <c r="Q3129" t="s">
        <v>8317</v>
      </c>
      <c r="R3129" t="s">
        <v>8357</v>
      </c>
      <c r="S3129" s="12">
        <f>(((J3129/60)/60)/24)+DATE(1970,1,1)</f>
        <v>42034.856817129628</v>
      </c>
      <c r="T3129" s="13">
        <f>(((I3129/60)/60)/24)+DATE(1970,1,1)</f>
        <v>42064.856817129628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6">
        <f>(E3130-D3130)/D3130 + 1</f>
        <v>1.0860666666666667</v>
      </c>
      <c r="P3130" s="5">
        <f>E3130/L3130</f>
        <v>139.23931623931625</v>
      </c>
      <c r="Q3130" t="s">
        <v>8317</v>
      </c>
      <c r="R3130" t="s">
        <v>8318</v>
      </c>
      <c r="S3130" s="12">
        <f>(((J3130/60)/60)/24)+DATE(1970,1,1)</f>
        <v>42780.825706018513</v>
      </c>
      <c r="T3130" s="13">
        <f>(((I3130/60)/60)/24)+DATE(1970,1,1)</f>
        <v>42810.784039351856</v>
      </c>
    </row>
    <row r="3131" spans="1:20" ht="64"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6">
        <f>(E3131-D3131)/D3131 + 1</f>
        <v>8.0000000000000071E-3</v>
      </c>
      <c r="P3131" s="5">
        <f>E3131/L3131</f>
        <v>10</v>
      </c>
      <c r="Q3131" t="s">
        <v>8317</v>
      </c>
      <c r="R3131" t="s">
        <v>8318</v>
      </c>
      <c r="S3131" s="12">
        <f>(((J3131/60)/60)/24)+DATE(1970,1,1)</f>
        <v>42803.842812499999</v>
      </c>
      <c r="T3131" s="13">
        <f>(((I3131/60)/60)/24)+DATE(1970,1,1)</f>
        <v>42843.801145833335</v>
      </c>
    </row>
    <row r="3132" spans="1:20" ht="48"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6">
        <f>(E3132-D3132)/D3132 + 1</f>
        <v>3.7499999999999978E-2</v>
      </c>
      <c r="P3132" s="5">
        <f>E3132/L3132</f>
        <v>93.75</v>
      </c>
      <c r="Q3132" t="s">
        <v>8317</v>
      </c>
      <c r="R3132" t="s">
        <v>8318</v>
      </c>
      <c r="S3132" s="12">
        <f>(((J3132/60)/60)/24)+DATE(1970,1,1)</f>
        <v>42808.640231481477</v>
      </c>
      <c r="T3132" s="13">
        <f>(((I3132/60)/60)/24)+DATE(1970,1,1)</f>
        <v>42839.207638888889</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6">
        <f>(E3133-D3133)/D3133 + 1</f>
        <v>0.15731707317073174</v>
      </c>
      <c r="P3133" s="5">
        <f>E3133/L3133</f>
        <v>53.75</v>
      </c>
      <c r="Q3133" t="s">
        <v>8317</v>
      </c>
      <c r="R3133" t="s">
        <v>8318</v>
      </c>
      <c r="S3133" s="12">
        <f>(((J3133/60)/60)/24)+DATE(1970,1,1)</f>
        <v>42803.579224537039</v>
      </c>
      <c r="T3133" s="13">
        <f>(((I3133/60)/60)/24)+DATE(1970,1,1)</f>
        <v>42833.537557870368</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6">
        <f>(E3134-D3134)/D3134 + 1</f>
        <v>3.3333333333329662E-4</v>
      </c>
      <c r="P3134" s="5">
        <f>E3134/L3134</f>
        <v>10</v>
      </c>
      <c r="Q3134" t="s">
        <v>8317</v>
      </c>
      <c r="R3134" t="s">
        <v>8318</v>
      </c>
      <c r="S3134" s="12">
        <f>(((J3134/60)/60)/24)+DATE(1970,1,1)</f>
        <v>42786.350231481483</v>
      </c>
      <c r="T3134" s="13">
        <f>(((I3134/60)/60)/24)+DATE(1970,1,1)</f>
        <v>42846.308564814812</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6">
        <f>(E3135-D3135)/D3135 + 1</f>
        <v>1.08</v>
      </c>
      <c r="P3135" s="5">
        <f>E3135/L3135</f>
        <v>33.75</v>
      </c>
      <c r="Q3135" t="s">
        <v>8317</v>
      </c>
      <c r="R3135" t="s">
        <v>8318</v>
      </c>
      <c r="S3135" s="12">
        <f>(((J3135/60)/60)/24)+DATE(1970,1,1)</f>
        <v>42788.565208333333</v>
      </c>
      <c r="T3135" s="13">
        <f>(((I3135/60)/60)/24)+DATE(1970,1,1)</f>
        <v>42818.523541666669</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6">
        <f>(E3136-D3136)/D3136 + 1</f>
        <v>0.22499999999999998</v>
      </c>
      <c r="P3136" s="5">
        <f>E3136/L3136</f>
        <v>18.75</v>
      </c>
      <c r="Q3136" t="s">
        <v>8317</v>
      </c>
      <c r="R3136" t="s">
        <v>8318</v>
      </c>
      <c r="S3136" s="12">
        <f>(((J3136/60)/60)/24)+DATE(1970,1,1)</f>
        <v>42800.720127314817</v>
      </c>
      <c r="T3136" s="13">
        <f>(((I3136/60)/60)/24)+DATE(1970,1,1)</f>
        <v>42821.678460648152</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6">
        <f>(E3137-D3137)/D3137 + 1</f>
        <v>0.20849420849420852</v>
      </c>
      <c r="P3137" s="5">
        <f>E3137/L3137</f>
        <v>23.142857142857142</v>
      </c>
      <c r="Q3137" t="s">
        <v>8317</v>
      </c>
      <c r="R3137" t="s">
        <v>8318</v>
      </c>
      <c r="S3137" s="12">
        <f>(((J3137/60)/60)/24)+DATE(1970,1,1)</f>
        <v>42807.151863425926</v>
      </c>
      <c r="T3137" s="13">
        <f>(((I3137/60)/60)/24)+DATE(1970,1,1)</f>
        <v>42829.151863425926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6">
        <f>(E3138-D3138)/D3138 + 1</f>
        <v>1.278</v>
      </c>
      <c r="P3138" s="5">
        <f>E3138/L3138</f>
        <v>29.045454545454547</v>
      </c>
      <c r="Q3138" t="s">
        <v>8317</v>
      </c>
      <c r="R3138" t="s">
        <v>8318</v>
      </c>
      <c r="S3138" s="12">
        <f>(((J3138/60)/60)/24)+DATE(1970,1,1)</f>
        <v>42789.462430555555</v>
      </c>
      <c r="T3138" s="13">
        <f>(((I3138/60)/60)/24)+DATE(1970,1,1)</f>
        <v>42825.957638888889</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6">
        <f>(E3139-D3139)/D3139 + 1</f>
        <v>3.3333333333333326E-2</v>
      </c>
      <c r="P3139" s="5">
        <f>E3139/L3139</f>
        <v>50</v>
      </c>
      <c r="Q3139" t="s">
        <v>8317</v>
      </c>
      <c r="R3139" t="s">
        <v>8318</v>
      </c>
      <c r="S3139" s="12">
        <f>(((J3139/60)/60)/24)+DATE(1970,1,1)</f>
        <v>42807.885057870371</v>
      </c>
      <c r="T3139" s="13">
        <f>(((I3139/60)/60)/24)+DATE(1970,1,1)</f>
        <v>42858.8</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6">
        <f>(E3140-D3140)/D3140 + 1</f>
        <v>0</v>
      </c>
      <c r="P3140" s="5" t="e">
        <f>E3140/L3140</f>
        <v>#DIV/0!</v>
      </c>
      <c r="Q3140" t="s">
        <v>8317</v>
      </c>
      <c r="R3140" t="s">
        <v>8318</v>
      </c>
      <c r="S3140" s="12">
        <f>(((J3140/60)/60)/24)+DATE(1970,1,1)</f>
        <v>42809.645914351851</v>
      </c>
      <c r="T3140" s="13">
        <f>(((I3140/60)/60)/24)+DATE(1970,1,1)</f>
        <v>42828.645914351851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6">
        <f>(E3141-D3141)/D3141 + 1</f>
        <v>5.4000000000000048E-2</v>
      </c>
      <c r="P3141" s="5">
        <f>E3141/L3141</f>
        <v>450</v>
      </c>
      <c r="Q3141" t="s">
        <v>8317</v>
      </c>
      <c r="R3141" t="s">
        <v>8318</v>
      </c>
      <c r="S3141" s="12">
        <f>(((J3141/60)/60)/24)+DATE(1970,1,1)</f>
        <v>42785.270370370374</v>
      </c>
      <c r="T3141" s="13">
        <f>(((I3141/60)/60)/24)+DATE(1970,1,1)</f>
        <v>42819.189583333333</v>
      </c>
    </row>
    <row r="3142" spans="1:20" ht="64"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6">
        <f>(E3142-D3142)/D3142 + 1</f>
        <v>9.6000000000000529E-3</v>
      </c>
      <c r="P3142" s="5">
        <f>E3142/L3142</f>
        <v>24</v>
      </c>
      <c r="Q3142" t="s">
        <v>8317</v>
      </c>
      <c r="R3142" t="s">
        <v>8318</v>
      </c>
      <c r="S3142" s="12">
        <f>(((J3142/60)/60)/24)+DATE(1970,1,1)</f>
        <v>42802.718784722223</v>
      </c>
      <c r="T3142" s="13">
        <f>(((I3142/60)/60)/24)+DATE(1970,1,1)</f>
        <v>42832.677118055552</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6">
        <f>(E3143-D3143)/D3143 + 1</f>
        <v>0.51600000000000001</v>
      </c>
      <c r="P3143" s="5">
        <f>E3143/L3143</f>
        <v>32.25</v>
      </c>
      <c r="Q3143" t="s">
        <v>8317</v>
      </c>
      <c r="R3143" t="s">
        <v>8318</v>
      </c>
      <c r="S3143" s="12">
        <f>(((J3143/60)/60)/24)+DATE(1970,1,1)</f>
        <v>42800.753333333334</v>
      </c>
      <c r="T3143" s="13">
        <f>(((I3143/60)/60)/24)+DATE(1970,1,1)</f>
        <v>42841.833333333328</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6">
        <f>(E3144-D3144)/D3144 + 1</f>
        <v>1.6363636363636358E-2</v>
      </c>
      <c r="P3144" s="5">
        <f>E3144/L3144</f>
        <v>15</v>
      </c>
      <c r="Q3144" t="s">
        <v>8317</v>
      </c>
      <c r="R3144" t="s">
        <v>8318</v>
      </c>
      <c r="S3144" s="12">
        <f>(((J3144/60)/60)/24)+DATE(1970,1,1)</f>
        <v>42783.513182870374</v>
      </c>
      <c r="T3144" s="13">
        <f>(((I3144/60)/60)/24)+DATE(1970,1,1)</f>
        <v>42813.471516203703</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6">
        <f>(E3145-D3145)/D3145 + 1</f>
        <v>0</v>
      </c>
      <c r="P3145" s="5" t="e">
        <f>E3145/L3145</f>
        <v>#DIV/0!</v>
      </c>
      <c r="Q3145" t="s">
        <v>8317</v>
      </c>
      <c r="R3145" t="s">
        <v>8318</v>
      </c>
      <c r="S3145" s="12">
        <f>(((J3145/60)/60)/24)+DATE(1970,1,1)</f>
        <v>42808.358287037037</v>
      </c>
      <c r="T3145" s="13">
        <f>(((I3145/60)/60)/24)+DATE(1970,1,1)</f>
        <v>42834.358287037037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6">
        <f>(E3146-D3146)/D3146 + 1</f>
        <v>0.754</v>
      </c>
      <c r="P3146" s="5">
        <f>E3146/L3146</f>
        <v>251.33333333333334</v>
      </c>
      <c r="Q3146" t="s">
        <v>8317</v>
      </c>
      <c r="R3146" t="s">
        <v>8318</v>
      </c>
      <c r="S3146" s="12">
        <f>(((J3146/60)/60)/24)+DATE(1970,1,1)</f>
        <v>42796.538275462968</v>
      </c>
      <c r="T3146" s="13">
        <f>(((I3146/60)/60)/24)+DATE(1970,1,1)</f>
        <v>42813.25</v>
      </c>
    </row>
    <row r="3147" spans="1:20" ht="48"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6">
        <f>(E3147-D3147)/D3147 + 1</f>
        <v>0</v>
      </c>
      <c r="P3147" s="5" t="e">
        <f>E3147/L3147</f>
        <v>#DIV/0!</v>
      </c>
      <c r="Q3147" t="s">
        <v>8317</v>
      </c>
      <c r="R3147" t="s">
        <v>8318</v>
      </c>
      <c r="S3147" s="12">
        <f>(((J3147/60)/60)/24)+DATE(1970,1,1)</f>
        <v>42762.040902777779</v>
      </c>
      <c r="T3147" s="13">
        <f>(((I3147/60)/60)/24)+DATE(1970,1,1)</f>
        <v>42821.999236111107</v>
      </c>
    </row>
    <row r="3148" spans="1:20" ht="48"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6">
        <f>(E3148-D3148)/D3148 + 1</f>
        <v>0.10499999999999998</v>
      </c>
      <c r="P3148" s="5">
        <f>E3148/L3148</f>
        <v>437.5</v>
      </c>
      <c r="Q3148" t="s">
        <v>8317</v>
      </c>
      <c r="R3148" t="s">
        <v>8318</v>
      </c>
      <c r="S3148" s="12">
        <f>(((J3148/60)/60)/24)+DATE(1970,1,1)</f>
        <v>42796.682476851856</v>
      </c>
      <c r="T3148" s="13">
        <f>(((I3148/60)/60)/24)+DATE(1970,1,1)</f>
        <v>42841.640810185185</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6">
        <f>(E3149-D3149)/D3149 + 1</f>
        <v>1.1752499999999999</v>
      </c>
      <c r="P3149" s="5">
        <f>E3149/L3149</f>
        <v>110.35211267605634</v>
      </c>
      <c r="Q3149" t="s">
        <v>8317</v>
      </c>
      <c r="R3149" t="s">
        <v>8318</v>
      </c>
      <c r="S3149" s="12">
        <f>(((J3149/60)/60)/24)+DATE(1970,1,1)</f>
        <v>41909.969386574077</v>
      </c>
      <c r="T3149" s="13">
        <f>(((I3149/60)/60)/24)+DATE(1970,1,1)</f>
        <v>41950.011053240742</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6">
        <f>(E3150-D3150)/D3150 + 1</f>
        <v>1.3116666666666665</v>
      </c>
      <c r="P3150" s="5">
        <f>E3150/L3150</f>
        <v>41.421052631578945</v>
      </c>
      <c r="Q3150" t="s">
        <v>8317</v>
      </c>
      <c r="R3150" t="s">
        <v>8318</v>
      </c>
      <c r="S3150" s="12">
        <f>(((J3150/60)/60)/24)+DATE(1970,1,1)</f>
        <v>41891.665324074071</v>
      </c>
      <c r="T3150" s="13">
        <f>(((I3150/60)/60)/24)+DATE(1970,1,1)</f>
        <v>41913.166666666664</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6">
        <f>(E3151-D3151)/D3151 + 1</f>
        <v>1.04</v>
      </c>
      <c r="P3151" s="5">
        <f>E3151/L3151</f>
        <v>52</v>
      </c>
      <c r="Q3151" t="s">
        <v>8317</v>
      </c>
      <c r="R3151" t="s">
        <v>8318</v>
      </c>
      <c r="S3151" s="12">
        <f>(((J3151/60)/60)/24)+DATE(1970,1,1)</f>
        <v>41226.017361111109</v>
      </c>
      <c r="T3151" s="13">
        <f>(((I3151/60)/60)/24)+DATE(1970,1,1)</f>
        <v>41250.083333333336</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6">
        <f>(E3152-D3152)/D3152 + 1</f>
        <v>1.01</v>
      </c>
      <c r="P3152" s="5">
        <f>E3152/L3152</f>
        <v>33.990384615384613</v>
      </c>
      <c r="Q3152" t="s">
        <v>8317</v>
      </c>
      <c r="R3152" t="s">
        <v>8318</v>
      </c>
      <c r="S3152" s="12">
        <f>(((J3152/60)/60)/24)+DATE(1970,1,1)</f>
        <v>40478.263923611114</v>
      </c>
      <c r="T3152" s="13">
        <f>(((I3152/60)/60)/24)+DATE(1970,1,1)</f>
        <v>40568.166666666664</v>
      </c>
    </row>
    <row r="3153" spans="1:20" ht="48"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6">
        <f>(E3153-D3153)/D3153 + 1</f>
        <v>1.004</v>
      </c>
      <c r="P3153" s="5">
        <f>E3153/L3153</f>
        <v>103.35294117647059</v>
      </c>
      <c r="Q3153" t="s">
        <v>8317</v>
      </c>
      <c r="R3153" t="s">
        <v>8318</v>
      </c>
      <c r="S3153" s="12">
        <f>(((J3153/60)/60)/24)+DATE(1970,1,1)</f>
        <v>41862.83997685185</v>
      </c>
      <c r="T3153" s="13">
        <f>(((I3153/60)/60)/24)+DATE(1970,1,1)</f>
        <v>41892.83997685185</v>
      </c>
    </row>
    <row r="3154" spans="1:20"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6">
        <f>(E3154-D3154)/D3154 + 1</f>
        <v>1.0595454545454546</v>
      </c>
      <c r="P3154" s="5">
        <f>E3154/L3154</f>
        <v>34.791044776119406</v>
      </c>
      <c r="Q3154" t="s">
        <v>8317</v>
      </c>
      <c r="R3154" t="s">
        <v>8318</v>
      </c>
      <c r="S3154" s="12">
        <f>(((J3154/60)/60)/24)+DATE(1970,1,1)</f>
        <v>41550.867673611108</v>
      </c>
      <c r="T3154" s="13">
        <f>(((I3154/60)/60)/24)+DATE(1970,1,1)</f>
        <v>41580.867673611108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6">
        <f>(E3155-D3155)/D3155 + 1</f>
        <v>3.3558333333333334</v>
      </c>
      <c r="P3155" s="5">
        <f>E3155/L3155</f>
        <v>41.773858921161825</v>
      </c>
      <c r="Q3155" t="s">
        <v>8317</v>
      </c>
      <c r="R3155" t="s">
        <v>8318</v>
      </c>
      <c r="S3155" s="12">
        <f>(((J3155/60)/60)/24)+DATE(1970,1,1)</f>
        <v>40633.154363425929</v>
      </c>
      <c r="T3155" s="13">
        <f>(((I3155/60)/60)/24)+DATE(1970,1,1)</f>
        <v>40664.207638888889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6">
        <f>(E3156-D3156)/D3156 + 1</f>
        <v>1.1292857142857142</v>
      </c>
      <c r="P3156" s="5">
        <f>E3156/L3156</f>
        <v>64.268292682926827</v>
      </c>
      <c r="Q3156" t="s">
        <v>8317</v>
      </c>
      <c r="R3156" t="s">
        <v>8318</v>
      </c>
      <c r="S3156" s="12">
        <f>(((J3156/60)/60)/24)+DATE(1970,1,1)</f>
        <v>40970.875671296293</v>
      </c>
      <c r="T3156" s="13">
        <f>(((I3156/60)/60)/24)+DATE(1970,1,1)</f>
        <v>41000.834004629629</v>
      </c>
    </row>
    <row r="3157" spans="1:20"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6">
        <f>(E3157-D3157)/D3157 + 1</f>
        <v>1.885046</v>
      </c>
      <c r="P3157" s="5">
        <f>E3157/L3157</f>
        <v>31.209370860927152</v>
      </c>
      <c r="Q3157" t="s">
        <v>8317</v>
      </c>
      <c r="R3157" t="s">
        <v>8318</v>
      </c>
      <c r="S3157" s="12">
        <f>(((J3157/60)/60)/24)+DATE(1970,1,1)</f>
        <v>41233.499131944445</v>
      </c>
      <c r="T3157" s="13">
        <f>(((I3157/60)/60)/24)+DATE(1970,1,1)</f>
        <v>41263.499131944445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6">
        <f>(E3158-D3158)/D3158 + 1</f>
        <v>1.0181818181818181</v>
      </c>
      <c r="P3158" s="5">
        <f>E3158/L3158</f>
        <v>62.921348314606739</v>
      </c>
      <c r="Q3158" t="s">
        <v>8317</v>
      </c>
      <c r="R3158" t="s">
        <v>8318</v>
      </c>
      <c r="S3158" s="12">
        <f>(((J3158/60)/60)/24)+DATE(1970,1,1)</f>
        <v>41026.953055555554</v>
      </c>
      <c r="T3158" s="13">
        <f>(((I3158/60)/60)/24)+DATE(1970,1,1)</f>
        <v>41061.953055555554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6">
        <f>(E3159-D3159)/D3159 + 1</f>
        <v>1.01</v>
      </c>
      <c r="P3159" s="5">
        <f>E3159/L3159</f>
        <v>98.536585365853654</v>
      </c>
      <c r="Q3159" t="s">
        <v>8317</v>
      </c>
      <c r="R3159" t="s">
        <v>8318</v>
      </c>
      <c r="S3159" s="12">
        <f>(((J3159/60)/60)/24)+DATE(1970,1,1)</f>
        <v>41829.788252314815</v>
      </c>
      <c r="T3159" s="13">
        <f>(((I3159/60)/60)/24)+DATE(1970,1,1)</f>
        <v>41839.208333333336</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6">
        <f>(E3160-D3160)/D3160 + 1</f>
        <v>1.1400000000000001</v>
      </c>
      <c r="P3160" s="5">
        <f>E3160/L3160</f>
        <v>82.608695652173907</v>
      </c>
      <c r="Q3160" t="s">
        <v>8317</v>
      </c>
      <c r="R3160" t="s">
        <v>8318</v>
      </c>
      <c r="S3160" s="12">
        <f>(((J3160/60)/60)/24)+DATE(1970,1,1)</f>
        <v>41447.839722222219</v>
      </c>
      <c r="T3160" s="13">
        <f>(((I3160/60)/60)/24)+DATE(1970,1,1)</f>
        <v>41477.839722222219</v>
      </c>
    </row>
    <row r="3161" spans="1:20" ht="48"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6">
        <f>(E3161-D3161)/D3161 + 1</f>
        <v>1.3348133333333334</v>
      </c>
      <c r="P3161" s="5">
        <f>E3161/L3161</f>
        <v>38.504230769230773</v>
      </c>
      <c r="Q3161" t="s">
        <v>8317</v>
      </c>
      <c r="R3161" t="s">
        <v>8318</v>
      </c>
      <c r="S3161" s="12">
        <f>(((J3161/60)/60)/24)+DATE(1970,1,1)</f>
        <v>40884.066678240742</v>
      </c>
      <c r="T3161" s="13">
        <f>(((I3161/60)/60)/24)+DATE(1970,1,1)</f>
        <v>40926.958333333336</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6">
        <f>(E3162-D3162)/D3162 + 1</f>
        <v>1.0153333333333334</v>
      </c>
      <c r="P3162" s="5">
        <f>E3162/L3162</f>
        <v>80.15789473684211</v>
      </c>
      <c r="Q3162" t="s">
        <v>8317</v>
      </c>
      <c r="R3162" t="s">
        <v>8318</v>
      </c>
      <c r="S3162" s="12">
        <f>(((J3162/60)/60)/24)+DATE(1970,1,1)</f>
        <v>41841.26489583333</v>
      </c>
      <c r="T3162" s="13">
        <f>(((I3162/60)/60)/24)+DATE(1970,1,1)</f>
        <v>41864.207638888889</v>
      </c>
    </row>
    <row r="3163" spans="1:20" ht="64"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6">
        <f>(E3163-D3163)/D3163 + 1</f>
        <v>1.0509999999999999</v>
      </c>
      <c r="P3163" s="5">
        <f>E3163/L3163</f>
        <v>28.405405405405407</v>
      </c>
      <c r="Q3163" t="s">
        <v>8317</v>
      </c>
      <c r="R3163" t="s">
        <v>8318</v>
      </c>
      <c r="S3163" s="12">
        <f>(((J3163/60)/60)/24)+DATE(1970,1,1)</f>
        <v>41897.536134259259</v>
      </c>
      <c r="T3163" s="13">
        <f>(((I3163/60)/60)/24)+DATE(1970,1,1)</f>
        <v>41927.536134259259</v>
      </c>
    </row>
    <row r="3164" spans="1:20" ht="64"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6">
        <f>(E3164-D3164)/D3164 + 1</f>
        <v>1.2715000000000001</v>
      </c>
      <c r="P3164" s="5">
        <f>E3164/L3164</f>
        <v>80.730158730158735</v>
      </c>
      <c r="Q3164" t="s">
        <v>8317</v>
      </c>
      <c r="R3164" t="s">
        <v>8318</v>
      </c>
      <c r="S3164" s="12">
        <f>(((J3164/60)/60)/24)+DATE(1970,1,1)</f>
        <v>41799.685902777775</v>
      </c>
      <c r="T3164" s="13">
        <f>(((I3164/60)/60)/24)+DATE(1970,1,1)</f>
        <v>41827.083333333336</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6">
        <f>(E3165-D3165)/D3165 + 1</f>
        <v>1.1115384615384616</v>
      </c>
      <c r="P3165" s="5">
        <f>E3165/L3165</f>
        <v>200.69444444444446</v>
      </c>
      <c r="Q3165" t="s">
        <v>8317</v>
      </c>
      <c r="R3165" t="s">
        <v>8318</v>
      </c>
      <c r="S3165" s="12">
        <f>(((J3165/60)/60)/24)+DATE(1970,1,1)</f>
        <v>41775.753761574073</v>
      </c>
      <c r="T3165" s="13">
        <f>(((I3165/60)/60)/24)+DATE(1970,1,1)</f>
        <v>41805.753761574073</v>
      </c>
    </row>
    <row r="3166" spans="1:20" ht="64"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6">
        <f>(E3166-D3166)/D3166 + 1</f>
        <v>1.0676000000000001</v>
      </c>
      <c r="P3166" s="5">
        <f>E3166/L3166</f>
        <v>37.591549295774648</v>
      </c>
      <c r="Q3166" t="s">
        <v>8317</v>
      </c>
      <c r="R3166" t="s">
        <v>8318</v>
      </c>
      <c r="S3166" s="12">
        <f>(((J3166/60)/60)/24)+DATE(1970,1,1)</f>
        <v>41766.80572916667</v>
      </c>
      <c r="T3166" s="13">
        <f>(((I3166/60)/60)/24)+DATE(1970,1,1)</f>
        <v>41799.80572916667</v>
      </c>
    </row>
    <row r="3167" spans="1:20" ht="64"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6">
        <f>(E3167-D3167)/D3167 + 1</f>
        <v>1.6266666666666667</v>
      </c>
      <c r="P3167" s="5">
        <f>E3167/L3167</f>
        <v>58.095238095238095</v>
      </c>
      <c r="Q3167" t="s">
        <v>8317</v>
      </c>
      <c r="R3167" t="s">
        <v>8318</v>
      </c>
      <c r="S3167" s="12">
        <f>(((J3167/60)/60)/24)+DATE(1970,1,1)</f>
        <v>40644.159259259257</v>
      </c>
      <c r="T3167" s="13">
        <f>(((I3167/60)/60)/24)+DATE(1970,1,1)</f>
        <v>40666.165972222225</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6">
        <f>(E3168-D3168)/D3168 + 1</f>
        <v>1.6022808571428571</v>
      </c>
      <c r="P3168" s="5">
        <f>E3168/L3168</f>
        <v>60.300892473118282</v>
      </c>
      <c r="Q3168" t="s">
        <v>8317</v>
      </c>
      <c r="R3168" t="s">
        <v>8318</v>
      </c>
      <c r="S3168" s="12">
        <f>(((J3168/60)/60)/24)+DATE(1970,1,1)</f>
        <v>41940.69158564815</v>
      </c>
      <c r="T3168" s="13">
        <f>(((I3168/60)/60)/24)+DATE(1970,1,1)</f>
        <v>41969.332638888889</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6">
        <f>(E3169-D3169)/D3169 + 1</f>
        <v>1.1616666666666666</v>
      </c>
      <c r="P3169" s="5">
        <f>E3169/L3169</f>
        <v>63.363636363636367</v>
      </c>
      <c r="Q3169" t="s">
        <v>8317</v>
      </c>
      <c r="R3169" t="s">
        <v>8318</v>
      </c>
      <c r="S3169" s="12">
        <f>(((J3169/60)/60)/24)+DATE(1970,1,1)</f>
        <v>41839.175706018519</v>
      </c>
      <c r="T3169" s="13">
        <f>(((I3169/60)/60)/24)+DATE(1970,1,1)</f>
        <v>41853.175706018519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6">
        <f>(E3170-D3170)/D3170 + 1</f>
        <v>1.242</v>
      </c>
      <c r="P3170" s="5">
        <f>E3170/L3170</f>
        <v>50.901639344262293</v>
      </c>
      <c r="Q3170" t="s">
        <v>8317</v>
      </c>
      <c r="R3170" t="s">
        <v>8318</v>
      </c>
      <c r="S3170" s="12">
        <f>(((J3170/60)/60)/24)+DATE(1970,1,1)</f>
        <v>41772.105937500004</v>
      </c>
      <c r="T3170" s="13">
        <f>(((I3170/60)/60)/24)+DATE(1970,1,1)</f>
        <v>41803.916666666664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6">
        <f>(E3171-D3171)/D3171 + 1</f>
        <v>1.030125</v>
      </c>
      <c r="P3171" s="5">
        <f>E3171/L3171</f>
        <v>100.5</v>
      </c>
      <c r="Q3171" t="s">
        <v>8317</v>
      </c>
      <c r="R3171" t="s">
        <v>8318</v>
      </c>
      <c r="S3171" s="12">
        <f>(((J3171/60)/60)/24)+DATE(1970,1,1)</f>
        <v>41591.737974537034</v>
      </c>
      <c r="T3171" s="13">
        <f>(((I3171/60)/60)/24)+DATE(1970,1,1)</f>
        <v>41621.207638888889</v>
      </c>
    </row>
    <row r="3172" spans="1:20" ht="48"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6">
        <f>(E3172-D3172)/D3172 + 1</f>
        <v>1.1225000000000001</v>
      </c>
      <c r="P3172" s="5">
        <f>E3172/L3172</f>
        <v>31.619718309859156</v>
      </c>
      <c r="Q3172" t="s">
        <v>8317</v>
      </c>
      <c r="R3172" t="s">
        <v>8318</v>
      </c>
      <c r="S3172" s="12">
        <f>(((J3172/60)/60)/24)+DATE(1970,1,1)</f>
        <v>41789.080370370371</v>
      </c>
      <c r="T3172" s="13">
        <f>(((I3172/60)/60)/24)+DATE(1970,1,1)</f>
        <v>41822.166666666664</v>
      </c>
    </row>
    <row r="3173" spans="1:20" ht="64"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6">
        <f>(E3173-D3173)/D3173 + 1</f>
        <v>1.0881428571428571</v>
      </c>
      <c r="P3173" s="5">
        <f>E3173/L3173</f>
        <v>65.102564102564102</v>
      </c>
      <c r="Q3173" t="s">
        <v>8317</v>
      </c>
      <c r="R3173" t="s">
        <v>8318</v>
      </c>
      <c r="S3173" s="12">
        <f>(((J3173/60)/60)/24)+DATE(1970,1,1)</f>
        <v>42466.608310185184</v>
      </c>
      <c r="T3173" s="13">
        <f>(((I3173/60)/60)/24)+DATE(1970,1,1)</f>
        <v>42496.608310185184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6">
        <f>(E3174-D3174)/D3174 + 1</f>
        <v>1.1499999999999999</v>
      </c>
      <c r="P3174" s="5">
        <f>E3174/L3174</f>
        <v>79.310344827586206</v>
      </c>
      <c r="Q3174" t="s">
        <v>8317</v>
      </c>
      <c r="R3174" t="s">
        <v>8318</v>
      </c>
      <c r="S3174" s="12">
        <f>(((J3174/60)/60)/24)+DATE(1970,1,1)</f>
        <v>40923.729953703703</v>
      </c>
      <c r="T3174" s="13">
        <f>(((I3174/60)/60)/24)+DATE(1970,1,1)</f>
        <v>40953.729953703703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6">
        <f>(E3175-D3175)/D3175 + 1</f>
        <v>1.03</v>
      </c>
      <c r="P3175" s="5">
        <f>E3175/L3175</f>
        <v>139.18918918918919</v>
      </c>
      <c r="Q3175" t="s">
        <v>8317</v>
      </c>
      <c r="R3175" t="s">
        <v>8318</v>
      </c>
      <c r="S3175" s="12">
        <f>(((J3175/60)/60)/24)+DATE(1970,1,1)</f>
        <v>41878.878379629627</v>
      </c>
      <c r="T3175" s="13">
        <f>(((I3175/60)/60)/24)+DATE(1970,1,1)</f>
        <v>41908.878379629627</v>
      </c>
    </row>
    <row r="3176" spans="1:20" ht="64"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6">
        <f>(E3176-D3176)/D3176 + 1</f>
        <v>1.0113333333333334</v>
      </c>
      <c r="P3176" s="5">
        <f>E3176/L3176</f>
        <v>131.91304347826087</v>
      </c>
      <c r="Q3176" t="s">
        <v>8317</v>
      </c>
      <c r="R3176" t="s">
        <v>8318</v>
      </c>
      <c r="S3176" s="12">
        <f>(((J3176/60)/60)/24)+DATE(1970,1,1)</f>
        <v>41862.864675925928</v>
      </c>
      <c r="T3176" s="13">
        <f>(((I3176/60)/60)/24)+DATE(1970,1,1)</f>
        <v>41876.864675925928</v>
      </c>
    </row>
    <row r="3177" spans="1:20" ht="64"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6">
        <f>(E3177-D3177)/D3177 + 1</f>
        <v>1.0955999999999999</v>
      </c>
      <c r="P3177" s="5">
        <f>E3177/L3177</f>
        <v>91.3</v>
      </c>
      <c r="Q3177" t="s">
        <v>8317</v>
      </c>
      <c r="R3177" t="s">
        <v>8318</v>
      </c>
      <c r="S3177" s="12">
        <f>(((J3177/60)/60)/24)+DATE(1970,1,1)</f>
        <v>40531.886886574073</v>
      </c>
      <c r="T3177" s="13">
        <f>(((I3177/60)/60)/24)+DATE(1970,1,1)</f>
        <v>40591.886886574073</v>
      </c>
    </row>
    <row r="3178" spans="1:20" ht="64"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6">
        <f>(E3178-D3178)/D3178 + 1</f>
        <v>1.148421052631579</v>
      </c>
      <c r="P3178" s="5">
        <f>E3178/L3178</f>
        <v>39.672727272727272</v>
      </c>
      <c r="Q3178" t="s">
        <v>8317</v>
      </c>
      <c r="R3178" t="s">
        <v>8318</v>
      </c>
      <c r="S3178" s="12">
        <f>(((J3178/60)/60)/24)+DATE(1970,1,1)</f>
        <v>41477.930914351848</v>
      </c>
      <c r="T3178" s="13">
        <f>(((I3178/60)/60)/24)+DATE(1970,1,1)</f>
        <v>41504.625</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6">
        <f>(E3179-D3179)/D3179 + 1</f>
        <v>1.1739999999999999</v>
      </c>
      <c r="P3179" s="5">
        <f>E3179/L3179</f>
        <v>57.549019607843135</v>
      </c>
      <c r="Q3179" t="s">
        <v>8317</v>
      </c>
      <c r="R3179" t="s">
        <v>8318</v>
      </c>
      <c r="S3179" s="12">
        <f>(((J3179/60)/60)/24)+DATE(1970,1,1)</f>
        <v>41781.666770833333</v>
      </c>
      <c r="T3179" s="13">
        <f>(((I3179/60)/60)/24)+DATE(1970,1,1)</f>
        <v>41811.666770833333</v>
      </c>
    </row>
    <row r="3180" spans="1:20" ht="64"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6">
        <f>(E3180-D3180)/D3180 + 1</f>
        <v>1.7173333333333334</v>
      </c>
      <c r="P3180" s="5">
        <f>E3180/L3180</f>
        <v>33.025641025641029</v>
      </c>
      <c r="Q3180" t="s">
        <v>8317</v>
      </c>
      <c r="R3180" t="s">
        <v>8318</v>
      </c>
      <c r="S3180" s="12">
        <f>(((J3180/60)/60)/24)+DATE(1970,1,1)</f>
        <v>41806.605034722219</v>
      </c>
      <c r="T3180" s="13">
        <f>(((I3180/60)/60)/24)+DATE(1970,1,1)</f>
        <v>41836.605034722219</v>
      </c>
    </row>
    <row r="3181" spans="1:20" ht="48"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6">
        <f>(E3181-D3181)/D3181 + 1</f>
        <v>1.1416238095238094</v>
      </c>
      <c r="P3181" s="5">
        <f>E3181/L3181</f>
        <v>77.335806451612896</v>
      </c>
      <c r="Q3181" t="s">
        <v>8317</v>
      </c>
      <c r="R3181" t="s">
        <v>8318</v>
      </c>
      <c r="S3181" s="12">
        <f>(((J3181/60)/60)/24)+DATE(1970,1,1)</f>
        <v>41375.702210648145</v>
      </c>
      <c r="T3181" s="13">
        <f>(((I3181/60)/60)/24)+DATE(1970,1,1)</f>
        <v>41400.702210648145</v>
      </c>
    </row>
    <row r="3182" spans="1:20"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6">
        <f>(E3182-D3182)/D3182 + 1</f>
        <v>1.1975</v>
      </c>
      <c r="P3182" s="5">
        <f>E3182/L3182</f>
        <v>31.933333333333334</v>
      </c>
      <c r="Q3182" t="s">
        <v>8317</v>
      </c>
      <c r="R3182" t="s">
        <v>8318</v>
      </c>
      <c r="S3182" s="12">
        <f>(((J3182/60)/60)/24)+DATE(1970,1,1)</f>
        <v>41780.412604166668</v>
      </c>
      <c r="T3182" s="13">
        <f>(((I3182/60)/60)/24)+DATE(1970,1,1)</f>
        <v>41810.412604166668</v>
      </c>
    </row>
    <row r="3183" spans="1:20"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6">
        <f>(E3183-D3183)/D3183 + 1</f>
        <v>1.0900000000000001</v>
      </c>
      <c r="P3183" s="5">
        <f>E3183/L3183</f>
        <v>36.333333333333336</v>
      </c>
      <c r="Q3183" t="s">
        <v>8317</v>
      </c>
      <c r="R3183" t="s">
        <v>8318</v>
      </c>
      <c r="S3183" s="12">
        <f>(((J3183/60)/60)/24)+DATE(1970,1,1)</f>
        <v>41779.310034722221</v>
      </c>
      <c r="T3183" s="13">
        <f>(((I3183/60)/60)/24)+DATE(1970,1,1)</f>
        <v>41805.666666666664</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6">
        <f>(E3184-D3184)/D3184 + 1</f>
        <v>1.0088571428571429</v>
      </c>
      <c r="P3184" s="5">
        <f>E3184/L3184</f>
        <v>46.768211920529801</v>
      </c>
      <c r="Q3184" t="s">
        <v>8317</v>
      </c>
      <c r="R3184" t="s">
        <v>8318</v>
      </c>
      <c r="S3184" s="12">
        <f>(((J3184/60)/60)/24)+DATE(1970,1,1)</f>
        <v>40883.949317129627</v>
      </c>
      <c r="T3184" s="13">
        <f>(((I3184/60)/60)/24)+DATE(1970,1,1)</f>
        <v>40939.708333333336</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6">
        <f>(E3185-D3185)/D3185 + 1</f>
        <v>1.0900000000000001</v>
      </c>
      <c r="P3185" s="5">
        <f>E3185/L3185</f>
        <v>40.073529411764703</v>
      </c>
      <c r="Q3185" t="s">
        <v>8317</v>
      </c>
      <c r="R3185" t="s">
        <v>8318</v>
      </c>
      <c r="S3185" s="12">
        <f>(((J3185/60)/60)/24)+DATE(1970,1,1)</f>
        <v>41491.79478009259</v>
      </c>
      <c r="T3185" s="13">
        <f>(((I3185/60)/60)/24)+DATE(1970,1,1)</f>
        <v>41509.79478009259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6">
        <f>(E3186-D3186)/D3186 + 1</f>
        <v>1.0720930232558139</v>
      </c>
      <c r="P3186" s="5">
        <f>E3186/L3186</f>
        <v>100.21739130434783</v>
      </c>
      <c r="Q3186" t="s">
        <v>8317</v>
      </c>
      <c r="R3186" t="s">
        <v>8318</v>
      </c>
      <c r="S3186" s="12">
        <f>(((J3186/60)/60)/24)+DATE(1970,1,1)</f>
        <v>41791.993414351848</v>
      </c>
      <c r="T3186" s="13">
        <f>(((I3186/60)/60)/24)+DATE(1970,1,1)</f>
        <v>41821.993414351848</v>
      </c>
    </row>
    <row r="3187" spans="1:20"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6">
        <f>(E3187-D3187)/D3187 + 1</f>
        <v>1</v>
      </c>
      <c r="P3187" s="5">
        <f>E3187/L3187</f>
        <v>41.666666666666664</v>
      </c>
      <c r="Q3187" t="s">
        <v>8317</v>
      </c>
      <c r="R3187" t="s">
        <v>8318</v>
      </c>
      <c r="S3187" s="12">
        <f>(((J3187/60)/60)/24)+DATE(1970,1,1)</f>
        <v>41829.977326388893</v>
      </c>
      <c r="T3187" s="13">
        <f>(((I3187/60)/60)/24)+DATE(1970,1,1)</f>
        <v>41836.977326388893</v>
      </c>
    </row>
    <row r="3188" spans="1:20"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6">
        <f>(E3188-D3188)/D3188 + 1</f>
        <v>1.0218750000000001</v>
      </c>
      <c r="P3188" s="5">
        <f>E3188/L3188</f>
        <v>46.714285714285715</v>
      </c>
      <c r="Q3188" t="s">
        <v>8317</v>
      </c>
      <c r="R3188" t="s">
        <v>8318</v>
      </c>
      <c r="S3188" s="12">
        <f>(((J3188/60)/60)/24)+DATE(1970,1,1)</f>
        <v>41868.924050925925</v>
      </c>
      <c r="T3188" s="13">
        <f>(((I3188/60)/60)/24)+DATE(1970,1,1)</f>
        <v>41898.875</v>
      </c>
    </row>
    <row r="3189" spans="1:20" ht="64"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6">
        <f>(E3189-D3189)/D3189 + 1</f>
        <v>1.1629333333333334</v>
      </c>
      <c r="P3189" s="5">
        <f>E3189/L3189</f>
        <v>71.491803278688522</v>
      </c>
      <c r="Q3189" t="s">
        <v>8317</v>
      </c>
      <c r="R3189" t="s">
        <v>8318</v>
      </c>
      <c r="S3189" s="12">
        <f>(((J3189/60)/60)/24)+DATE(1970,1,1)</f>
        <v>41835.666354166664</v>
      </c>
      <c r="T3189" s="13">
        <f>(((I3189/60)/60)/24)+DATE(1970,1,1)</f>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6">
        <f>(E3190-D3190)/D3190 + 1</f>
        <v>0.65</v>
      </c>
      <c r="P3190" s="5">
        <f>E3190/L3190</f>
        <v>14.444444444444445</v>
      </c>
      <c r="Q3190" t="s">
        <v>8317</v>
      </c>
      <c r="R3190" t="s">
        <v>8359</v>
      </c>
      <c r="S3190" s="12">
        <f>(((J3190/60)/60)/24)+DATE(1970,1,1)</f>
        <v>42144.415532407409</v>
      </c>
      <c r="T3190" s="13">
        <f>(((I3190/60)/60)/24)+DATE(1970,1,1)</f>
        <v>42165.415532407409</v>
      </c>
    </row>
    <row r="3191" spans="1:20" ht="64"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6">
        <f>(E3191-D3191)/D3191 + 1</f>
        <v>0.12327272727272731</v>
      </c>
      <c r="P3191" s="5">
        <f>E3191/L3191</f>
        <v>356.84210526315792</v>
      </c>
      <c r="Q3191" t="s">
        <v>8317</v>
      </c>
      <c r="R3191" t="s">
        <v>8359</v>
      </c>
      <c r="S3191" s="12">
        <f>(((J3191/60)/60)/24)+DATE(1970,1,1)</f>
        <v>42118.346435185187</v>
      </c>
      <c r="T3191" s="13">
        <f>(((I3191/60)/60)/24)+DATE(1970,1,1)</f>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6">
        <f>(E3192-D3192)/D3192 + 1</f>
        <v>0</v>
      </c>
      <c r="P3192" s="5" t="e">
        <f>E3192/L3192</f>
        <v>#DIV/0!</v>
      </c>
      <c r="Q3192" t="s">
        <v>8317</v>
      </c>
      <c r="R3192" t="s">
        <v>8359</v>
      </c>
      <c r="S3192" s="12">
        <f>(((J3192/60)/60)/24)+DATE(1970,1,1)</f>
        <v>42683.151331018518</v>
      </c>
      <c r="T3192" s="13">
        <f>(((I3192/60)/60)/24)+DATE(1970,1,1)</f>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6">
        <f>(E3193-D3193)/D3193 + 1</f>
        <v>4.0266666666666673E-2</v>
      </c>
      <c r="P3193" s="5">
        <f>E3193/L3193</f>
        <v>37.75</v>
      </c>
      <c r="Q3193" t="s">
        <v>8317</v>
      </c>
      <c r="R3193" t="s">
        <v>8359</v>
      </c>
      <c r="S3193" s="12">
        <f>(((J3193/60)/60)/24)+DATE(1970,1,1)</f>
        <v>42538.755428240736</v>
      </c>
      <c r="T3193" s="13">
        <f>(((I3193/60)/60)/24)+DATE(1970,1,1)</f>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6">
        <f>(E3194-D3194)/D3194 + 1</f>
        <v>1.0199999999999987E-2</v>
      </c>
      <c r="P3194" s="5">
        <f>E3194/L3194</f>
        <v>12.75</v>
      </c>
      <c r="Q3194" t="s">
        <v>8317</v>
      </c>
      <c r="R3194" t="s">
        <v>8359</v>
      </c>
      <c r="S3194" s="12">
        <f>(((J3194/60)/60)/24)+DATE(1970,1,1)</f>
        <v>42018.94049768518</v>
      </c>
      <c r="T3194" s="13">
        <f>(((I3194/60)/60)/24)+DATE(1970,1,1)</f>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6">
        <f>(E3195-D3195)/D3195 + 1</f>
        <v>0.11739999999999995</v>
      </c>
      <c r="P3195" s="5">
        <f>E3195/L3195</f>
        <v>24.458333333333332</v>
      </c>
      <c r="Q3195" t="s">
        <v>8317</v>
      </c>
      <c r="R3195" t="s">
        <v>8359</v>
      </c>
      <c r="S3195" s="12">
        <f>(((J3195/60)/60)/24)+DATE(1970,1,1)</f>
        <v>42010.968240740738</v>
      </c>
      <c r="T3195" s="13">
        <f>(((I3195/60)/60)/24)+DATE(1970,1,1)</f>
        <v>42055.968240740738</v>
      </c>
    </row>
    <row r="3196" spans="1:20" ht="64"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6">
        <f>(E3196-D3196)/D3196 + 1</f>
        <v>0</v>
      </c>
      <c r="P3196" s="5" t="e">
        <f>E3196/L3196</f>
        <v>#DIV/0!</v>
      </c>
      <c r="Q3196" t="s">
        <v>8317</v>
      </c>
      <c r="R3196" t="s">
        <v>8359</v>
      </c>
      <c r="S3196" s="12">
        <f>(((J3196/60)/60)/24)+DATE(1970,1,1)</f>
        <v>42182.062476851846</v>
      </c>
      <c r="T3196" s="13">
        <f>(((I3196/60)/60)/24)+DATE(1970,1,1)</f>
        <v>42212.062476851846</v>
      </c>
    </row>
    <row r="3197" spans="1:20" ht="64"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6">
        <f>(E3197-D3197)/D3197 + 1</f>
        <v>0.59142857142857141</v>
      </c>
      <c r="P3197" s="5">
        <f>E3197/L3197</f>
        <v>53.07692307692308</v>
      </c>
      <c r="Q3197" t="s">
        <v>8317</v>
      </c>
      <c r="R3197" t="s">
        <v>8359</v>
      </c>
      <c r="S3197" s="12">
        <f>(((J3197/60)/60)/24)+DATE(1970,1,1)</f>
        <v>42017.594236111108</v>
      </c>
      <c r="T3197" s="13">
        <f>(((I3197/60)/60)/24)+DATE(1970,1,1)</f>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6">
        <f>(E3198-D3198)/D3198 + 1</f>
        <v>6.0000000000004494E-4</v>
      </c>
      <c r="P3198" s="5">
        <f>E3198/L3198</f>
        <v>300</v>
      </c>
      <c r="Q3198" t="s">
        <v>8317</v>
      </c>
      <c r="R3198" t="s">
        <v>8359</v>
      </c>
      <c r="S3198" s="12">
        <f>(((J3198/60)/60)/24)+DATE(1970,1,1)</f>
        <v>42157.598090277781</v>
      </c>
      <c r="T3198" s="13">
        <f>(((I3198/60)/60)/24)+DATE(1970,1,1)</f>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6">
        <f>(E3199-D3199)/D3199 + 1</f>
        <v>0.11450000000000005</v>
      </c>
      <c r="P3199" s="5">
        <f>E3199/L3199</f>
        <v>286.25</v>
      </c>
      <c r="Q3199" t="s">
        <v>8317</v>
      </c>
      <c r="R3199" t="s">
        <v>8359</v>
      </c>
      <c r="S3199" s="12">
        <f>(((J3199/60)/60)/24)+DATE(1970,1,1)</f>
        <v>42009.493263888886</v>
      </c>
      <c r="T3199" s="13">
        <f>(((I3199/60)/60)/24)+DATE(1970,1,1)</f>
        <v>42039.493263888886</v>
      </c>
    </row>
    <row r="3200" spans="1:20" ht="64"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6">
        <f>(E3200-D3200)/D3200 + 1</f>
        <v>3.6666666666667069E-3</v>
      </c>
      <c r="P3200" s="5">
        <f>E3200/L3200</f>
        <v>36.666666666666664</v>
      </c>
      <c r="Q3200" t="s">
        <v>8317</v>
      </c>
      <c r="R3200" t="s">
        <v>8359</v>
      </c>
      <c r="S3200" s="12">
        <f>(((J3200/60)/60)/24)+DATE(1970,1,1)</f>
        <v>42013.424502314811</v>
      </c>
      <c r="T3200" s="13">
        <f>(((I3200/60)/60)/24)+DATE(1970,1,1)</f>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6">
        <f>(E3201-D3201)/D3201 + 1</f>
        <v>0.52160000000000006</v>
      </c>
      <c r="P3201" s="5">
        <f>E3201/L3201</f>
        <v>49.20754716981132</v>
      </c>
      <c r="Q3201" t="s">
        <v>8317</v>
      </c>
      <c r="R3201" t="s">
        <v>8359</v>
      </c>
      <c r="S3201" s="12">
        <f>(((J3201/60)/60)/24)+DATE(1970,1,1)</f>
        <v>41858.761782407404</v>
      </c>
      <c r="T3201" s="13">
        <f>(((I3201/60)/60)/24)+DATE(1970,1,1)</f>
        <v>41888.875</v>
      </c>
    </row>
    <row r="3202" spans="1:20" ht="64"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6">
        <f>(E3202-D3202)/D3202 + 1</f>
        <v>2.0000000000020002E-5</v>
      </c>
      <c r="P3202" s="5">
        <f>E3202/L3202</f>
        <v>1</v>
      </c>
      <c r="Q3202" t="s">
        <v>8317</v>
      </c>
      <c r="R3202" t="s">
        <v>8359</v>
      </c>
      <c r="S3202" s="12">
        <f>(((J3202/60)/60)/24)+DATE(1970,1,1)</f>
        <v>42460.320613425924</v>
      </c>
      <c r="T3202" s="13">
        <f>(((I3202/60)/60)/24)+DATE(1970,1,1)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6">
        <f>(E3203-D3203)/D3203 + 1</f>
        <v>1.2499999999999956E-2</v>
      </c>
      <c r="P3203" s="5">
        <f>E3203/L3203</f>
        <v>12.5</v>
      </c>
      <c r="Q3203" t="s">
        <v>8317</v>
      </c>
      <c r="R3203" t="s">
        <v>8359</v>
      </c>
      <c r="S3203" s="12">
        <f>(((J3203/60)/60)/24)+DATE(1970,1,1)</f>
        <v>41861.767094907409</v>
      </c>
      <c r="T3203" s="13">
        <f>(((I3203/60)/60)/24)+DATE(1970,1,1)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6">
        <f>(E3204-D3204)/D3204 + 1</f>
        <v>0.54520000000000002</v>
      </c>
      <c r="P3204" s="5">
        <f>E3204/L3204</f>
        <v>109.04</v>
      </c>
      <c r="Q3204" t="s">
        <v>8317</v>
      </c>
      <c r="R3204" t="s">
        <v>8359</v>
      </c>
      <c r="S3204" s="12">
        <f>(((J3204/60)/60)/24)+DATE(1970,1,1)</f>
        <v>42293.853541666671</v>
      </c>
      <c r="T3204" s="13">
        <f>(((I3204/60)/60)/24)+DATE(1970,1,1)</f>
        <v>42352.249305555553</v>
      </c>
    </row>
    <row r="3205" spans="1:20" ht="48"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6">
        <f>(E3205-D3205)/D3205 + 1</f>
        <v>0.25</v>
      </c>
      <c r="P3205" s="5">
        <f>E3205/L3205</f>
        <v>41.666666666666664</v>
      </c>
      <c r="Q3205" t="s">
        <v>8317</v>
      </c>
      <c r="R3205" t="s">
        <v>8359</v>
      </c>
      <c r="S3205" s="12">
        <f>(((J3205/60)/60)/24)+DATE(1970,1,1)</f>
        <v>42242.988680555558</v>
      </c>
      <c r="T3205" s="13">
        <f>(((I3205/60)/60)/24)+DATE(1970,1,1)</f>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6">
        <f>(E3206-D3206)/D3206 + 1</f>
        <v>0</v>
      </c>
      <c r="P3206" s="5" t="e">
        <f>E3206/L3206</f>
        <v>#DIV/0!</v>
      </c>
      <c r="Q3206" t="s">
        <v>8317</v>
      </c>
      <c r="R3206" t="s">
        <v>8359</v>
      </c>
      <c r="S3206" s="12">
        <f>(((J3206/60)/60)/24)+DATE(1970,1,1)</f>
        <v>42172.686099537037</v>
      </c>
      <c r="T3206" s="13">
        <f>(((I3206/60)/60)/24)+DATE(1970,1,1)</f>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6">
        <f>(E3207-D3207)/D3207 + 1</f>
        <v>3.4124999999999961E-2</v>
      </c>
      <c r="P3207" s="5">
        <f>E3207/L3207</f>
        <v>22.75</v>
      </c>
      <c r="Q3207" t="s">
        <v>8317</v>
      </c>
      <c r="R3207" t="s">
        <v>8359</v>
      </c>
      <c r="S3207" s="12">
        <f>(((J3207/60)/60)/24)+DATE(1970,1,1)</f>
        <v>42095.374675925923</v>
      </c>
      <c r="T3207" s="13">
        <f>(((I3207/60)/60)/24)+DATE(1970,1,1)</f>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6">
        <f>(E3208-D3208)/D3208 + 1</f>
        <v>0</v>
      </c>
      <c r="P3208" s="5" t="e">
        <f>E3208/L3208</f>
        <v>#DIV/0!</v>
      </c>
      <c r="Q3208" t="s">
        <v>8317</v>
      </c>
      <c r="R3208" t="s">
        <v>8359</v>
      </c>
      <c r="S3208" s="12">
        <f>(((J3208/60)/60)/24)+DATE(1970,1,1)</f>
        <v>42236.276053240741</v>
      </c>
      <c r="T3208" s="13">
        <f>(((I3208/60)/60)/24)+DATE(1970,1,1)</f>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6">
        <f>(E3209-D3209)/D3209 + 1</f>
        <v>0.46363636363636362</v>
      </c>
      <c r="P3209" s="5">
        <f>E3209/L3209</f>
        <v>70.833333333333329</v>
      </c>
      <c r="Q3209" t="s">
        <v>8317</v>
      </c>
      <c r="R3209" t="s">
        <v>8359</v>
      </c>
      <c r="S3209" s="12">
        <f>(((J3209/60)/60)/24)+DATE(1970,1,1)</f>
        <v>42057.277858796297</v>
      </c>
      <c r="T3209" s="13">
        <f>(((I3209/60)/60)/24)+DATE(1970,1,1)</f>
        <v>42117.236192129625</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6">
        <f>(E3210-D3210)/D3210 + 1</f>
        <v>1.0349999999999999</v>
      </c>
      <c r="P3210" s="5">
        <f>E3210/L3210</f>
        <v>63.109756097560975</v>
      </c>
      <c r="Q3210" t="s">
        <v>8317</v>
      </c>
      <c r="R3210" t="s">
        <v>8318</v>
      </c>
      <c r="S3210" s="12">
        <f>(((J3210/60)/60)/24)+DATE(1970,1,1)</f>
        <v>41827.605057870373</v>
      </c>
      <c r="T3210" s="13">
        <f>(((I3210/60)/60)/24)+DATE(1970,1,1)</f>
        <v>41848.605057870373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6">
        <f>(E3211-D3211)/D3211 + 1</f>
        <v>1.1932315789473684</v>
      </c>
      <c r="P3211" s="5">
        <f>E3211/L3211</f>
        <v>50.157964601769912</v>
      </c>
      <c r="Q3211" t="s">
        <v>8317</v>
      </c>
      <c r="R3211" t="s">
        <v>8318</v>
      </c>
      <c r="S3211" s="12">
        <f>(((J3211/60)/60)/24)+DATE(1970,1,1)</f>
        <v>41778.637245370373</v>
      </c>
      <c r="T3211" s="13">
        <f>(((I3211/60)/60)/24)+DATE(1970,1,1)</f>
        <v>41810.958333333336</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6">
        <f>(E3212-D3212)/D3212 + 1</f>
        <v>1.2576666666666667</v>
      </c>
      <c r="P3212" s="5">
        <f>E3212/L3212</f>
        <v>62.883333333333333</v>
      </c>
      <c r="Q3212" t="s">
        <v>8317</v>
      </c>
      <c r="R3212" t="s">
        <v>8318</v>
      </c>
      <c r="S3212" s="12">
        <f>(((J3212/60)/60)/24)+DATE(1970,1,1)</f>
        <v>41013.936562499999</v>
      </c>
      <c r="T3212" s="13">
        <f>(((I3212/60)/60)/24)+DATE(1970,1,1)</f>
        <v>41061.165972222225</v>
      </c>
    </row>
    <row r="3213" spans="1:20" ht="64"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6">
        <f>(E3213-D3213)/D3213 + 1</f>
        <v>1.1974347826086957</v>
      </c>
      <c r="P3213" s="5">
        <f>E3213/L3213</f>
        <v>85.531055900621112</v>
      </c>
      <c r="Q3213" t="s">
        <v>8317</v>
      </c>
      <c r="R3213" t="s">
        <v>8318</v>
      </c>
      <c r="S3213" s="12">
        <f>(((J3213/60)/60)/24)+DATE(1970,1,1)</f>
        <v>41834.586574074077</v>
      </c>
      <c r="T3213" s="13">
        <f>(((I3213/60)/60)/24)+DATE(1970,1,1)</f>
        <v>41866.083333333336</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6">
        <f>(E3214-D3214)/D3214 + 1</f>
        <v>1.2625</v>
      </c>
      <c r="P3214" s="5">
        <f>E3214/L3214</f>
        <v>53.723404255319146</v>
      </c>
      <c r="Q3214" t="s">
        <v>8317</v>
      </c>
      <c r="R3214" t="s">
        <v>8318</v>
      </c>
      <c r="S3214" s="12">
        <f>(((J3214/60)/60)/24)+DATE(1970,1,1)</f>
        <v>41829.795729166668</v>
      </c>
      <c r="T3214" s="13">
        <f>(((I3214/60)/60)/24)+DATE(1970,1,1)</f>
        <v>41859.795729166668</v>
      </c>
    </row>
    <row r="3215" spans="1:20"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6">
        <f>(E3215-D3215)/D3215 + 1</f>
        <v>1.0011666666666668</v>
      </c>
      <c r="P3215" s="5">
        <f>E3215/L3215</f>
        <v>127.80851063829788</v>
      </c>
      <c r="Q3215" t="s">
        <v>8317</v>
      </c>
      <c r="R3215" t="s">
        <v>8318</v>
      </c>
      <c r="S3215" s="12">
        <f>(((J3215/60)/60)/24)+DATE(1970,1,1)</f>
        <v>42171.763414351852</v>
      </c>
      <c r="T3215" s="13">
        <f>(((I3215/60)/60)/24)+DATE(1970,1,1)</f>
        <v>42211.763414351852</v>
      </c>
    </row>
    <row r="3216" spans="1:20" ht="64"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6">
        <f>(E3216-D3216)/D3216 + 1</f>
        <v>1.0213333333333334</v>
      </c>
      <c r="P3216" s="5">
        <f>E3216/L3216</f>
        <v>106.57391304347826</v>
      </c>
      <c r="Q3216" t="s">
        <v>8317</v>
      </c>
      <c r="R3216" t="s">
        <v>8318</v>
      </c>
      <c r="S3216" s="12">
        <f>(((J3216/60)/60)/24)+DATE(1970,1,1)</f>
        <v>42337.792511574073</v>
      </c>
      <c r="T3216" s="13">
        <f>(((I3216/60)/60)/24)+DATE(1970,1,1)</f>
        <v>42374.996527777781</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6">
        <f>(E3217-D3217)/D3217 + 1</f>
        <v>1.0035142857142858</v>
      </c>
      <c r="P3217" s="5">
        <f>E3217/L3217</f>
        <v>262.11194029850748</v>
      </c>
      <c r="Q3217" t="s">
        <v>8317</v>
      </c>
      <c r="R3217" t="s">
        <v>8318</v>
      </c>
      <c r="S3217" s="12">
        <f>(((J3217/60)/60)/24)+DATE(1970,1,1)</f>
        <v>42219.665173611109</v>
      </c>
      <c r="T3217" s="13">
        <f>(((I3217/60)/60)/24)+DATE(1970,1,1)</f>
        <v>42257.165972222225</v>
      </c>
    </row>
    <row r="3218" spans="1:20"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6">
        <f>(E3218-D3218)/D3218 + 1</f>
        <v>1.0004999999999999</v>
      </c>
      <c r="P3218" s="5">
        <f>E3218/L3218</f>
        <v>57.171428571428571</v>
      </c>
      <c r="Q3218" t="s">
        <v>8317</v>
      </c>
      <c r="R3218" t="s">
        <v>8318</v>
      </c>
      <c r="S3218" s="12">
        <f>(((J3218/60)/60)/24)+DATE(1970,1,1)</f>
        <v>42165.462627314817</v>
      </c>
      <c r="T3218" s="13">
        <f>(((I3218/60)/60)/24)+DATE(1970,1,1)</f>
        <v>42196.604166666672</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6">
        <f>(E3219-D3219)/D3219 + 1</f>
        <v>1.1602222222222223</v>
      </c>
      <c r="P3219" s="5">
        <f>E3219/L3219</f>
        <v>50.20192307692308</v>
      </c>
      <c r="Q3219" t="s">
        <v>8317</v>
      </c>
      <c r="R3219" t="s">
        <v>8318</v>
      </c>
      <c r="S3219" s="12">
        <f>(((J3219/60)/60)/24)+DATE(1970,1,1)</f>
        <v>42648.546111111107</v>
      </c>
      <c r="T3219" s="13">
        <f>(((I3219/60)/60)/24)+DATE(1970,1,1)</f>
        <v>42678.546111111107</v>
      </c>
    </row>
    <row r="3220" spans="1:20"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6">
        <f>(E3220-D3220)/D3220 + 1</f>
        <v>1.0209999999999999</v>
      </c>
      <c r="P3220" s="5">
        <f>E3220/L3220</f>
        <v>66.586956521739125</v>
      </c>
      <c r="Q3220" t="s">
        <v>8317</v>
      </c>
      <c r="R3220" t="s">
        <v>8318</v>
      </c>
      <c r="S3220" s="12">
        <f>(((J3220/60)/60)/24)+DATE(1970,1,1)</f>
        <v>41971.002152777779</v>
      </c>
      <c r="T3220" s="13">
        <f>(((I3220/60)/60)/24)+DATE(1970,1,1)</f>
        <v>42004</v>
      </c>
    </row>
    <row r="3221" spans="1:20" ht="48"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6">
        <f>(E3221-D3221)/D3221 + 1</f>
        <v>1.0011000000000001</v>
      </c>
      <c r="P3221" s="5">
        <f>E3221/L3221</f>
        <v>168.25210084033614</v>
      </c>
      <c r="Q3221" t="s">
        <v>8317</v>
      </c>
      <c r="R3221" t="s">
        <v>8318</v>
      </c>
      <c r="S3221" s="12">
        <f>(((J3221/60)/60)/24)+DATE(1970,1,1)</f>
        <v>42050.983182870375</v>
      </c>
      <c r="T3221" s="13">
        <f>(((I3221/60)/60)/24)+DATE(1970,1,1)</f>
        <v>42085.941516203704</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6">
        <f>(E3222-D3222)/D3222 + 1</f>
        <v>1.0084</v>
      </c>
      <c r="P3222" s="5">
        <f>E3222/L3222</f>
        <v>256.37288135593218</v>
      </c>
      <c r="Q3222" t="s">
        <v>8317</v>
      </c>
      <c r="R3222" t="s">
        <v>8318</v>
      </c>
      <c r="S3222" s="12">
        <f>(((J3222/60)/60)/24)+DATE(1970,1,1)</f>
        <v>42772.833379629628</v>
      </c>
      <c r="T3222" s="13">
        <f>(((I3222/60)/60)/24)+DATE(1970,1,1)</f>
        <v>42806.875</v>
      </c>
    </row>
    <row r="3223" spans="1:20" ht="64"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6">
        <f>(E3223-D3223)/D3223 + 1</f>
        <v>1.0342500000000001</v>
      </c>
      <c r="P3223" s="5">
        <f>E3223/L3223</f>
        <v>36.610619469026545</v>
      </c>
      <c r="Q3223" t="s">
        <v>8317</v>
      </c>
      <c r="R3223" t="s">
        <v>8318</v>
      </c>
      <c r="S3223" s="12">
        <f>(((J3223/60)/60)/24)+DATE(1970,1,1)</f>
        <v>42155.696793981479</v>
      </c>
      <c r="T3223" s="13">
        <f>(((I3223/60)/60)/24)+DATE(1970,1,1)</f>
        <v>42190.696793981479</v>
      </c>
    </row>
    <row r="3224" spans="1:20" ht="48"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6">
        <f>(E3224-D3224)/D3224 + 1</f>
        <v>1.248</v>
      </c>
      <c r="P3224" s="5">
        <f>E3224/L3224</f>
        <v>37.142857142857146</v>
      </c>
      <c r="Q3224" t="s">
        <v>8317</v>
      </c>
      <c r="R3224" t="s">
        <v>8318</v>
      </c>
      <c r="S3224" s="12">
        <f>(((J3224/60)/60)/24)+DATE(1970,1,1)</f>
        <v>42270.582141203704</v>
      </c>
      <c r="T3224" s="13">
        <f>(((I3224/60)/60)/24)+DATE(1970,1,1)</f>
        <v>42301.895138888889</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6">
        <f>(E3225-D3225)/D3225 + 1</f>
        <v>1.0951612903225807</v>
      </c>
      <c r="P3225" s="5">
        <f>E3225/L3225</f>
        <v>45.878378378378379</v>
      </c>
      <c r="Q3225" t="s">
        <v>8317</v>
      </c>
      <c r="R3225" t="s">
        <v>8318</v>
      </c>
      <c r="S3225" s="12">
        <f>(((J3225/60)/60)/24)+DATE(1970,1,1)</f>
        <v>42206.835370370376</v>
      </c>
      <c r="T3225" s="13">
        <f>(((I3225/60)/60)/24)+DATE(1970,1,1)</f>
        <v>42236.835370370376</v>
      </c>
    </row>
    <row r="3226" spans="1:20" ht="64"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6">
        <f>(E3226-D3226)/D3226 + 1</f>
        <v>1.0203333333333333</v>
      </c>
      <c r="P3226" s="5">
        <f>E3226/L3226</f>
        <v>141.71296296296296</v>
      </c>
      <c r="Q3226" t="s">
        <v>8317</v>
      </c>
      <c r="R3226" t="s">
        <v>8318</v>
      </c>
      <c r="S3226" s="12">
        <f>(((J3226/60)/60)/24)+DATE(1970,1,1)</f>
        <v>42697.850844907407</v>
      </c>
      <c r="T3226" s="13">
        <f>(((I3226/60)/60)/24)+DATE(1970,1,1)</f>
        <v>42745.208333333328</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6">
        <f>(E3227-D3227)/D3227 + 1</f>
        <v>1.0235000000000001</v>
      </c>
      <c r="P3227" s="5">
        <f>E3227/L3227</f>
        <v>52.487179487179489</v>
      </c>
      <c r="Q3227" t="s">
        <v>8317</v>
      </c>
      <c r="R3227" t="s">
        <v>8318</v>
      </c>
      <c r="S3227" s="12">
        <f>(((J3227/60)/60)/24)+DATE(1970,1,1)</f>
        <v>42503.559467592597</v>
      </c>
      <c r="T3227" s="13">
        <f>(((I3227/60)/60)/24)+DATE(1970,1,1)</f>
        <v>42524.875</v>
      </c>
    </row>
    <row r="3228" spans="1:20"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6">
        <f>(E3228-D3228)/D3228 + 1</f>
        <v>1.0416666666666667</v>
      </c>
      <c r="P3228" s="5">
        <f>E3228/L3228</f>
        <v>59.523809523809526</v>
      </c>
      <c r="Q3228" t="s">
        <v>8317</v>
      </c>
      <c r="R3228" t="s">
        <v>8318</v>
      </c>
      <c r="S3228" s="12">
        <f>(((J3228/60)/60)/24)+DATE(1970,1,1)</f>
        <v>42277.583472222221</v>
      </c>
      <c r="T3228" s="13">
        <f>(((I3228/60)/60)/24)+DATE(1970,1,1)</f>
        <v>42307.583472222221</v>
      </c>
    </row>
    <row r="3229" spans="1:20"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6">
        <f>(E3229-D3229)/D3229 + 1</f>
        <v>1.25</v>
      </c>
      <c r="P3229" s="5">
        <f>E3229/L3229</f>
        <v>50</v>
      </c>
      <c r="Q3229" t="s">
        <v>8317</v>
      </c>
      <c r="R3229" t="s">
        <v>8318</v>
      </c>
      <c r="S3229" s="12">
        <f>(((J3229/60)/60)/24)+DATE(1970,1,1)</f>
        <v>42722.882361111115</v>
      </c>
      <c r="T3229" s="13">
        <f>(((I3229/60)/60)/24)+DATE(1970,1,1)</f>
        <v>42752.882361111115</v>
      </c>
    </row>
    <row r="3230" spans="1:20" ht="32"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6">
        <f>(E3230-D3230)/D3230 + 1</f>
        <v>1.0234285714285714</v>
      </c>
      <c r="P3230" s="5">
        <f>E3230/L3230</f>
        <v>193.62162162162161</v>
      </c>
      <c r="Q3230" t="s">
        <v>8317</v>
      </c>
      <c r="R3230" t="s">
        <v>8318</v>
      </c>
      <c r="S3230" s="12">
        <f>(((J3230/60)/60)/24)+DATE(1970,1,1)</f>
        <v>42323.70930555556</v>
      </c>
      <c r="T3230" s="13">
        <f>(((I3230/60)/60)/24)+DATE(1970,1,1)</f>
        <v>42355.207638888889</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6">
        <f>(E3231-D3231)/D3231 + 1</f>
        <v>1.0786500000000001</v>
      </c>
      <c r="P3231" s="5">
        <f>E3231/L3231</f>
        <v>106.79702970297029</v>
      </c>
      <c r="Q3231" t="s">
        <v>8317</v>
      </c>
      <c r="R3231" t="s">
        <v>8318</v>
      </c>
      <c r="S3231" s="12">
        <f>(((J3231/60)/60)/24)+DATE(1970,1,1)</f>
        <v>41933.291643518518</v>
      </c>
      <c r="T3231" s="13">
        <f>(((I3231/60)/60)/24)+DATE(1970,1,1)</f>
        <v>41963.333310185189</v>
      </c>
    </row>
    <row r="3232" spans="1:20" ht="64"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6">
        <f>(E3232-D3232)/D3232 + 1</f>
        <v>1.0988461538461538</v>
      </c>
      <c r="P3232" s="5">
        <f>E3232/L3232</f>
        <v>77.21621621621621</v>
      </c>
      <c r="Q3232" t="s">
        <v>8317</v>
      </c>
      <c r="R3232" t="s">
        <v>8318</v>
      </c>
      <c r="S3232" s="12">
        <f>(((J3232/60)/60)/24)+DATE(1970,1,1)</f>
        <v>41898.168125000004</v>
      </c>
      <c r="T3232" s="13">
        <f>(((I3232/60)/60)/24)+DATE(1970,1,1)</f>
        <v>41913.165972222225</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6">
        <f>(E3233-D3233)/D3233 + 1</f>
        <v>1.6099999999999999</v>
      </c>
      <c r="P3233" s="5">
        <f>E3233/L3233</f>
        <v>57.5</v>
      </c>
      <c r="Q3233" t="s">
        <v>8317</v>
      </c>
      <c r="R3233" t="s">
        <v>8318</v>
      </c>
      <c r="S3233" s="12">
        <f>(((J3233/60)/60)/24)+DATE(1970,1,1)</f>
        <v>42446.943831018521</v>
      </c>
      <c r="T3233" s="13">
        <f>(((I3233/60)/60)/24)+DATE(1970,1,1)</f>
        <v>42476.943831018521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6">
        <f>(E3234-D3234)/D3234 + 1</f>
        <v>1.3120000000000001</v>
      </c>
      <c r="P3234" s="5">
        <f>E3234/L3234</f>
        <v>50.46153846153846</v>
      </c>
      <c r="Q3234" t="s">
        <v>8317</v>
      </c>
      <c r="R3234" t="s">
        <v>8318</v>
      </c>
      <c r="S3234" s="12">
        <f>(((J3234/60)/60)/24)+DATE(1970,1,1)</f>
        <v>42463.81385416667</v>
      </c>
      <c r="T3234" s="13">
        <f>(((I3234/60)/60)/24)+DATE(1970,1,1)</f>
        <v>42494.165972222225</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6">
        <f>(E3235-D3235)/D3235 + 1</f>
        <v>1.1879999999999999</v>
      </c>
      <c r="P3235" s="5">
        <f>E3235/L3235</f>
        <v>97.377049180327873</v>
      </c>
      <c r="Q3235" t="s">
        <v>8317</v>
      </c>
      <c r="R3235" t="s">
        <v>8318</v>
      </c>
      <c r="S3235" s="12">
        <f>(((J3235/60)/60)/24)+DATE(1970,1,1)</f>
        <v>42766.805034722223</v>
      </c>
      <c r="T3235" s="13">
        <f>(((I3235/60)/60)/24)+DATE(1970,1,1)</f>
        <v>42796.805034722223</v>
      </c>
    </row>
    <row r="3236" spans="1:20"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6">
        <f>(E3236-D3236)/D3236 + 1</f>
        <v>1.0039275000000001</v>
      </c>
      <c r="P3236" s="5">
        <f>E3236/L3236</f>
        <v>34.91921739130435</v>
      </c>
      <c r="Q3236" t="s">
        <v>8317</v>
      </c>
      <c r="R3236" t="s">
        <v>8318</v>
      </c>
      <c r="S3236" s="12">
        <f>(((J3236/60)/60)/24)+DATE(1970,1,1)</f>
        <v>42734.789444444439</v>
      </c>
      <c r="T3236" s="13">
        <f>(((I3236/60)/60)/24)+DATE(1970,1,1)</f>
        <v>42767.979861111111</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6">
        <f>(E3237-D3237)/D3237 + 1</f>
        <v>1.0320666666666667</v>
      </c>
      <c r="P3237" s="5">
        <f>E3237/L3237</f>
        <v>85.530386740331494</v>
      </c>
      <c r="Q3237" t="s">
        <v>8317</v>
      </c>
      <c r="R3237" t="s">
        <v>8318</v>
      </c>
      <c r="S3237" s="12">
        <f>(((J3237/60)/60)/24)+DATE(1970,1,1)</f>
        <v>42522.347812499997</v>
      </c>
      <c r="T3237" s="13">
        <f>(((I3237/60)/60)/24)+DATE(1970,1,1)</f>
        <v>42552.347812499997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6">
        <f>(E3238-D3238)/D3238 + 1</f>
        <v>1.006</v>
      </c>
      <c r="P3238" s="5">
        <f>E3238/L3238</f>
        <v>182.90909090909091</v>
      </c>
      <c r="Q3238" t="s">
        <v>8317</v>
      </c>
      <c r="R3238" t="s">
        <v>8318</v>
      </c>
      <c r="S3238" s="12">
        <f>(((J3238/60)/60)/24)+DATE(1970,1,1)</f>
        <v>42702.917048611111</v>
      </c>
      <c r="T3238" s="13">
        <f>(((I3238/60)/60)/24)+DATE(1970,1,1)</f>
        <v>42732.917048611111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6">
        <f>(E3239-D3239)/D3239 + 1</f>
        <v>1.0078754285714286</v>
      </c>
      <c r="P3239" s="5">
        <f>E3239/L3239</f>
        <v>131.13620817843866</v>
      </c>
      <c r="Q3239" t="s">
        <v>8317</v>
      </c>
      <c r="R3239" t="s">
        <v>8318</v>
      </c>
      <c r="S3239" s="12">
        <f>(((J3239/60)/60)/24)+DATE(1970,1,1)</f>
        <v>42252.474351851852</v>
      </c>
      <c r="T3239" s="13">
        <f>(((I3239/60)/60)/24)+DATE(1970,1,1)</f>
        <v>42276.165972222225</v>
      </c>
    </row>
    <row r="3240" spans="1:20"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6">
        <f>(E3240-D3240)/D3240 + 1</f>
        <v>1.1232142857142857</v>
      </c>
      <c r="P3240" s="5">
        <f>E3240/L3240</f>
        <v>39.810126582278478</v>
      </c>
      <c r="Q3240" t="s">
        <v>8317</v>
      </c>
      <c r="R3240" t="s">
        <v>8318</v>
      </c>
      <c r="S3240" s="12">
        <f>(((J3240/60)/60)/24)+DATE(1970,1,1)</f>
        <v>42156.510393518518</v>
      </c>
      <c r="T3240" s="13">
        <f>(((I3240/60)/60)/24)+DATE(1970,1,1)</f>
        <v>42186.510393518518</v>
      </c>
    </row>
    <row r="3241" spans="1:20" ht="64"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6">
        <f>(E3241-D3241)/D3241 + 1</f>
        <v>1.0591914022517912</v>
      </c>
      <c r="P3241" s="5">
        <f>E3241/L3241</f>
        <v>59.701730769230764</v>
      </c>
      <c r="Q3241" t="s">
        <v>8317</v>
      </c>
      <c r="R3241" t="s">
        <v>8318</v>
      </c>
      <c r="S3241" s="12">
        <f>(((J3241/60)/60)/24)+DATE(1970,1,1)</f>
        <v>42278.089039351849</v>
      </c>
      <c r="T3241" s="13">
        <f>(((I3241/60)/60)/24)+DATE(1970,1,1)</f>
        <v>42302.999305555553</v>
      </c>
    </row>
    <row r="3242" spans="1:20" ht="64"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6">
        <f>(E3242-D3242)/D3242 + 1</f>
        <v>1.0056666666666667</v>
      </c>
      <c r="P3242" s="5">
        <f>E3242/L3242</f>
        <v>88.735294117647058</v>
      </c>
      <c r="Q3242" t="s">
        <v>8317</v>
      </c>
      <c r="R3242" t="s">
        <v>8318</v>
      </c>
      <c r="S3242" s="12">
        <f>(((J3242/60)/60)/24)+DATE(1970,1,1)</f>
        <v>42754.693842592591</v>
      </c>
      <c r="T3242" s="13">
        <f>(((I3242/60)/60)/24)+DATE(1970,1,1)</f>
        <v>42782.958333333328</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6">
        <f>(E3243-D3243)/D3243 + 1</f>
        <v>1.1530588235294117</v>
      </c>
      <c r="P3243" s="5">
        <f>E3243/L3243</f>
        <v>58.688622754491021</v>
      </c>
      <c r="Q3243" t="s">
        <v>8317</v>
      </c>
      <c r="R3243" t="s">
        <v>8318</v>
      </c>
      <c r="S3243" s="12">
        <f>(((J3243/60)/60)/24)+DATE(1970,1,1)</f>
        <v>41893.324884259258</v>
      </c>
      <c r="T3243" s="13">
        <f>(((I3243/60)/60)/24)+DATE(1970,1,1)</f>
        <v>41926.290972222225</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6">
        <f>(E3244-D3244)/D3244 + 1</f>
        <v>1.273042</v>
      </c>
      <c r="P3244" s="5">
        <f>E3244/L3244</f>
        <v>69.56513661202186</v>
      </c>
      <c r="Q3244" t="s">
        <v>8317</v>
      </c>
      <c r="R3244" t="s">
        <v>8318</v>
      </c>
      <c r="S3244" s="12">
        <f>(((J3244/60)/60)/24)+DATE(1970,1,1)</f>
        <v>41871.755694444444</v>
      </c>
      <c r="T3244" s="13">
        <f>(((I3244/60)/60)/24)+DATE(1970,1,1)</f>
        <v>41901.755694444444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6">
        <f>(E3245-D3245)/D3245 + 1</f>
        <v>1.028375</v>
      </c>
      <c r="P3245" s="5">
        <f>E3245/L3245</f>
        <v>115.87323943661971</v>
      </c>
      <c r="Q3245" t="s">
        <v>8317</v>
      </c>
      <c r="R3245" t="s">
        <v>8318</v>
      </c>
      <c r="S3245" s="12">
        <f>(((J3245/60)/60)/24)+DATE(1970,1,1)</f>
        <v>42262.096782407403</v>
      </c>
      <c r="T3245" s="13">
        <f>(((I3245/60)/60)/24)+DATE(1970,1,1)</f>
        <v>42286</v>
      </c>
    </row>
    <row r="3246" spans="1:20"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6">
        <f>(E3246-D3246)/D3246 + 1</f>
        <v>1.0293749999999999</v>
      </c>
      <c r="P3246" s="5">
        <f>E3246/L3246</f>
        <v>23.869565217391305</v>
      </c>
      <c r="Q3246" t="s">
        <v>8317</v>
      </c>
      <c r="R3246" t="s">
        <v>8318</v>
      </c>
      <c r="S3246" s="12">
        <f>(((J3246/60)/60)/24)+DATE(1970,1,1)</f>
        <v>42675.694236111114</v>
      </c>
      <c r="T3246" s="13">
        <f>(((I3246/60)/60)/24)+DATE(1970,1,1)</f>
        <v>42705.735902777778</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6">
        <f>(E3247-D3247)/D3247 + 1</f>
        <v>1.043047619047619</v>
      </c>
      <c r="P3247" s="5">
        <f>E3247/L3247</f>
        <v>81.125925925925927</v>
      </c>
      <c r="Q3247" t="s">
        <v>8317</v>
      </c>
      <c r="R3247" t="s">
        <v>8318</v>
      </c>
      <c r="S3247" s="12">
        <f>(((J3247/60)/60)/24)+DATE(1970,1,1)</f>
        <v>42135.60020833333</v>
      </c>
      <c r="T3247" s="13">
        <f>(((I3247/60)/60)/24)+DATE(1970,1,1)</f>
        <v>42167.083333333328</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6">
        <f>(E3248-D3248)/D3248 + 1</f>
        <v>1.1122000000000001</v>
      </c>
      <c r="P3248" s="5">
        <f>E3248/L3248</f>
        <v>57.626943005181346</v>
      </c>
      <c r="Q3248" t="s">
        <v>8317</v>
      </c>
      <c r="R3248" t="s">
        <v>8318</v>
      </c>
      <c r="S3248" s="12">
        <f>(((J3248/60)/60)/24)+DATE(1970,1,1)</f>
        <v>42230.472222222219</v>
      </c>
      <c r="T3248" s="13">
        <f>(((I3248/60)/60)/24)+DATE(1970,1,1)</f>
        <v>42259.165972222225</v>
      </c>
    </row>
    <row r="3249" spans="1:20"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6">
        <f>(E3249-D3249)/D3249 + 1</f>
        <v>1.0586</v>
      </c>
      <c r="P3249" s="5">
        <f>E3249/L3249</f>
        <v>46.429824561403507</v>
      </c>
      <c r="Q3249" t="s">
        <v>8317</v>
      </c>
      <c r="R3249" t="s">
        <v>8318</v>
      </c>
      <c r="S3249" s="12">
        <f>(((J3249/60)/60)/24)+DATE(1970,1,1)</f>
        <v>42167.434166666666</v>
      </c>
      <c r="T3249" s="13">
        <f>(((I3249/60)/60)/24)+DATE(1970,1,1)</f>
        <v>42197.434166666666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6">
        <f>(E3250-D3250)/D3250 + 1</f>
        <v>1.0079166666666666</v>
      </c>
      <c r="P3250" s="5">
        <f>E3250/L3250</f>
        <v>60.475000000000001</v>
      </c>
      <c r="Q3250" t="s">
        <v>8317</v>
      </c>
      <c r="R3250" t="s">
        <v>8318</v>
      </c>
      <c r="S3250" s="12">
        <f>(((J3250/60)/60)/24)+DATE(1970,1,1)</f>
        <v>42068.888391203705</v>
      </c>
      <c r="T3250" s="13">
        <f>(((I3250/60)/60)/24)+DATE(1970,1,1)</f>
        <v>42098.846724537041</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6">
        <f>(E3251-D3251)/D3251 + 1</f>
        <v>1.0492727272727274</v>
      </c>
      <c r="P3251" s="5">
        <f>E3251/L3251</f>
        <v>65.579545454545453</v>
      </c>
      <c r="Q3251" t="s">
        <v>8317</v>
      </c>
      <c r="R3251" t="s">
        <v>8318</v>
      </c>
      <c r="S3251" s="12">
        <f>(((J3251/60)/60)/24)+DATE(1970,1,1)</f>
        <v>42145.746689814812</v>
      </c>
      <c r="T3251" s="13">
        <f>(((I3251/60)/60)/24)+DATE(1970,1,1)</f>
        <v>42175.746689814812</v>
      </c>
    </row>
    <row r="3252" spans="1:20" ht="64"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6">
        <f>(E3252-D3252)/D3252 + 1</f>
        <v>1.01552</v>
      </c>
      <c r="P3252" s="5">
        <f>E3252/L3252</f>
        <v>119.1924882629108</v>
      </c>
      <c r="Q3252" t="s">
        <v>8317</v>
      </c>
      <c r="R3252" t="s">
        <v>8318</v>
      </c>
      <c r="S3252" s="12">
        <f>(((J3252/60)/60)/24)+DATE(1970,1,1)</f>
        <v>41918.742175925923</v>
      </c>
      <c r="T3252" s="13">
        <f>(((I3252/60)/60)/24)+DATE(1970,1,1)</f>
        <v>41948.783842592595</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6">
        <f>(E3253-D3253)/D3253 + 1</f>
        <v>1.1073333333333333</v>
      </c>
      <c r="P3253" s="5">
        <f>E3253/L3253</f>
        <v>83.05</v>
      </c>
      <c r="Q3253" t="s">
        <v>8317</v>
      </c>
      <c r="R3253" t="s">
        <v>8318</v>
      </c>
      <c r="S3253" s="12">
        <f>(((J3253/60)/60)/24)+DATE(1970,1,1)</f>
        <v>42146.731087962966</v>
      </c>
      <c r="T3253" s="13">
        <f>(((I3253/60)/60)/24)+DATE(1970,1,1)</f>
        <v>42176.731087962966</v>
      </c>
    </row>
    <row r="3254" spans="1:20" ht="48"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6">
        <f>(E3254-D3254)/D3254 + 1</f>
        <v>1.2782222222222221</v>
      </c>
      <c r="P3254" s="5">
        <f>E3254/L3254</f>
        <v>57.52</v>
      </c>
      <c r="Q3254" t="s">
        <v>8317</v>
      </c>
      <c r="R3254" t="s">
        <v>8318</v>
      </c>
      <c r="S3254" s="12">
        <f>(((J3254/60)/60)/24)+DATE(1970,1,1)</f>
        <v>42590.472685185188</v>
      </c>
      <c r="T3254" s="13">
        <f>(((I3254/60)/60)/24)+DATE(1970,1,1)</f>
        <v>42620.472685185188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6">
        <f>(E3255-D3255)/D3255 + 1</f>
        <v>1.0182500000000001</v>
      </c>
      <c r="P3255" s="5">
        <f>E3255/L3255</f>
        <v>177.08695652173913</v>
      </c>
      <c r="Q3255" t="s">
        <v>8317</v>
      </c>
      <c r="R3255" t="s">
        <v>8318</v>
      </c>
      <c r="S3255" s="12">
        <f>(((J3255/60)/60)/24)+DATE(1970,1,1)</f>
        <v>42602.576712962968</v>
      </c>
      <c r="T3255" s="13">
        <f>(((I3255/60)/60)/24)+DATE(1970,1,1)</f>
        <v>42621.15625</v>
      </c>
    </row>
    <row r="3256" spans="1:20"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6">
        <f>(E3256-D3256)/D3256 + 1</f>
        <v>1.012576923076923</v>
      </c>
      <c r="P3256" s="5">
        <f>E3256/L3256</f>
        <v>70.771505376344081</v>
      </c>
      <c r="Q3256" t="s">
        <v>8317</v>
      </c>
      <c r="R3256" t="s">
        <v>8318</v>
      </c>
      <c r="S3256" s="12">
        <f>(((J3256/60)/60)/24)+DATE(1970,1,1)</f>
        <v>42059.085752314815</v>
      </c>
      <c r="T3256" s="13">
        <f>(((I3256/60)/60)/24)+DATE(1970,1,1)</f>
        <v>42089.044085648144</v>
      </c>
    </row>
    <row r="3257" spans="1:20" ht="64"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6">
        <f>(E3257-D3257)/D3257 + 1</f>
        <v>1.75</v>
      </c>
      <c r="P3257" s="5">
        <f>E3257/L3257</f>
        <v>29.166666666666668</v>
      </c>
      <c r="Q3257" t="s">
        <v>8317</v>
      </c>
      <c r="R3257" t="s">
        <v>8318</v>
      </c>
      <c r="S3257" s="12">
        <f>(((J3257/60)/60)/24)+DATE(1970,1,1)</f>
        <v>41889.768229166664</v>
      </c>
      <c r="T3257" s="13">
        <f>(((I3257/60)/60)/24)+DATE(1970,1,1)</f>
        <v>41919.768229166664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6">
        <f>(E3258-D3258)/D3258 + 1</f>
        <v>1.2806</v>
      </c>
      <c r="P3258" s="5">
        <f>E3258/L3258</f>
        <v>72.76136363636364</v>
      </c>
      <c r="Q3258" t="s">
        <v>8317</v>
      </c>
      <c r="R3258" t="s">
        <v>8318</v>
      </c>
      <c r="S3258" s="12">
        <f>(((J3258/60)/60)/24)+DATE(1970,1,1)</f>
        <v>42144.573807870373</v>
      </c>
      <c r="T3258" s="13">
        <f>(((I3258/60)/60)/24)+DATE(1970,1,1)</f>
        <v>42166.165972222225</v>
      </c>
    </row>
    <row r="3259" spans="1:20"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6">
        <f>(E3259-D3259)/D3259 + 1</f>
        <v>1.0629949999999999</v>
      </c>
      <c r="P3259" s="5">
        <f>E3259/L3259</f>
        <v>51.853414634146333</v>
      </c>
      <c r="Q3259" t="s">
        <v>8317</v>
      </c>
      <c r="R3259" t="s">
        <v>8318</v>
      </c>
      <c r="S3259" s="12">
        <f>(((J3259/60)/60)/24)+DATE(1970,1,1)</f>
        <v>42758.559629629628</v>
      </c>
      <c r="T3259" s="13">
        <f>(((I3259/60)/60)/24)+DATE(1970,1,1)</f>
        <v>42788.559629629628</v>
      </c>
    </row>
    <row r="3260" spans="1:20" ht="48"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6">
        <f>(E3260-D3260)/D3260 + 1</f>
        <v>1.052142857142857</v>
      </c>
      <c r="P3260" s="5">
        <f>E3260/L3260</f>
        <v>98.2</v>
      </c>
      <c r="Q3260" t="s">
        <v>8317</v>
      </c>
      <c r="R3260" t="s">
        <v>8318</v>
      </c>
      <c r="S3260" s="12">
        <f>(((J3260/60)/60)/24)+DATE(1970,1,1)</f>
        <v>41982.887280092589</v>
      </c>
      <c r="T3260" s="13">
        <f>(((I3260/60)/60)/24)+DATE(1970,1,1)</f>
        <v>42012.887280092589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6">
        <f>(E3261-D3261)/D3261 + 1</f>
        <v>1.0616782608695652</v>
      </c>
      <c r="P3261" s="5">
        <f>E3261/L3261</f>
        <v>251.7381443298969</v>
      </c>
      <c r="Q3261" t="s">
        <v>8317</v>
      </c>
      <c r="R3261" t="s">
        <v>8318</v>
      </c>
      <c r="S3261" s="12">
        <f>(((J3261/60)/60)/24)+DATE(1970,1,1)</f>
        <v>42614.760937500003</v>
      </c>
      <c r="T3261" s="13">
        <f>(((I3261/60)/60)/24)+DATE(1970,1,1)</f>
        <v>42644.165972222225</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6">
        <f>(E3262-D3262)/D3262 + 1</f>
        <v>1.0924</v>
      </c>
      <c r="P3262" s="5">
        <f>E3262/L3262</f>
        <v>74.821917808219183</v>
      </c>
      <c r="Q3262" t="s">
        <v>8317</v>
      </c>
      <c r="R3262" t="s">
        <v>8318</v>
      </c>
      <c r="S3262" s="12">
        <f>(((J3262/60)/60)/24)+DATE(1970,1,1)</f>
        <v>42303.672662037032</v>
      </c>
      <c r="T3262" s="13">
        <f>(((I3262/60)/60)/24)+DATE(1970,1,1)</f>
        <v>42338.714328703703</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6">
        <f>(E3263-D3263)/D3263 + 1</f>
        <v>1.0045454545454546</v>
      </c>
      <c r="P3263" s="5">
        <f>E3263/L3263</f>
        <v>67.65306122448979</v>
      </c>
      <c r="Q3263" t="s">
        <v>8317</v>
      </c>
      <c r="R3263" t="s">
        <v>8318</v>
      </c>
      <c r="S3263" s="12">
        <f>(((J3263/60)/60)/24)+DATE(1970,1,1)</f>
        <v>42171.725416666668</v>
      </c>
      <c r="T3263" s="13">
        <f>(((I3263/60)/60)/24)+DATE(1970,1,1)</f>
        <v>42201.725416666668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6">
        <f>(E3264-D3264)/D3264 + 1</f>
        <v>1.0304098360655738</v>
      </c>
      <c r="P3264" s="5">
        <f>E3264/L3264</f>
        <v>93.81343283582089</v>
      </c>
      <c r="Q3264" t="s">
        <v>8317</v>
      </c>
      <c r="R3264" t="s">
        <v>8318</v>
      </c>
      <c r="S3264" s="12">
        <f>(((J3264/60)/60)/24)+DATE(1970,1,1)</f>
        <v>41964.315532407403</v>
      </c>
      <c r="T3264" s="13">
        <f>(((I3264/60)/60)/24)+DATE(1970,1,1)</f>
        <v>41995.166666666672</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6">
        <f>(E3265-D3265)/D3265 + 1</f>
        <v>1.121664</v>
      </c>
      <c r="P3265" s="5">
        <f>E3265/L3265</f>
        <v>41.237647058823526</v>
      </c>
      <c r="Q3265" t="s">
        <v>8317</v>
      </c>
      <c r="R3265" t="s">
        <v>8318</v>
      </c>
      <c r="S3265" s="12">
        <f>(((J3265/60)/60)/24)+DATE(1970,1,1)</f>
        <v>42284.516064814816</v>
      </c>
      <c r="T3265" s="13">
        <f>(((I3265/60)/60)/24)+DATE(1970,1,1)</f>
        <v>42307.875</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6">
        <f>(E3266-D3266)/D3266 + 1</f>
        <v>1.03</v>
      </c>
      <c r="P3266" s="5">
        <f>E3266/L3266</f>
        <v>52.551020408163268</v>
      </c>
      <c r="Q3266" t="s">
        <v>8317</v>
      </c>
      <c r="R3266" t="s">
        <v>8318</v>
      </c>
      <c r="S3266" s="12">
        <f>(((J3266/60)/60)/24)+DATE(1970,1,1)</f>
        <v>42016.800208333334</v>
      </c>
      <c r="T3266" s="13">
        <f>(((I3266/60)/60)/24)+DATE(1970,1,1)</f>
        <v>42032.916666666672</v>
      </c>
    </row>
    <row r="3267" spans="1:20"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6">
        <f>(E3267-D3267)/D3267 + 1</f>
        <v>1.6400000000000001</v>
      </c>
      <c r="P3267" s="5">
        <f>E3267/L3267</f>
        <v>70.285714285714292</v>
      </c>
      <c r="Q3267" t="s">
        <v>8317</v>
      </c>
      <c r="R3267" t="s">
        <v>8318</v>
      </c>
      <c r="S3267" s="12">
        <f>(((J3267/60)/60)/24)+DATE(1970,1,1)</f>
        <v>42311.711979166663</v>
      </c>
      <c r="T3267" s="13">
        <f>(((I3267/60)/60)/24)+DATE(1970,1,1)</f>
        <v>42341.708333333328</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6">
        <f>(E3268-D3268)/D3268 + 1</f>
        <v>1.3128333333333333</v>
      </c>
      <c r="P3268" s="5">
        <f>E3268/L3268</f>
        <v>48.325153374233132</v>
      </c>
      <c r="Q3268" t="s">
        <v>8317</v>
      </c>
      <c r="R3268" t="s">
        <v>8318</v>
      </c>
      <c r="S3268" s="12">
        <f>(((J3268/60)/60)/24)+DATE(1970,1,1)</f>
        <v>42136.536134259266</v>
      </c>
      <c r="T3268" s="13">
        <f>(((I3268/60)/60)/24)+DATE(1970,1,1)</f>
        <v>42167.875</v>
      </c>
    </row>
    <row r="3269" spans="1:20" ht="64"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6">
        <f>(E3269-D3269)/D3269 + 1</f>
        <v>1.0209999999999999</v>
      </c>
      <c r="P3269" s="5">
        <f>E3269/L3269</f>
        <v>53.177083333333336</v>
      </c>
      <c r="Q3269" t="s">
        <v>8317</v>
      </c>
      <c r="R3269" t="s">
        <v>8318</v>
      </c>
      <c r="S3269" s="12">
        <f>(((J3269/60)/60)/24)+DATE(1970,1,1)</f>
        <v>42172.757638888885</v>
      </c>
      <c r="T3269" s="13">
        <f>(((I3269/60)/60)/24)+DATE(1970,1,1)</f>
        <v>42202.757638888885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6">
        <f>(E3270-D3270)/D3270 + 1</f>
        <v>1.28</v>
      </c>
      <c r="P3270" s="5">
        <f>E3270/L3270</f>
        <v>60.952380952380949</v>
      </c>
      <c r="Q3270" t="s">
        <v>8317</v>
      </c>
      <c r="R3270" t="s">
        <v>8318</v>
      </c>
      <c r="S3270" s="12">
        <f>(((J3270/60)/60)/24)+DATE(1970,1,1)</f>
        <v>42590.90425925926</v>
      </c>
      <c r="T3270" s="13">
        <f>(((I3270/60)/60)/24)+DATE(1970,1,1)</f>
        <v>42606.90425925926</v>
      </c>
    </row>
    <row r="3271" spans="1:20"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6">
        <f>(E3271-D3271)/D3271 + 1</f>
        <v>1.0149999999999999</v>
      </c>
      <c r="P3271" s="5">
        <f>E3271/L3271</f>
        <v>116</v>
      </c>
      <c r="Q3271" t="s">
        <v>8317</v>
      </c>
      <c r="R3271" t="s">
        <v>8318</v>
      </c>
      <c r="S3271" s="12">
        <f>(((J3271/60)/60)/24)+DATE(1970,1,1)</f>
        <v>42137.395798611105</v>
      </c>
      <c r="T3271" s="13">
        <f>(((I3271/60)/60)/24)+DATE(1970,1,1)</f>
        <v>42171.458333333328</v>
      </c>
    </row>
    <row r="3272" spans="1:20" ht="64"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6">
        <f>(E3272-D3272)/D3272 + 1</f>
        <v>1.0166666666666666</v>
      </c>
      <c r="P3272" s="5">
        <f>E3272/L3272</f>
        <v>61</v>
      </c>
      <c r="Q3272" t="s">
        <v>8317</v>
      </c>
      <c r="R3272" t="s">
        <v>8318</v>
      </c>
      <c r="S3272" s="12">
        <f>(((J3272/60)/60)/24)+DATE(1970,1,1)</f>
        <v>42167.533159722225</v>
      </c>
      <c r="T3272" s="13">
        <f>(((I3272/60)/60)/24)+DATE(1970,1,1)</f>
        <v>42197.533159722225</v>
      </c>
    </row>
    <row r="3273" spans="1:20"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6">
        <f>(E3273-D3273)/D3273 + 1</f>
        <v>1.3</v>
      </c>
      <c r="P3273" s="5">
        <f>E3273/L3273</f>
        <v>38.235294117647058</v>
      </c>
      <c r="Q3273" t="s">
        <v>8317</v>
      </c>
      <c r="R3273" t="s">
        <v>8318</v>
      </c>
      <c r="S3273" s="12">
        <f>(((J3273/60)/60)/24)+DATE(1970,1,1)</f>
        <v>41915.437210648146</v>
      </c>
      <c r="T3273" s="13">
        <f>(((I3273/60)/60)/24)+DATE(1970,1,1)</f>
        <v>41945.478877314818</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6">
        <f>(E3274-D3274)/D3274 + 1</f>
        <v>1.5443</v>
      </c>
      <c r="P3274" s="5">
        <f>E3274/L3274</f>
        <v>106.50344827586207</v>
      </c>
      <c r="Q3274" t="s">
        <v>8317</v>
      </c>
      <c r="R3274" t="s">
        <v>8318</v>
      </c>
      <c r="S3274" s="12">
        <f>(((J3274/60)/60)/24)+DATE(1970,1,1)</f>
        <v>42284.500104166669</v>
      </c>
      <c r="T3274" s="13">
        <f>(((I3274/60)/60)/24)+DATE(1970,1,1)</f>
        <v>42314.541770833333</v>
      </c>
    </row>
    <row r="3275" spans="1:20" ht="64"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6">
        <f>(E3275-D3275)/D3275 + 1</f>
        <v>1.0740000000000001</v>
      </c>
      <c r="P3275" s="5">
        <f>E3275/L3275</f>
        <v>204.57142857142858</v>
      </c>
      <c r="Q3275" t="s">
        <v>8317</v>
      </c>
      <c r="R3275" t="s">
        <v>8318</v>
      </c>
      <c r="S3275" s="12">
        <f>(((J3275/60)/60)/24)+DATE(1970,1,1)</f>
        <v>42611.801412037035</v>
      </c>
      <c r="T3275" s="13">
        <f>(((I3275/60)/60)/24)+DATE(1970,1,1)</f>
        <v>42627.791666666672</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6">
        <f>(E3276-D3276)/D3276 + 1</f>
        <v>1.0132258064516129</v>
      </c>
      <c r="P3276" s="5">
        <f>E3276/L3276</f>
        <v>54.912587412587413</v>
      </c>
      <c r="Q3276" t="s">
        <v>8317</v>
      </c>
      <c r="R3276" t="s">
        <v>8318</v>
      </c>
      <c r="S3276" s="12">
        <f>(((J3276/60)/60)/24)+DATE(1970,1,1)</f>
        <v>42400.704537037032</v>
      </c>
      <c r="T3276" s="13">
        <f>(((I3276/60)/60)/24)+DATE(1970,1,1)</f>
        <v>42444.875</v>
      </c>
    </row>
    <row r="3277" spans="1:20" ht="64"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6">
        <f>(E3277-D3277)/D3277 + 1</f>
        <v>1.0027777777777778</v>
      </c>
      <c r="P3277" s="5">
        <f>E3277/L3277</f>
        <v>150.41666666666666</v>
      </c>
      <c r="Q3277" t="s">
        <v>8317</v>
      </c>
      <c r="R3277" t="s">
        <v>8318</v>
      </c>
      <c r="S3277" s="12">
        <f>(((J3277/60)/60)/24)+DATE(1970,1,1)</f>
        <v>42017.88045138889</v>
      </c>
      <c r="T3277" s="13">
        <f>(((I3277/60)/60)/24)+DATE(1970,1,1)</f>
        <v>42044.1875</v>
      </c>
    </row>
    <row r="3278" spans="1:20"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6">
        <f>(E3278-D3278)/D3278 + 1</f>
        <v>1.1684444444444444</v>
      </c>
      <c r="P3278" s="5">
        <f>E3278/L3278</f>
        <v>52.58</v>
      </c>
      <c r="Q3278" t="s">
        <v>8317</v>
      </c>
      <c r="R3278" t="s">
        <v>8318</v>
      </c>
      <c r="S3278" s="12">
        <f>(((J3278/60)/60)/24)+DATE(1970,1,1)</f>
        <v>42426.949988425928</v>
      </c>
      <c r="T3278" s="13">
        <f>(((I3278/60)/60)/24)+DATE(1970,1,1)</f>
        <v>42461.165972222225</v>
      </c>
    </row>
    <row r="3279" spans="1:20" ht="64"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6">
        <f>(E3279-D3279)/D3279 + 1</f>
        <v>1.0860000000000001</v>
      </c>
      <c r="P3279" s="5">
        <f>E3279/L3279</f>
        <v>54.3</v>
      </c>
      <c r="Q3279" t="s">
        <v>8317</v>
      </c>
      <c r="R3279" t="s">
        <v>8318</v>
      </c>
      <c r="S3279" s="12">
        <f>(((J3279/60)/60)/24)+DATE(1970,1,1)</f>
        <v>41931.682939814818</v>
      </c>
      <c r="T3279" s="13">
        <f>(((I3279/60)/60)/24)+DATE(1970,1,1)</f>
        <v>41961.724606481483</v>
      </c>
    </row>
    <row r="3280" spans="1:20" ht="64"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6">
        <f>(E3280-D3280)/D3280 + 1</f>
        <v>1.034</v>
      </c>
      <c r="P3280" s="5">
        <f>E3280/L3280</f>
        <v>76.029411764705884</v>
      </c>
      <c r="Q3280" t="s">
        <v>8317</v>
      </c>
      <c r="R3280" t="s">
        <v>8318</v>
      </c>
      <c r="S3280" s="12">
        <f>(((J3280/60)/60)/24)+DATE(1970,1,1)</f>
        <v>42124.848414351851</v>
      </c>
      <c r="T3280" s="13">
        <f>(((I3280/60)/60)/24)+DATE(1970,1,1)</f>
        <v>42154.848414351851</v>
      </c>
    </row>
    <row r="3281" spans="1:20" ht="64"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6">
        <f>(E3281-D3281)/D3281 + 1</f>
        <v>1.1427586206896552</v>
      </c>
      <c r="P3281" s="5">
        <f>E3281/L3281</f>
        <v>105.2063492063492</v>
      </c>
      <c r="Q3281" t="s">
        <v>8317</v>
      </c>
      <c r="R3281" t="s">
        <v>8318</v>
      </c>
      <c r="S3281" s="12">
        <f>(((J3281/60)/60)/24)+DATE(1970,1,1)</f>
        <v>42431.102534722217</v>
      </c>
      <c r="T3281" s="13">
        <f>(((I3281/60)/60)/24)+DATE(1970,1,1)</f>
        <v>42461.06086805556</v>
      </c>
    </row>
    <row r="3282" spans="1:20" ht="64"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6">
        <f>(E3282-D3282)/D3282 + 1</f>
        <v>1.03</v>
      </c>
      <c r="P3282" s="5">
        <f>E3282/L3282</f>
        <v>68.666666666666671</v>
      </c>
      <c r="Q3282" t="s">
        <v>8317</v>
      </c>
      <c r="R3282" t="s">
        <v>8318</v>
      </c>
      <c r="S3282" s="12">
        <f>(((J3282/60)/60)/24)+DATE(1970,1,1)</f>
        <v>42121.756921296299</v>
      </c>
      <c r="T3282" s="13">
        <f>(((I3282/60)/60)/24)+DATE(1970,1,1)</f>
        <v>42156.208333333328</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6">
        <f>(E3283-D3283)/D3283 + 1</f>
        <v>1.216</v>
      </c>
      <c r="P3283" s="5">
        <f>E3283/L3283</f>
        <v>129.36170212765958</v>
      </c>
      <c r="Q3283" t="s">
        <v>8317</v>
      </c>
      <c r="R3283" t="s">
        <v>8318</v>
      </c>
      <c r="S3283" s="12">
        <f>(((J3283/60)/60)/24)+DATE(1970,1,1)</f>
        <v>42219.019733796296</v>
      </c>
      <c r="T3283" s="13">
        <f>(((I3283/60)/60)/24)+DATE(1970,1,1)</f>
        <v>42249.019733796296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6">
        <f>(E3284-D3284)/D3284 + 1</f>
        <v>1.026467741935484</v>
      </c>
      <c r="P3284" s="5">
        <f>E3284/L3284</f>
        <v>134.26371308016877</v>
      </c>
      <c r="Q3284" t="s">
        <v>8317</v>
      </c>
      <c r="R3284" t="s">
        <v>8318</v>
      </c>
      <c r="S3284" s="12">
        <f>(((J3284/60)/60)/24)+DATE(1970,1,1)</f>
        <v>42445.19430555556</v>
      </c>
      <c r="T3284" s="13">
        <f>(((I3284/60)/60)/24)+DATE(1970,1,1)</f>
        <v>42489.19430555556</v>
      </c>
    </row>
    <row r="3285" spans="1:20" ht="64"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6">
        <f>(E3285-D3285)/D3285 + 1</f>
        <v>1.0475000000000001</v>
      </c>
      <c r="P3285" s="5">
        <f>E3285/L3285</f>
        <v>17.829787234042552</v>
      </c>
      <c r="Q3285" t="s">
        <v>8317</v>
      </c>
      <c r="R3285" t="s">
        <v>8318</v>
      </c>
      <c r="S3285" s="12">
        <f>(((J3285/60)/60)/24)+DATE(1970,1,1)</f>
        <v>42379.74418981481</v>
      </c>
      <c r="T3285" s="13">
        <f>(((I3285/60)/60)/24)+DATE(1970,1,1)</f>
        <v>42410.875</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6">
        <f>(E3286-D3286)/D3286 + 1</f>
        <v>1.016</v>
      </c>
      <c r="P3286" s="5">
        <f>E3286/L3286</f>
        <v>203.2</v>
      </c>
      <c r="Q3286" t="s">
        <v>8317</v>
      </c>
      <c r="R3286" t="s">
        <v>8318</v>
      </c>
      <c r="S3286" s="12">
        <f>(((J3286/60)/60)/24)+DATE(1970,1,1)</f>
        <v>42380.884872685187</v>
      </c>
      <c r="T3286" s="13">
        <f>(((I3286/60)/60)/24)+DATE(1970,1,1)</f>
        <v>42398.249305555553</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6">
        <f>(E3287-D3287)/D3287 + 1</f>
        <v>1.1210242048409682</v>
      </c>
      <c r="P3287" s="5">
        <f>E3287/L3287</f>
        <v>69.18518518518519</v>
      </c>
      <c r="Q3287" t="s">
        <v>8317</v>
      </c>
      <c r="R3287" t="s">
        <v>8318</v>
      </c>
      <c r="S3287" s="12">
        <f>(((J3287/60)/60)/24)+DATE(1970,1,1)</f>
        <v>42762.942430555559</v>
      </c>
      <c r="T3287" s="13">
        <f>(((I3287/60)/60)/24)+DATE(1970,1,1)</f>
        <v>42794.208333333328</v>
      </c>
    </row>
    <row r="3288" spans="1:20" ht="64"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6">
        <f>(E3288-D3288)/D3288 + 1</f>
        <v>1.0176666666666667</v>
      </c>
      <c r="P3288" s="5">
        <f>E3288/L3288</f>
        <v>125.12295081967213</v>
      </c>
      <c r="Q3288" t="s">
        <v>8317</v>
      </c>
      <c r="R3288" t="s">
        <v>8318</v>
      </c>
      <c r="S3288" s="12">
        <f>(((J3288/60)/60)/24)+DATE(1970,1,1)</f>
        <v>42567.840069444443</v>
      </c>
      <c r="T3288" s="13">
        <f>(((I3288/60)/60)/24)+DATE(1970,1,1)</f>
        <v>42597.840069444443</v>
      </c>
    </row>
    <row r="3289" spans="1:20"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6">
        <f>(E3289-D3289)/D3289 + 1</f>
        <v>1</v>
      </c>
      <c r="P3289" s="5">
        <f>E3289/L3289</f>
        <v>73.529411764705884</v>
      </c>
      <c r="Q3289" t="s">
        <v>8317</v>
      </c>
      <c r="R3289" t="s">
        <v>8318</v>
      </c>
      <c r="S3289" s="12">
        <f>(((J3289/60)/60)/24)+DATE(1970,1,1)</f>
        <v>42311.750324074077</v>
      </c>
      <c r="T3289" s="13">
        <f>(((I3289/60)/60)/24)+DATE(1970,1,1)</f>
        <v>42336.750324074077</v>
      </c>
    </row>
    <row r="3290" spans="1:20" ht="64"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6">
        <f>(E3290-D3290)/D3290 + 1</f>
        <v>1.0026489999999999</v>
      </c>
      <c r="P3290" s="5">
        <f>E3290/L3290</f>
        <v>48.437149758454105</v>
      </c>
      <c r="Q3290" t="s">
        <v>8317</v>
      </c>
      <c r="R3290" t="s">
        <v>8318</v>
      </c>
      <c r="S3290" s="12">
        <f>(((J3290/60)/60)/24)+DATE(1970,1,1)</f>
        <v>42505.774479166663</v>
      </c>
      <c r="T3290" s="13">
        <f>(((I3290/60)/60)/24)+DATE(1970,1,1)</f>
        <v>42541.958333333328</v>
      </c>
    </row>
    <row r="3291" spans="1:20" ht="64"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6">
        <f>(E3291-D3291)/D3291 + 1</f>
        <v>1.3304200000000002</v>
      </c>
      <c r="P3291" s="5">
        <f>E3291/L3291</f>
        <v>26.608400000000003</v>
      </c>
      <c r="Q3291" t="s">
        <v>8317</v>
      </c>
      <c r="R3291" t="s">
        <v>8318</v>
      </c>
      <c r="S3291" s="12">
        <f>(((J3291/60)/60)/24)+DATE(1970,1,1)</f>
        <v>42758.368078703701</v>
      </c>
      <c r="T3291" s="13">
        <f>(((I3291/60)/60)/24)+DATE(1970,1,1)</f>
        <v>42786.368078703701</v>
      </c>
    </row>
    <row r="3292" spans="1:20"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6">
        <f>(E3292-D3292)/D3292 + 1</f>
        <v>1.212</v>
      </c>
      <c r="P3292" s="5">
        <f>E3292/L3292</f>
        <v>33.666666666666664</v>
      </c>
      <c r="Q3292" t="s">
        <v>8317</v>
      </c>
      <c r="R3292" t="s">
        <v>8318</v>
      </c>
      <c r="S3292" s="12">
        <f>(((J3292/60)/60)/24)+DATE(1970,1,1)</f>
        <v>42775.51494212963</v>
      </c>
      <c r="T3292" s="13">
        <f>(((I3292/60)/60)/24)+DATE(1970,1,1)</f>
        <v>42805.51494212963</v>
      </c>
    </row>
    <row r="3293" spans="1:20" ht="64"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6">
        <f>(E3293-D3293)/D3293 + 1</f>
        <v>1.1400000000000001</v>
      </c>
      <c r="P3293" s="5">
        <f>E3293/L3293</f>
        <v>40.714285714285715</v>
      </c>
      <c r="Q3293" t="s">
        <v>8317</v>
      </c>
      <c r="R3293" t="s">
        <v>8318</v>
      </c>
      <c r="S3293" s="12">
        <f>(((J3293/60)/60)/24)+DATE(1970,1,1)</f>
        <v>42232.702546296292</v>
      </c>
      <c r="T3293" s="13">
        <f>(((I3293/60)/60)/24)+DATE(1970,1,1)</f>
        <v>42264.165972222225</v>
      </c>
    </row>
    <row r="3294" spans="1:20"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6">
        <f>(E3294-D3294)/D3294 + 1</f>
        <v>2.8613861386138613</v>
      </c>
      <c r="P3294" s="5">
        <f>E3294/L3294</f>
        <v>19.266666666666666</v>
      </c>
      <c r="Q3294" t="s">
        <v>8317</v>
      </c>
      <c r="R3294" t="s">
        <v>8318</v>
      </c>
      <c r="S3294" s="12">
        <f>(((J3294/60)/60)/24)+DATE(1970,1,1)</f>
        <v>42282.770231481481</v>
      </c>
      <c r="T3294" s="13">
        <f>(((I3294/60)/60)/24)+DATE(1970,1,1)</f>
        <v>42342.811898148153</v>
      </c>
    </row>
    <row r="3295" spans="1:20" ht="64"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6">
        <f>(E3295-D3295)/D3295 + 1</f>
        <v>1.7044444444444444</v>
      </c>
      <c r="P3295" s="5">
        <f>E3295/L3295</f>
        <v>84.285714285714292</v>
      </c>
      <c r="Q3295" t="s">
        <v>8317</v>
      </c>
      <c r="R3295" t="s">
        <v>8318</v>
      </c>
      <c r="S3295" s="12">
        <f>(((J3295/60)/60)/24)+DATE(1970,1,1)</f>
        <v>42768.425370370373</v>
      </c>
      <c r="T3295" s="13">
        <f>(((I3295/60)/60)/24)+DATE(1970,1,1)</f>
        <v>42798.425370370373</v>
      </c>
    </row>
    <row r="3296" spans="1:20"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6">
        <f>(E3296-D3296)/D3296 + 1</f>
        <v>1.1833333333333333</v>
      </c>
      <c r="P3296" s="5">
        <f>E3296/L3296</f>
        <v>29.583333333333332</v>
      </c>
      <c r="Q3296" t="s">
        <v>8317</v>
      </c>
      <c r="R3296" t="s">
        <v>8318</v>
      </c>
      <c r="S3296" s="12">
        <f>(((J3296/60)/60)/24)+DATE(1970,1,1)</f>
        <v>42141.541134259256</v>
      </c>
      <c r="T3296" s="13">
        <f>(((I3296/60)/60)/24)+DATE(1970,1,1)</f>
        <v>42171.541134259256</v>
      </c>
    </row>
    <row r="3297" spans="1:20"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6">
        <f>(E3297-D3297)/D3297 + 1</f>
        <v>1.0285857142857142</v>
      </c>
      <c r="P3297" s="5">
        <f>E3297/L3297</f>
        <v>26.667037037037037</v>
      </c>
      <c r="Q3297" t="s">
        <v>8317</v>
      </c>
      <c r="R3297" t="s">
        <v>8318</v>
      </c>
      <c r="S3297" s="12">
        <f>(((J3297/60)/60)/24)+DATE(1970,1,1)</f>
        <v>42609.442465277782</v>
      </c>
      <c r="T3297" s="13">
        <f>(((I3297/60)/60)/24)+DATE(1970,1,1)</f>
        <v>42639.442465277782</v>
      </c>
    </row>
    <row r="3298" spans="1:20"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6">
        <f>(E3298-D3298)/D3298 + 1</f>
        <v>1.4406666666666665</v>
      </c>
      <c r="P3298" s="5">
        <f>E3298/L3298</f>
        <v>45.978723404255319</v>
      </c>
      <c r="Q3298" t="s">
        <v>8317</v>
      </c>
      <c r="R3298" t="s">
        <v>8318</v>
      </c>
      <c r="S3298" s="12">
        <f>(((J3298/60)/60)/24)+DATE(1970,1,1)</f>
        <v>42309.756620370375</v>
      </c>
      <c r="T3298" s="13">
        <f>(((I3298/60)/60)/24)+DATE(1970,1,1)</f>
        <v>42330.916666666672</v>
      </c>
    </row>
    <row r="3299" spans="1:20"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6">
        <f>(E3299-D3299)/D3299 + 1</f>
        <v>1.0007272727272727</v>
      </c>
      <c r="P3299" s="5">
        <f>E3299/L3299</f>
        <v>125.09090909090909</v>
      </c>
      <c r="Q3299" t="s">
        <v>8317</v>
      </c>
      <c r="R3299" t="s">
        <v>8318</v>
      </c>
      <c r="S3299" s="12">
        <f>(((J3299/60)/60)/24)+DATE(1970,1,1)</f>
        <v>42193.771481481483</v>
      </c>
      <c r="T3299" s="13">
        <f>(((I3299/60)/60)/24)+DATE(1970,1,1)</f>
        <v>42212.957638888889</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6">
        <f>(E3300-D3300)/D3300 + 1</f>
        <v>1.0173000000000001</v>
      </c>
      <c r="P3300" s="5">
        <f>E3300/L3300</f>
        <v>141.29166666666666</v>
      </c>
      <c r="Q3300" t="s">
        <v>8317</v>
      </c>
      <c r="R3300" t="s">
        <v>8318</v>
      </c>
      <c r="S3300" s="12">
        <f>(((J3300/60)/60)/24)+DATE(1970,1,1)</f>
        <v>42239.957962962959</v>
      </c>
      <c r="T3300" s="13">
        <f>(((I3300/60)/60)/24)+DATE(1970,1,1)</f>
        <v>42260</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6">
        <f>(E3301-D3301)/D3301 + 1</f>
        <v>1.1619999999999999</v>
      </c>
      <c r="P3301" s="5">
        <f>E3301/L3301</f>
        <v>55.333333333333336</v>
      </c>
      <c r="Q3301" t="s">
        <v>8317</v>
      </c>
      <c r="R3301" t="s">
        <v>8318</v>
      </c>
      <c r="S3301" s="12">
        <f>(((J3301/60)/60)/24)+DATE(1970,1,1)</f>
        <v>42261.917395833334</v>
      </c>
      <c r="T3301" s="13">
        <f>(((I3301/60)/60)/24)+DATE(1970,1,1)</f>
        <v>42291.917395833334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6">
        <f>(E3302-D3302)/D3302 + 1</f>
        <v>1.3616666666666668</v>
      </c>
      <c r="P3302" s="5">
        <f>E3302/L3302</f>
        <v>46.420454545454547</v>
      </c>
      <c r="Q3302" t="s">
        <v>8317</v>
      </c>
      <c r="R3302" t="s">
        <v>8318</v>
      </c>
      <c r="S3302" s="12">
        <f>(((J3302/60)/60)/24)+DATE(1970,1,1)</f>
        <v>42102.743773148148</v>
      </c>
      <c r="T3302" s="13">
        <f>(((I3302/60)/60)/24)+DATE(1970,1,1)</f>
        <v>42123.743773148148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6">
        <f>(E3303-D3303)/D3303 + 1</f>
        <v>1.3346666666666667</v>
      </c>
      <c r="P3303" s="5">
        <f>E3303/L3303</f>
        <v>57.2</v>
      </c>
      <c r="Q3303" t="s">
        <v>8317</v>
      </c>
      <c r="R3303" t="s">
        <v>8318</v>
      </c>
      <c r="S3303" s="12">
        <f>(((J3303/60)/60)/24)+DATE(1970,1,1)</f>
        <v>42538.73583333334</v>
      </c>
      <c r="T3303" s="13">
        <f>(((I3303/60)/60)/24)+DATE(1970,1,1)</f>
        <v>42583.290972222225</v>
      </c>
    </row>
    <row r="3304" spans="1:20"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6">
        <f>(E3304-D3304)/D3304 + 1</f>
        <v>1.0339285714285715</v>
      </c>
      <c r="P3304" s="5">
        <f>E3304/L3304</f>
        <v>173.7</v>
      </c>
      <c r="Q3304" t="s">
        <v>8317</v>
      </c>
      <c r="R3304" t="s">
        <v>8318</v>
      </c>
      <c r="S3304" s="12">
        <f>(((J3304/60)/60)/24)+DATE(1970,1,1)</f>
        <v>42681.35157407407</v>
      </c>
      <c r="T3304" s="13">
        <f>(((I3304/60)/60)/24)+DATE(1970,1,1)</f>
        <v>42711.35157407407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6">
        <f>(E3305-D3305)/D3305 + 1</f>
        <v>1.1588888888888889</v>
      </c>
      <c r="P3305" s="5">
        <f>E3305/L3305</f>
        <v>59.6</v>
      </c>
      <c r="Q3305" t="s">
        <v>8317</v>
      </c>
      <c r="R3305" t="s">
        <v>8318</v>
      </c>
      <c r="S3305" s="12">
        <f>(((J3305/60)/60)/24)+DATE(1970,1,1)</f>
        <v>42056.65143518518</v>
      </c>
      <c r="T3305" s="13">
        <f>(((I3305/60)/60)/24)+DATE(1970,1,1)</f>
        <v>42091.609768518523</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6">
        <f>(E3306-D3306)/D3306 + 1</f>
        <v>1.0451666666666666</v>
      </c>
      <c r="P3306" s="5">
        <f>E3306/L3306</f>
        <v>89.585714285714289</v>
      </c>
      <c r="Q3306" t="s">
        <v>8317</v>
      </c>
      <c r="R3306" t="s">
        <v>8318</v>
      </c>
      <c r="S3306" s="12">
        <f>(((J3306/60)/60)/24)+DATE(1970,1,1)</f>
        <v>42696.624444444446</v>
      </c>
      <c r="T3306" s="13">
        <f>(((I3306/60)/60)/24)+DATE(1970,1,1)</f>
        <v>42726.624444444446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6">
        <f>(E3307-D3307)/D3307 + 1</f>
        <v>1.0202500000000001</v>
      </c>
      <c r="P3307" s="5">
        <f>E3307/L3307</f>
        <v>204.05</v>
      </c>
      <c r="Q3307" t="s">
        <v>8317</v>
      </c>
      <c r="R3307" t="s">
        <v>8318</v>
      </c>
      <c r="S3307" s="12">
        <f>(((J3307/60)/60)/24)+DATE(1970,1,1)</f>
        <v>42186.855879629627</v>
      </c>
      <c r="T3307" s="13">
        <f>(((I3307/60)/60)/24)+DATE(1970,1,1)</f>
        <v>42216.855879629627</v>
      </c>
    </row>
    <row r="3308" spans="1:20" ht="64"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6">
        <f>(E3308-D3308)/D3308 + 1</f>
        <v>1.7533333333333334</v>
      </c>
      <c r="P3308" s="5">
        <f>E3308/L3308</f>
        <v>48.703703703703702</v>
      </c>
      <c r="Q3308" t="s">
        <v>8317</v>
      </c>
      <c r="R3308" t="s">
        <v>8318</v>
      </c>
      <c r="S3308" s="12">
        <f>(((J3308/60)/60)/24)+DATE(1970,1,1)</f>
        <v>42493.219236111108</v>
      </c>
      <c r="T3308" s="13">
        <f>(((I3308/60)/60)/24)+DATE(1970,1,1)</f>
        <v>42531.125</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6">
        <f>(E3309-D3309)/D3309 + 1</f>
        <v>1.0668</v>
      </c>
      <c r="P3309" s="5">
        <f>E3309/L3309</f>
        <v>53.339999999999996</v>
      </c>
      <c r="Q3309" t="s">
        <v>8317</v>
      </c>
      <c r="R3309" t="s">
        <v>8318</v>
      </c>
      <c r="S3309" s="12">
        <f>(((J3309/60)/60)/24)+DATE(1970,1,1)</f>
        <v>42475.057164351849</v>
      </c>
      <c r="T3309" s="13">
        <f>(((I3309/60)/60)/24)+DATE(1970,1,1)</f>
        <v>42505.057164351849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6">
        <f>(E3310-D3310)/D3310 + 1</f>
        <v>1.2228571428571429</v>
      </c>
      <c r="P3310" s="5">
        <f>E3310/L3310</f>
        <v>75.087719298245617</v>
      </c>
      <c r="Q3310" t="s">
        <v>8317</v>
      </c>
      <c r="R3310" t="s">
        <v>8318</v>
      </c>
      <c r="S3310" s="12">
        <f>(((J3310/60)/60)/24)+DATE(1970,1,1)</f>
        <v>42452.876909722225</v>
      </c>
      <c r="T3310" s="13">
        <f>(((I3310/60)/60)/24)+DATE(1970,1,1)</f>
        <v>42473.876909722225</v>
      </c>
    </row>
    <row r="3311" spans="1:20"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6">
        <f>(E3311-D3311)/D3311 + 1</f>
        <v>1.5942857142857143</v>
      </c>
      <c r="P3311" s="5">
        <f>E3311/L3311</f>
        <v>18</v>
      </c>
      <c r="Q3311" t="s">
        <v>8317</v>
      </c>
      <c r="R3311" t="s">
        <v>8318</v>
      </c>
      <c r="S3311" s="12">
        <f>(((J3311/60)/60)/24)+DATE(1970,1,1)</f>
        <v>42628.650208333333</v>
      </c>
      <c r="T3311" s="13">
        <f>(((I3311/60)/60)/24)+DATE(1970,1,1)</f>
        <v>42659.650208333333</v>
      </c>
    </row>
    <row r="3312" spans="1:20" ht="48"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6">
        <f>(E3312-D3312)/D3312 + 1</f>
        <v>1.0007692307692309</v>
      </c>
      <c r="P3312" s="5">
        <f>E3312/L3312</f>
        <v>209.83870967741936</v>
      </c>
      <c r="Q3312" t="s">
        <v>8317</v>
      </c>
      <c r="R3312" t="s">
        <v>8318</v>
      </c>
      <c r="S3312" s="12">
        <f>(((J3312/60)/60)/24)+DATE(1970,1,1)</f>
        <v>42253.928530092591</v>
      </c>
      <c r="T3312" s="13">
        <f>(((I3312/60)/60)/24)+DATE(1970,1,1)</f>
        <v>42283.928530092591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6">
        <f>(E3313-D3313)/D3313 + 1</f>
        <v>1.0984</v>
      </c>
      <c r="P3313" s="5">
        <f>E3313/L3313</f>
        <v>61.022222222222226</v>
      </c>
      <c r="Q3313" t="s">
        <v>8317</v>
      </c>
      <c r="R3313" t="s">
        <v>8318</v>
      </c>
      <c r="S3313" s="12">
        <f>(((J3313/60)/60)/24)+DATE(1970,1,1)</f>
        <v>42264.29178240741</v>
      </c>
      <c r="T3313" s="13">
        <f>(((I3313/60)/60)/24)+DATE(1970,1,1)</f>
        <v>42294.29178240741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6">
        <f>(E3314-D3314)/D3314 + 1</f>
        <v>1.0004</v>
      </c>
      <c r="P3314" s="5">
        <f>E3314/L3314</f>
        <v>61</v>
      </c>
      <c r="Q3314" t="s">
        <v>8317</v>
      </c>
      <c r="R3314" t="s">
        <v>8318</v>
      </c>
      <c r="S3314" s="12">
        <f>(((J3314/60)/60)/24)+DATE(1970,1,1)</f>
        <v>42664.809560185182</v>
      </c>
      <c r="T3314" s="13">
        <f>(((I3314/60)/60)/24)+DATE(1970,1,1)</f>
        <v>42685.916666666672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6">
        <f>(E3315-D3315)/D3315 + 1</f>
        <v>1.1605000000000001</v>
      </c>
      <c r="P3315" s="5">
        <f>E3315/L3315</f>
        <v>80.034482758620683</v>
      </c>
      <c r="Q3315" t="s">
        <v>8317</v>
      </c>
      <c r="R3315" t="s">
        <v>8318</v>
      </c>
      <c r="S3315" s="12">
        <f>(((J3315/60)/60)/24)+DATE(1970,1,1)</f>
        <v>42382.244409722218</v>
      </c>
      <c r="T3315" s="13">
        <f>(((I3315/60)/60)/24)+DATE(1970,1,1)</f>
        <v>42396.041666666672</v>
      </c>
    </row>
    <row r="3316" spans="1:20"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6">
        <f>(E3316-D3316)/D3316 + 1</f>
        <v>2.1074999999999999</v>
      </c>
      <c r="P3316" s="5">
        <f>E3316/L3316</f>
        <v>29.068965517241381</v>
      </c>
      <c r="Q3316" t="s">
        <v>8317</v>
      </c>
      <c r="R3316" t="s">
        <v>8318</v>
      </c>
      <c r="S3316" s="12">
        <f>(((J3316/60)/60)/24)+DATE(1970,1,1)</f>
        <v>42105.267488425925</v>
      </c>
      <c r="T3316" s="13">
        <f>(((I3316/60)/60)/24)+DATE(1970,1,1)</f>
        <v>42132.836805555555</v>
      </c>
    </row>
    <row r="3317" spans="1:20"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6">
        <f>(E3317-D3317)/D3317 + 1</f>
        <v>1.1000000000000001</v>
      </c>
      <c r="P3317" s="5">
        <f>E3317/L3317</f>
        <v>49.438202247191015</v>
      </c>
      <c r="Q3317" t="s">
        <v>8317</v>
      </c>
      <c r="R3317" t="s">
        <v>8318</v>
      </c>
      <c r="S3317" s="12">
        <f>(((J3317/60)/60)/24)+DATE(1970,1,1)</f>
        <v>42466.303715277783</v>
      </c>
      <c r="T3317" s="13">
        <f>(((I3317/60)/60)/24)+DATE(1970,1,1)</f>
        <v>42496.303715277783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6">
        <f>(E3318-D3318)/D3318 + 1</f>
        <v>1.0008673425918038</v>
      </c>
      <c r="P3318" s="5">
        <f>E3318/L3318</f>
        <v>93.977440000000001</v>
      </c>
      <c r="Q3318" t="s">
        <v>8317</v>
      </c>
      <c r="R3318" t="s">
        <v>8318</v>
      </c>
      <c r="S3318" s="12">
        <f>(((J3318/60)/60)/24)+DATE(1970,1,1)</f>
        <v>41826.871238425927</v>
      </c>
      <c r="T3318" s="13">
        <f>(((I3318/60)/60)/24)+DATE(1970,1,1)</f>
        <v>41859.57916666667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6">
        <f>(E3319-D3319)/D3319 + 1</f>
        <v>1.0619047619047619</v>
      </c>
      <c r="P3319" s="5">
        <f>E3319/L3319</f>
        <v>61.944444444444443</v>
      </c>
      <c r="Q3319" t="s">
        <v>8317</v>
      </c>
      <c r="R3319" t="s">
        <v>8318</v>
      </c>
      <c r="S3319" s="12">
        <f>(((J3319/60)/60)/24)+DATE(1970,1,1)</f>
        <v>42499.039629629624</v>
      </c>
      <c r="T3319" s="13">
        <f>(((I3319/60)/60)/24)+DATE(1970,1,1)</f>
        <v>42529.039629629624</v>
      </c>
    </row>
    <row r="3320" spans="1:20"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6">
        <f>(E3320-D3320)/D3320 + 1</f>
        <v>1.256</v>
      </c>
      <c r="P3320" s="5">
        <f>E3320/L3320</f>
        <v>78.5</v>
      </c>
      <c r="Q3320" t="s">
        <v>8317</v>
      </c>
      <c r="R3320" t="s">
        <v>8318</v>
      </c>
      <c r="S3320" s="12">
        <f>(((J3320/60)/60)/24)+DATE(1970,1,1)</f>
        <v>42431.302002314813</v>
      </c>
      <c r="T3320" s="13">
        <f>(((I3320/60)/60)/24)+DATE(1970,1,1)</f>
        <v>42471.104166666672</v>
      </c>
    </row>
    <row r="3321" spans="1:20" ht="64"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6">
        <f>(E3321-D3321)/D3321 + 1</f>
        <v>1.08</v>
      </c>
      <c r="P3321" s="5">
        <f>E3321/L3321</f>
        <v>33.75</v>
      </c>
      <c r="Q3321" t="s">
        <v>8317</v>
      </c>
      <c r="R3321" t="s">
        <v>8318</v>
      </c>
      <c r="S3321" s="12">
        <f>(((J3321/60)/60)/24)+DATE(1970,1,1)</f>
        <v>41990.585486111115</v>
      </c>
      <c r="T3321" s="13">
        <f>(((I3321/60)/60)/24)+DATE(1970,1,1)</f>
        <v>42035.585486111115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6">
        <f>(E3322-D3322)/D3322 + 1</f>
        <v>1.01</v>
      </c>
      <c r="P3322" s="5">
        <f>E3322/L3322</f>
        <v>66.44736842105263</v>
      </c>
      <c r="Q3322" t="s">
        <v>8317</v>
      </c>
      <c r="R3322" t="s">
        <v>8318</v>
      </c>
      <c r="S3322" s="12">
        <f>(((J3322/60)/60)/24)+DATE(1970,1,1)</f>
        <v>42513.045798611114</v>
      </c>
      <c r="T3322" s="13">
        <f>(((I3322/60)/60)/24)+DATE(1970,1,1)</f>
        <v>42543.045798611114</v>
      </c>
    </row>
    <row r="3323" spans="1:20" ht="64"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6">
        <f>(E3323-D3323)/D3323 + 1</f>
        <v>1.0740000000000001</v>
      </c>
      <c r="P3323" s="5">
        <f>E3323/L3323</f>
        <v>35.799999999999997</v>
      </c>
      <c r="Q3323" t="s">
        <v>8317</v>
      </c>
      <c r="R3323" t="s">
        <v>8318</v>
      </c>
      <c r="S3323" s="12">
        <f>(((J3323/60)/60)/24)+DATE(1970,1,1)</f>
        <v>41914.100289351853</v>
      </c>
      <c r="T3323" s="13">
        <f>(((I3323/60)/60)/24)+DATE(1970,1,1)</f>
        <v>41928.165972222225</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6">
        <f>(E3324-D3324)/D3324 + 1</f>
        <v>1.0151515151515151</v>
      </c>
      <c r="P3324" s="5">
        <f>E3324/L3324</f>
        <v>145.65217391304347</v>
      </c>
      <c r="Q3324" t="s">
        <v>8317</v>
      </c>
      <c r="R3324" t="s">
        <v>8318</v>
      </c>
      <c r="S3324" s="12">
        <f>(((J3324/60)/60)/24)+DATE(1970,1,1)</f>
        <v>42521.010370370372</v>
      </c>
      <c r="T3324" s="13">
        <f>(((I3324/60)/60)/24)+DATE(1970,1,1)</f>
        <v>42543.163194444445</v>
      </c>
    </row>
    <row r="3325" spans="1:20" ht="64"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6">
        <f>(E3325-D3325)/D3325 + 1</f>
        <v>1.2589999999999999</v>
      </c>
      <c r="P3325" s="5">
        <f>E3325/L3325</f>
        <v>25.693877551020407</v>
      </c>
      <c r="Q3325" t="s">
        <v>8317</v>
      </c>
      <c r="R3325" t="s">
        <v>8318</v>
      </c>
      <c r="S3325" s="12">
        <f>(((J3325/60)/60)/24)+DATE(1970,1,1)</f>
        <v>42608.36583333333</v>
      </c>
      <c r="T3325" s="13">
        <f>(((I3325/60)/60)/24)+DATE(1970,1,1)</f>
        <v>42638.36583333333</v>
      </c>
    </row>
    <row r="3326" spans="1:20" ht="48"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6">
        <f>(E3326-D3326)/D3326 + 1</f>
        <v>1.0166666666666666</v>
      </c>
      <c r="P3326" s="5">
        <f>E3326/L3326</f>
        <v>152.5</v>
      </c>
      <c r="Q3326" t="s">
        <v>8317</v>
      </c>
      <c r="R3326" t="s">
        <v>8318</v>
      </c>
      <c r="S3326" s="12">
        <f>(((J3326/60)/60)/24)+DATE(1970,1,1)</f>
        <v>42512.58321759259</v>
      </c>
      <c r="T3326" s="13">
        <f>(((I3326/60)/60)/24)+DATE(1970,1,1)</f>
        <v>42526.58321759259</v>
      </c>
    </row>
    <row r="3327" spans="1:20"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6">
        <f>(E3327-D3327)/D3327 + 1</f>
        <v>1.125</v>
      </c>
      <c r="P3327" s="5">
        <f>E3327/L3327</f>
        <v>30</v>
      </c>
      <c r="Q3327" t="s">
        <v>8317</v>
      </c>
      <c r="R3327" t="s">
        <v>8318</v>
      </c>
      <c r="S3327" s="12">
        <f>(((J3327/60)/60)/24)+DATE(1970,1,1)</f>
        <v>42064.785613425927</v>
      </c>
      <c r="T3327" s="13">
        <f>(((I3327/60)/60)/24)+DATE(1970,1,1)</f>
        <v>42099.743946759263</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6">
        <f>(E3328-D3328)/D3328 + 1</f>
        <v>1.0137499999999999</v>
      </c>
      <c r="P3328" s="5">
        <f>E3328/L3328</f>
        <v>142.28070175438597</v>
      </c>
      <c r="Q3328" t="s">
        <v>8317</v>
      </c>
      <c r="R3328" t="s">
        <v>8318</v>
      </c>
      <c r="S3328" s="12">
        <f>(((J3328/60)/60)/24)+DATE(1970,1,1)</f>
        <v>42041.714178240742</v>
      </c>
      <c r="T3328" s="13">
        <f>(((I3328/60)/60)/24)+DATE(1970,1,1)</f>
        <v>42071.67251157407</v>
      </c>
    </row>
    <row r="3329" spans="1:20"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6">
        <f>(E3329-D3329)/D3329 + 1</f>
        <v>1.0125</v>
      </c>
      <c r="P3329" s="5">
        <f>E3329/L3329</f>
        <v>24.545454545454547</v>
      </c>
      <c r="Q3329" t="s">
        <v>8317</v>
      </c>
      <c r="R3329" t="s">
        <v>8318</v>
      </c>
      <c r="S3329" s="12">
        <f>(((J3329/60)/60)/24)+DATE(1970,1,1)</f>
        <v>42468.374606481477</v>
      </c>
      <c r="T3329" s="13">
        <f>(((I3329/60)/60)/24)+DATE(1970,1,1)</f>
        <v>42498.374606481477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6">
        <f>(E3330-D3330)/D3330 + 1</f>
        <v>1.463888888888889</v>
      </c>
      <c r="P3330" s="5">
        <f>E3330/L3330</f>
        <v>292.77777777777777</v>
      </c>
      <c r="Q3330" t="s">
        <v>8317</v>
      </c>
      <c r="R3330" t="s">
        <v>8318</v>
      </c>
      <c r="S3330" s="12">
        <f>(((J3330/60)/60)/24)+DATE(1970,1,1)</f>
        <v>41822.57503472222</v>
      </c>
      <c r="T3330" s="13">
        <f>(((I3330/60)/60)/24)+DATE(1970,1,1)</f>
        <v>41825.041666666664</v>
      </c>
    </row>
    <row r="3331" spans="1:20"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6">
        <f>(E3331-D3331)/D3331 + 1</f>
        <v>1.1679999999999999</v>
      </c>
      <c r="P3331" s="5">
        <f>E3331/L3331</f>
        <v>44.92307692307692</v>
      </c>
      <c r="Q3331" t="s">
        <v>8317</v>
      </c>
      <c r="R3331" t="s">
        <v>8318</v>
      </c>
      <c r="S3331" s="12">
        <f>(((J3331/60)/60)/24)+DATE(1970,1,1)</f>
        <v>41837.323009259257</v>
      </c>
      <c r="T3331" s="13">
        <f>(((I3331/60)/60)/24)+DATE(1970,1,1)</f>
        <v>41847.958333333336</v>
      </c>
    </row>
    <row r="3332" spans="1:20"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6">
        <f>(E3332-D3332)/D3332 + 1</f>
        <v>1.0626666666666666</v>
      </c>
      <c r="P3332" s="5">
        <f>E3332/L3332</f>
        <v>23.10144927536232</v>
      </c>
      <c r="Q3332" t="s">
        <v>8317</v>
      </c>
      <c r="R3332" t="s">
        <v>8318</v>
      </c>
      <c r="S3332" s="12">
        <f>(((J3332/60)/60)/24)+DATE(1970,1,1)</f>
        <v>42065.887361111112</v>
      </c>
      <c r="T3332" s="13">
        <f>(((I3332/60)/60)/24)+DATE(1970,1,1)</f>
        <v>42095.845694444448</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6">
        <f>(E3333-D3333)/D3333 + 1</f>
        <v>1.0451999999999999</v>
      </c>
      <c r="P3333" s="5">
        <f>E3333/L3333</f>
        <v>80.400000000000006</v>
      </c>
      <c r="Q3333" t="s">
        <v>8317</v>
      </c>
      <c r="R3333" t="s">
        <v>8318</v>
      </c>
      <c r="S3333" s="12">
        <f>(((J3333/60)/60)/24)+DATE(1970,1,1)</f>
        <v>42248.697754629626</v>
      </c>
      <c r="T3333" s="13">
        <f>(((I3333/60)/60)/24)+DATE(1970,1,1)</f>
        <v>42283.697754629626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6">
        <f>(E3334-D3334)/D3334 + 1</f>
        <v>1</v>
      </c>
      <c r="P3334" s="5">
        <f>E3334/L3334</f>
        <v>72.289156626506028</v>
      </c>
      <c r="Q3334" t="s">
        <v>8317</v>
      </c>
      <c r="R3334" t="s">
        <v>8318</v>
      </c>
      <c r="S3334" s="12">
        <f>(((J3334/60)/60)/24)+DATE(1970,1,1)</f>
        <v>41809.860300925924</v>
      </c>
      <c r="T3334" s="13">
        <f>(((I3334/60)/60)/24)+DATE(1970,1,1)</f>
        <v>41839.860300925924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6">
        <f>(E3335-D3335)/D3335 + 1</f>
        <v>1.0457142857142858</v>
      </c>
      <c r="P3335" s="5">
        <f>E3335/L3335</f>
        <v>32.972972972972975</v>
      </c>
      <c r="Q3335" t="s">
        <v>8317</v>
      </c>
      <c r="R3335" t="s">
        <v>8318</v>
      </c>
      <c r="S3335" s="12">
        <f>(((J3335/60)/60)/24)+DATE(1970,1,1)</f>
        <v>42148.676851851851</v>
      </c>
      <c r="T3335" s="13">
        <f>(((I3335/60)/60)/24)+DATE(1970,1,1)</f>
        <v>42170.676851851851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6">
        <f>(E3336-D3336)/D3336 + 1</f>
        <v>1.3862051149573753</v>
      </c>
      <c r="P3336" s="5">
        <f>E3336/L3336</f>
        <v>116.65217391304348</v>
      </c>
      <c r="Q3336" t="s">
        <v>8317</v>
      </c>
      <c r="R3336" t="s">
        <v>8318</v>
      </c>
      <c r="S3336" s="12">
        <f>(((J3336/60)/60)/24)+DATE(1970,1,1)</f>
        <v>42185.521087962959</v>
      </c>
      <c r="T3336" s="13">
        <f>(((I3336/60)/60)/24)+DATE(1970,1,1)</f>
        <v>42215.521087962959</v>
      </c>
    </row>
    <row r="3337" spans="1:20" ht="64"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6">
        <f>(E3337-D3337)/D3337 + 1</f>
        <v>1.0032000000000001</v>
      </c>
      <c r="P3337" s="5">
        <f>E3337/L3337</f>
        <v>79.61904761904762</v>
      </c>
      <c r="Q3337" t="s">
        <v>8317</v>
      </c>
      <c r="R3337" t="s">
        <v>8318</v>
      </c>
      <c r="S3337" s="12">
        <f>(((J3337/60)/60)/24)+DATE(1970,1,1)</f>
        <v>41827.674143518518</v>
      </c>
      <c r="T3337" s="13">
        <f>(((I3337/60)/60)/24)+DATE(1970,1,1)</f>
        <v>41854.958333333336</v>
      </c>
    </row>
    <row r="3338" spans="1:20"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6">
        <f>(E3338-D3338)/D3338 + 1</f>
        <v>1</v>
      </c>
      <c r="P3338" s="5">
        <f>E3338/L3338</f>
        <v>27.777777777777779</v>
      </c>
      <c r="Q3338" t="s">
        <v>8317</v>
      </c>
      <c r="R3338" t="s">
        <v>8318</v>
      </c>
      <c r="S3338" s="12">
        <f>(((J3338/60)/60)/24)+DATE(1970,1,1)</f>
        <v>42437.398680555561</v>
      </c>
      <c r="T3338" s="13">
        <f>(((I3338/60)/60)/24)+DATE(1970,1,1)</f>
        <v>42465.35701388889</v>
      </c>
    </row>
    <row r="3339" spans="1:20"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6">
        <f>(E3339-D3339)/D3339 + 1</f>
        <v>1.1020000000000001</v>
      </c>
      <c r="P3339" s="5">
        <f>E3339/L3339</f>
        <v>81.029411764705884</v>
      </c>
      <c r="Q3339" t="s">
        <v>8317</v>
      </c>
      <c r="R3339" t="s">
        <v>8318</v>
      </c>
      <c r="S3339" s="12">
        <f>(((J3339/60)/60)/24)+DATE(1970,1,1)</f>
        <v>41901.282025462962</v>
      </c>
      <c r="T3339" s="13">
        <f>(((I3339/60)/60)/24)+DATE(1970,1,1)</f>
        <v>41922.875</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6">
        <f>(E3340-D3340)/D3340 + 1</f>
        <v>1.0218</v>
      </c>
      <c r="P3340" s="5">
        <f>E3340/L3340</f>
        <v>136.84821428571428</v>
      </c>
      <c r="Q3340" t="s">
        <v>8317</v>
      </c>
      <c r="R3340" t="s">
        <v>8318</v>
      </c>
      <c r="S3340" s="12">
        <f>(((J3340/60)/60)/24)+DATE(1970,1,1)</f>
        <v>42769.574999999997</v>
      </c>
      <c r="T3340" s="13">
        <f>(((I3340/60)/60)/24)+DATE(1970,1,1)</f>
        <v>42790.574999999997</v>
      </c>
    </row>
    <row r="3341" spans="1:20" ht="48"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6">
        <f>(E3341-D3341)/D3341 + 1</f>
        <v>1.0435000000000001</v>
      </c>
      <c r="P3341" s="5">
        <f>E3341/L3341</f>
        <v>177.61702127659575</v>
      </c>
      <c r="Q3341" t="s">
        <v>8317</v>
      </c>
      <c r="R3341" t="s">
        <v>8318</v>
      </c>
      <c r="S3341" s="12">
        <f>(((J3341/60)/60)/24)+DATE(1970,1,1)</f>
        <v>42549.665717592594</v>
      </c>
      <c r="T3341" s="13">
        <f>(((I3341/60)/60)/24)+DATE(1970,1,1)</f>
        <v>42579.665717592594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6">
        <f>(E3342-D3342)/D3342 + 1</f>
        <v>1.3816666666666666</v>
      </c>
      <c r="P3342" s="5">
        <f>E3342/L3342</f>
        <v>109.07894736842105</v>
      </c>
      <c r="Q3342" t="s">
        <v>8317</v>
      </c>
      <c r="R3342" t="s">
        <v>8318</v>
      </c>
      <c r="S3342" s="12">
        <f>(((J3342/60)/60)/24)+DATE(1970,1,1)</f>
        <v>42685.974004629628</v>
      </c>
      <c r="T3342" s="13">
        <f>(((I3342/60)/60)/24)+DATE(1970,1,1)</f>
        <v>42710.974004629628</v>
      </c>
    </row>
    <row r="3343" spans="1:20" ht="64"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6">
        <f>(E3343-D3343)/D3343 + 1</f>
        <v>1</v>
      </c>
      <c r="P3343" s="5">
        <f>E3343/L3343</f>
        <v>119.64285714285714</v>
      </c>
      <c r="Q3343" t="s">
        <v>8317</v>
      </c>
      <c r="R3343" t="s">
        <v>8318</v>
      </c>
      <c r="S3343" s="12">
        <f>(((J3343/60)/60)/24)+DATE(1970,1,1)</f>
        <v>42510.798854166671</v>
      </c>
      <c r="T3343" s="13">
        <f>(((I3343/60)/60)/24)+DATE(1970,1,1)</f>
        <v>42533.708333333328</v>
      </c>
    </row>
    <row r="3344" spans="1:20" ht="48"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6">
        <f>(E3344-D3344)/D3344 + 1</f>
        <v>1.0166666666666666</v>
      </c>
      <c r="P3344" s="5">
        <f>E3344/L3344</f>
        <v>78.205128205128204</v>
      </c>
      <c r="Q3344" t="s">
        <v>8317</v>
      </c>
      <c r="R3344" t="s">
        <v>8318</v>
      </c>
      <c r="S3344" s="12">
        <f>(((J3344/60)/60)/24)+DATE(1970,1,1)</f>
        <v>42062.296412037031</v>
      </c>
      <c r="T3344" s="13">
        <f>(((I3344/60)/60)/24)+DATE(1970,1,1)</f>
        <v>42095.207638888889</v>
      </c>
    </row>
    <row r="3345" spans="1:20"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6">
        <f>(E3345-D3345)/D3345 + 1</f>
        <v>1.7142857142857144</v>
      </c>
      <c r="P3345" s="5">
        <f>E3345/L3345</f>
        <v>52.173913043478258</v>
      </c>
      <c r="Q3345" t="s">
        <v>8317</v>
      </c>
      <c r="R3345" t="s">
        <v>8318</v>
      </c>
      <c r="S3345" s="12">
        <f>(((J3345/60)/60)/24)+DATE(1970,1,1)</f>
        <v>42452.916481481487</v>
      </c>
      <c r="T3345" s="13">
        <f>(((I3345/60)/60)/24)+DATE(1970,1,1)</f>
        <v>42473.554166666669</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6">
        <f>(E3346-D3346)/D3346 + 1</f>
        <v>1.0144444444444445</v>
      </c>
      <c r="P3346" s="5">
        <f>E3346/L3346</f>
        <v>114.125</v>
      </c>
      <c r="Q3346" t="s">
        <v>8317</v>
      </c>
      <c r="R3346" t="s">
        <v>8318</v>
      </c>
      <c r="S3346" s="12">
        <f>(((J3346/60)/60)/24)+DATE(1970,1,1)</f>
        <v>41851.200150462959</v>
      </c>
      <c r="T3346" s="13">
        <f>(((I3346/60)/60)/24)+DATE(1970,1,1)</f>
        <v>41881.200150462959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6">
        <f>(E3347-D3347)/D3347 + 1</f>
        <v>1.3</v>
      </c>
      <c r="P3347" s="5">
        <f>E3347/L3347</f>
        <v>50</v>
      </c>
      <c r="Q3347" t="s">
        <v>8317</v>
      </c>
      <c r="R3347" t="s">
        <v>8318</v>
      </c>
      <c r="S3347" s="12">
        <f>(((J3347/60)/60)/24)+DATE(1970,1,1)</f>
        <v>42053.106111111112</v>
      </c>
      <c r="T3347" s="13">
        <f>(((I3347/60)/60)/24)+DATE(1970,1,1)</f>
        <v>42112.025694444441</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6">
        <f>(E3348-D3348)/D3348 + 1</f>
        <v>1.1000000000000001</v>
      </c>
      <c r="P3348" s="5">
        <f>E3348/L3348</f>
        <v>91.666666666666671</v>
      </c>
      <c r="Q3348" t="s">
        <v>8317</v>
      </c>
      <c r="R3348" t="s">
        <v>8318</v>
      </c>
      <c r="S3348" s="12">
        <f>(((J3348/60)/60)/24)+DATE(1970,1,1)</f>
        <v>42054.024421296301</v>
      </c>
      <c r="T3348" s="13">
        <f>(((I3348/60)/60)/24)+DATE(1970,1,1)</f>
        <v>42061.024421296301</v>
      </c>
    </row>
    <row r="3349" spans="1:20" ht="64"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6">
        <f>(E3349-D3349)/D3349 + 1</f>
        <v>1.1945000000000001</v>
      </c>
      <c r="P3349" s="5">
        <f>E3349/L3349</f>
        <v>108.59090909090909</v>
      </c>
      <c r="Q3349" t="s">
        <v>8317</v>
      </c>
      <c r="R3349" t="s">
        <v>8318</v>
      </c>
      <c r="S3349" s="12">
        <f>(((J3349/60)/60)/24)+DATE(1970,1,1)</f>
        <v>42484.551550925928</v>
      </c>
      <c r="T3349" s="13">
        <f>(((I3349/60)/60)/24)+DATE(1970,1,1)</f>
        <v>42498.875</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6">
        <f>(E3350-D3350)/D3350 + 1</f>
        <v>1.002909090909091</v>
      </c>
      <c r="P3350" s="5">
        <f>E3350/L3350</f>
        <v>69.822784810126578</v>
      </c>
      <c r="Q3350" t="s">
        <v>8317</v>
      </c>
      <c r="R3350" t="s">
        <v>8318</v>
      </c>
      <c r="S3350" s="12">
        <f>(((J3350/60)/60)/24)+DATE(1970,1,1)</f>
        <v>42466.558796296296</v>
      </c>
      <c r="T3350" s="13">
        <f>(((I3350/60)/60)/24)+DATE(1970,1,1)</f>
        <v>42490.165972222225</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6">
        <f>(E3351-D3351)/D3351 + 1</f>
        <v>1.534</v>
      </c>
      <c r="P3351" s="5">
        <f>E3351/L3351</f>
        <v>109.57142857142857</v>
      </c>
      <c r="Q3351" t="s">
        <v>8317</v>
      </c>
      <c r="R3351" t="s">
        <v>8318</v>
      </c>
      <c r="S3351" s="12">
        <f>(((J3351/60)/60)/24)+DATE(1970,1,1)</f>
        <v>42513.110787037032</v>
      </c>
      <c r="T3351" s="13">
        <f>(((I3351/60)/60)/24)+DATE(1970,1,1)</f>
        <v>42534.708333333328</v>
      </c>
    </row>
    <row r="3352" spans="1:20" ht="64"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6">
        <f>(E3352-D3352)/D3352 + 1</f>
        <v>1.0442857142857143</v>
      </c>
      <c r="P3352" s="5">
        <f>E3352/L3352</f>
        <v>71.666666666666671</v>
      </c>
      <c r="Q3352" t="s">
        <v>8317</v>
      </c>
      <c r="R3352" t="s">
        <v>8318</v>
      </c>
      <c r="S3352" s="12">
        <f>(((J3352/60)/60)/24)+DATE(1970,1,1)</f>
        <v>42302.701516203699</v>
      </c>
      <c r="T3352" s="13">
        <f>(((I3352/60)/60)/24)+DATE(1970,1,1)</f>
        <v>42337.958333333328</v>
      </c>
    </row>
    <row r="3353" spans="1:20" ht="64"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6">
        <f>(E3353-D3353)/D3353 + 1</f>
        <v>1.0109999999999999</v>
      </c>
      <c r="P3353" s="5">
        <f>E3353/L3353</f>
        <v>93.611111111111114</v>
      </c>
      <c r="Q3353" t="s">
        <v>8317</v>
      </c>
      <c r="R3353" t="s">
        <v>8318</v>
      </c>
      <c r="S3353" s="12">
        <f>(((J3353/60)/60)/24)+DATE(1970,1,1)</f>
        <v>41806.395428240743</v>
      </c>
      <c r="T3353" s="13">
        <f>(((I3353/60)/60)/24)+DATE(1970,1,1)</f>
        <v>41843.458333333336</v>
      </c>
    </row>
    <row r="3354" spans="1:20" ht="64"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6">
        <f>(E3354-D3354)/D3354 + 1</f>
        <v>1.0751999999999999</v>
      </c>
      <c r="P3354" s="5">
        <f>E3354/L3354</f>
        <v>76.8</v>
      </c>
      <c r="Q3354" t="s">
        <v>8317</v>
      </c>
      <c r="R3354" t="s">
        <v>8318</v>
      </c>
      <c r="S3354" s="12">
        <f>(((J3354/60)/60)/24)+DATE(1970,1,1)</f>
        <v>42495.992800925931</v>
      </c>
      <c r="T3354" s="13">
        <f>(((I3354/60)/60)/24)+DATE(1970,1,1)</f>
        <v>42552.958333333328</v>
      </c>
    </row>
    <row r="3355" spans="1:20"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6">
        <f>(E3355-D3355)/D3355 + 1</f>
        <v>3.15</v>
      </c>
      <c r="P3355" s="5">
        <f>E3355/L3355</f>
        <v>35.795454545454547</v>
      </c>
      <c r="Q3355" t="s">
        <v>8317</v>
      </c>
      <c r="R3355" t="s">
        <v>8318</v>
      </c>
      <c r="S3355" s="12">
        <f>(((J3355/60)/60)/24)+DATE(1970,1,1)</f>
        <v>42479.432291666672</v>
      </c>
      <c r="T3355" s="13">
        <f>(((I3355/60)/60)/24)+DATE(1970,1,1)</f>
        <v>42492.958333333328</v>
      </c>
    </row>
    <row r="3356" spans="1:20" ht="48"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6">
        <f>(E3356-D3356)/D3356 + 1</f>
        <v>1.0193333333333334</v>
      </c>
      <c r="P3356" s="5">
        <f>E3356/L3356</f>
        <v>55.6</v>
      </c>
      <c r="Q3356" t="s">
        <v>8317</v>
      </c>
      <c r="R3356" t="s">
        <v>8318</v>
      </c>
      <c r="S3356" s="12">
        <f>(((J3356/60)/60)/24)+DATE(1970,1,1)</f>
        <v>42270.7269212963</v>
      </c>
      <c r="T3356" s="13">
        <f>(((I3356/60)/60)/24)+DATE(1970,1,1)</f>
        <v>42306.167361111111</v>
      </c>
    </row>
    <row r="3357" spans="1:20"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6">
        <f>(E3357-D3357)/D3357 + 1</f>
        <v>1.2628571428571429</v>
      </c>
      <c r="P3357" s="5">
        <f>E3357/L3357</f>
        <v>147.33333333333334</v>
      </c>
      <c r="Q3357" t="s">
        <v>8317</v>
      </c>
      <c r="R3357" t="s">
        <v>8318</v>
      </c>
      <c r="S3357" s="12">
        <f>(((J3357/60)/60)/24)+DATE(1970,1,1)</f>
        <v>42489.619525462964</v>
      </c>
      <c r="T3357" s="13">
        <f>(((I3357/60)/60)/24)+DATE(1970,1,1)</f>
        <v>42500.470138888893</v>
      </c>
    </row>
    <row r="3358" spans="1:20"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6">
        <f>(E3358-D3358)/D3358 + 1</f>
        <v>1.014</v>
      </c>
      <c r="P3358" s="5">
        <f>E3358/L3358</f>
        <v>56.333333333333336</v>
      </c>
      <c r="Q3358" t="s">
        <v>8317</v>
      </c>
      <c r="R3358" t="s">
        <v>8318</v>
      </c>
      <c r="S3358" s="12">
        <f>(((J3358/60)/60)/24)+DATE(1970,1,1)</f>
        <v>42536.815648148149</v>
      </c>
      <c r="T3358" s="13">
        <f>(((I3358/60)/60)/24)+DATE(1970,1,1)</f>
        <v>42566.815648148149</v>
      </c>
    </row>
    <row r="3359" spans="1:20"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6">
        <f>(E3359-D3359)/D3359 + 1</f>
        <v>1.01</v>
      </c>
      <c r="P3359" s="5">
        <f>E3359/L3359</f>
        <v>96.19047619047619</v>
      </c>
      <c r="Q3359" t="s">
        <v>8317</v>
      </c>
      <c r="R3359" t="s">
        <v>8318</v>
      </c>
      <c r="S3359" s="12">
        <f>(((J3359/60)/60)/24)+DATE(1970,1,1)</f>
        <v>41822.417939814812</v>
      </c>
      <c r="T3359" s="13">
        <f>(((I3359/60)/60)/24)+DATE(1970,1,1)</f>
        <v>41852.417939814812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6">
        <f>(E3360-D3360)/D3360 + 1</f>
        <v>1.0299</v>
      </c>
      <c r="P3360" s="5">
        <f>E3360/L3360</f>
        <v>63.574074074074076</v>
      </c>
      <c r="Q3360" t="s">
        <v>8317</v>
      </c>
      <c r="R3360" t="s">
        <v>8318</v>
      </c>
      <c r="S3360" s="12">
        <f>(((J3360/60)/60)/24)+DATE(1970,1,1)</f>
        <v>41932.311099537037</v>
      </c>
      <c r="T3360" s="13">
        <f>(((I3360/60)/60)/24)+DATE(1970,1,1)</f>
        <v>41962.352766203709</v>
      </c>
    </row>
    <row r="3361" spans="1:20" ht="48"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6">
        <f>(E3361-D3361)/D3361 + 1</f>
        <v>1.0625</v>
      </c>
      <c r="P3361" s="5">
        <f>E3361/L3361</f>
        <v>184.78260869565219</v>
      </c>
      <c r="Q3361" t="s">
        <v>8317</v>
      </c>
      <c r="R3361" t="s">
        <v>8318</v>
      </c>
      <c r="S3361" s="12">
        <f>(((J3361/60)/60)/24)+DATE(1970,1,1)</f>
        <v>42746.057106481487</v>
      </c>
      <c r="T3361" s="13">
        <f>(((I3361/60)/60)/24)+DATE(1970,1,1)</f>
        <v>42791.057106481487</v>
      </c>
    </row>
    <row r="3362" spans="1:20"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6">
        <f>(E3362-D3362)/D3362 + 1</f>
        <v>1.0137777777777779</v>
      </c>
      <c r="P3362" s="5">
        <f>E3362/L3362</f>
        <v>126.72222222222223</v>
      </c>
      <c r="Q3362" t="s">
        <v>8317</v>
      </c>
      <c r="R3362" t="s">
        <v>8318</v>
      </c>
      <c r="S3362" s="12">
        <f>(((J3362/60)/60)/24)+DATE(1970,1,1)</f>
        <v>42697.082673611112</v>
      </c>
      <c r="T3362" s="13">
        <f>(((I3362/60)/60)/24)+DATE(1970,1,1)</f>
        <v>42718.665972222225</v>
      </c>
    </row>
    <row r="3363" spans="1:20" ht="64"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6">
        <f>(E3363-D3363)/D3363 + 1</f>
        <v>1.1346000000000001</v>
      </c>
      <c r="P3363" s="5">
        <f>E3363/L3363</f>
        <v>83.42647058823529</v>
      </c>
      <c r="Q3363" t="s">
        <v>8317</v>
      </c>
      <c r="R3363" t="s">
        <v>8318</v>
      </c>
      <c r="S3363" s="12">
        <f>(((J3363/60)/60)/24)+DATE(1970,1,1)</f>
        <v>41866.025347222225</v>
      </c>
      <c r="T3363" s="13">
        <f>(((I3363/60)/60)/24)+DATE(1970,1,1)</f>
        <v>41883.665972222225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6">
        <f>(E3364-D3364)/D3364 + 1</f>
        <v>2.1799999999999997</v>
      </c>
      <c r="P3364" s="5">
        <f>E3364/L3364</f>
        <v>54.5</v>
      </c>
      <c r="Q3364" t="s">
        <v>8317</v>
      </c>
      <c r="R3364" t="s">
        <v>8318</v>
      </c>
      <c r="S3364" s="12">
        <f>(((J3364/60)/60)/24)+DATE(1970,1,1)</f>
        <v>42056.091631944444</v>
      </c>
      <c r="T3364" s="13">
        <f>(((I3364/60)/60)/24)+DATE(1970,1,1)</f>
        <v>42070.204861111109</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6">
        <f>(E3365-D3365)/D3365 + 1</f>
        <v>1.0141935483870967</v>
      </c>
      <c r="P3365" s="5">
        <f>E3365/L3365</f>
        <v>302.30769230769232</v>
      </c>
      <c r="Q3365" t="s">
        <v>8317</v>
      </c>
      <c r="R3365" t="s">
        <v>8318</v>
      </c>
      <c r="S3365" s="12">
        <f>(((J3365/60)/60)/24)+DATE(1970,1,1)</f>
        <v>41851.771354166667</v>
      </c>
      <c r="T3365" s="13">
        <f>(((I3365/60)/60)/24)+DATE(1970,1,1)</f>
        <v>41870.666666666664</v>
      </c>
    </row>
    <row r="3366" spans="1:20"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6">
        <f>(E3366-D3366)/D3366 + 1</f>
        <v>1.0593333333333332</v>
      </c>
      <c r="P3366" s="5">
        <f>E3366/L3366</f>
        <v>44.138888888888886</v>
      </c>
      <c r="Q3366" t="s">
        <v>8317</v>
      </c>
      <c r="R3366" t="s">
        <v>8318</v>
      </c>
      <c r="S3366" s="12">
        <f>(((J3366/60)/60)/24)+DATE(1970,1,1)</f>
        <v>42422.977418981478</v>
      </c>
      <c r="T3366" s="13">
        <f>(((I3366/60)/60)/24)+DATE(1970,1,1)</f>
        <v>42444.875</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6">
        <f>(E3367-D3367)/D3367 + 1</f>
        <v>1.04</v>
      </c>
      <c r="P3367" s="5">
        <f>E3367/L3367</f>
        <v>866.66666666666663</v>
      </c>
      <c r="Q3367" t="s">
        <v>8317</v>
      </c>
      <c r="R3367" t="s">
        <v>8318</v>
      </c>
      <c r="S3367" s="12">
        <f>(((J3367/60)/60)/24)+DATE(1970,1,1)</f>
        <v>42321.101759259262</v>
      </c>
      <c r="T3367" s="13">
        <f>(((I3367/60)/60)/24)+DATE(1970,1,1)</f>
        <v>42351.101759259262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6">
        <f>(E3368-D3368)/D3368 + 1</f>
        <v>2.21</v>
      </c>
      <c r="P3368" s="5">
        <f>E3368/L3368</f>
        <v>61.388888888888886</v>
      </c>
      <c r="Q3368" t="s">
        <v>8317</v>
      </c>
      <c r="R3368" t="s">
        <v>8318</v>
      </c>
      <c r="S3368" s="12">
        <f>(((J3368/60)/60)/24)+DATE(1970,1,1)</f>
        <v>42107.067557870367</v>
      </c>
      <c r="T3368" s="13">
        <f>(((I3368/60)/60)/24)+DATE(1970,1,1)</f>
        <v>42137.067557870367</v>
      </c>
    </row>
    <row r="3369" spans="1:20"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6">
        <f>(E3369-D3369)/D3369 + 1</f>
        <v>1.1866666666666668</v>
      </c>
      <c r="P3369" s="5">
        <f>E3369/L3369</f>
        <v>29.666666666666668</v>
      </c>
      <c r="Q3369" t="s">
        <v>8317</v>
      </c>
      <c r="R3369" t="s">
        <v>8318</v>
      </c>
      <c r="S3369" s="12">
        <f>(((J3369/60)/60)/24)+DATE(1970,1,1)</f>
        <v>42192.933958333335</v>
      </c>
      <c r="T3369" s="13">
        <f>(((I3369/60)/60)/24)+DATE(1970,1,1)</f>
        <v>42217.933958333335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6">
        <f>(E3370-D3370)/D3370 + 1</f>
        <v>1.046</v>
      </c>
      <c r="P3370" s="5">
        <f>E3370/L3370</f>
        <v>45.478260869565219</v>
      </c>
      <c r="Q3370" t="s">
        <v>8317</v>
      </c>
      <c r="R3370" t="s">
        <v>8318</v>
      </c>
      <c r="S3370" s="12">
        <f>(((J3370/60)/60)/24)+DATE(1970,1,1)</f>
        <v>41969.199756944443</v>
      </c>
      <c r="T3370" s="13">
        <f>(((I3370/60)/60)/24)+DATE(1970,1,1)</f>
        <v>42005.208333333328</v>
      </c>
    </row>
    <row r="3371" spans="1:20"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6">
        <f>(E3371-D3371)/D3371 + 1</f>
        <v>1.0389999999999999</v>
      </c>
      <c r="P3371" s="5">
        <f>E3371/L3371</f>
        <v>96.203703703703709</v>
      </c>
      <c r="Q3371" t="s">
        <v>8317</v>
      </c>
      <c r="R3371" t="s">
        <v>8318</v>
      </c>
      <c r="S3371" s="12">
        <f>(((J3371/60)/60)/24)+DATE(1970,1,1)</f>
        <v>42690.041435185187</v>
      </c>
      <c r="T3371" s="13">
        <f>(((I3371/60)/60)/24)+DATE(1970,1,1)</f>
        <v>42750.041435185187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6">
        <f>(E3372-D3372)/D3372 + 1</f>
        <v>1.1773333333333333</v>
      </c>
      <c r="P3372" s="5">
        <f>E3372/L3372</f>
        <v>67.92307692307692</v>
      </c>
      <c r="Q3372" t="s">
        <v>8317</v>
      </c>
      <c r="R3372" t="s">
        <v>8318</v>
      </c>
      <c r="S3372" s="12">
        <f>(((J3372/60)/60)/24)+DATE(1970,1,1)</f>
        <v>42690.334317129629</v>
      </c>
      <c r="T3372" s="13">
        <f>(((I3372/60)/60)/24)+DATE(1970,1,1)</f>
        <v>42721.333333333328</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6">
        <f>(E3373-D3373)/D3373 + 1</f>
        <v>1.385</v>
      </c>
      <c r="P3373" s="5">
        <f>E3373/L3373</f>
        <v>30.777777777777779</v>
      </c>
      <c r="Q3373" t="s">
        <v>8317</v>
      </c>
      <c r="R3373" t="s">
        <v>8318</v>
      </c>
      <c r="S3373" s="12">
        <f>(((J3373/60)/60)/24)+DATE(1970,1,1)</f>
        <v>42312.874594907407</v>
      </c>
      <c r="T3373" s="13">
        <f>(((I3373/60)/60)/24)+DATE(1970,1,1)</f>
        <v>42340.874594907407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6">
        <f>(E3374-D3374)/D3374 + 1</f>
        <v>1.0349999999999999</v>
      </c>
      <c r="P3374" s="5">
        <f>E3374/L3374</f>
        <v>38.333333333333336</v>
      </c>
      <c r="Q3374" t="s">
        <v>8317</v>
      </c>
      <c r="R3374" t="s">
        <v>8318</v>
      </c>
      <c r="S3374" s="12">
        <f>(((J3374/60)/60)/24)+DATE(1970,1,1)</f>
        <v>41855.548101851848</v>
      </c>
      <c r="T3374" s="13">
        <f>(((I3374/60)/60)/24)+DATE(1970,1,1)</f>
        <v>41876.207638888889</v>
      </c>
    </row>
    <row r="3375" spans="1:20"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6">
        <f>(E3375-D3375)/D3375 + 1</f>
        <v>1.0024999999999999</v>
      </c>
      <c r="P3375" s="5">
        <f>E3375/L3375</f>
        <v>66.833333333333329</v>
      </c>
      <c r="Q3375" t="s">
        <v>8317</v>
      </c>
      <c r="R3375" t="s">
        <v>8318</v>
      </c>
      <c r="S3375" s="12">
        <f>(((J3375/60)/60)/24)+DATE(1970,1,1)</f>
        <v>42179.854629629626</v>
      </c>
      <c r="T3375" s="13">
        <f>(((I3375/60)/60)/24)+DATE(1970,1,1)</f>
        <v>42203.666666666672</v>
      </c>
    </row>
    <row r="3376" spans="1:20"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6">
        <f>(E3376-D3376)/D3376 + 1</f>
        <v>1.0657142857142856</v>
      </c>
      <c r="P3376" s="5">
        <f>E3376/L3376</f>
        <v>71.730769230769226</v>
      </c>
      <c r="Q3376" t="s">
        <v>8317</v>
      </c>
      <c r="R3376" t="s">
        <v>8318</v>
      </c>
      <c r="S3376" s="12">
        <f>(((J3376/60)/60)/24)+DATE(1970,1,1)</f>
        <v>42275.731666666667</v>
      </c>
      <c r="T3376" s="13">
        <f>(((I3376/60)/60)/24)+DATE(1970,1,1)</f>
        <v>42305.731666666667</v>
      </c>
    </row>
    <row r="3377" spans="1:20"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6">
        <f>(E3377-D3377)/D3377 + 1</f>
        <v>1</v>
      </c>
      <c r="P3377" s="5">
        <f>E3377/L3377</f>
        <v>176.47058823529412</v>
      </c>
      <c r="Q3377" t="s">
        <v>8317</v>
      </c>
      <c r="R3377" t="s">
        <v>8318</v>
      </c>
      <c r="S3377" s="12">
        <f>(((J3377/60)/60)/24)+DATE(1970,1,1)</f>
        <v>41765.610798611109</v>
      </c>
      <c r="T3377" s="13">
        <f>(((I3377/60)/60)/24)+DATE(1970,1,1)</f>
        <v>41777.610798611109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6">
        <f>(E3378-D3378)/D3378 + 1</f>
        <v>1.0001249999999999</v>
      </c>
      <c r="P3378" s="5">
        <f>E3378/L3378</f>
        <v>421.10526315789474</v>
      </c>
      <c r="Q3378" t="s">
        <v>8317</v>
      </c>
      <c r="R3378" t="s">
        <v>8318</v>
      </c>
      <c r="S3378" s="12">
        <f>(((J3378/60)/60)/24)+DATE(1970,1,1)</f>
        <v>42059.701319444444</v>
      </c>
      <c r="T3378" s="13">
        <f>(((I3378/60)/60)/24)+DATE(1970,1,1)</f>
        <v>42119.659652777773</v>
      </c>
    </row>
    <row r="3379" spans="1:20"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6">
        <f>(E3379-D3379)/D3379 + 1</f>
        <v>1.0105</v>
      </c>
      <c r="P3379" s="5">
        <f>E3379/L3379</f>
        <v>104.98701298701299</v>
      </c>
      <c r="Q3379" t="s">
        <v>8317</v>
      </c>
      <c r="R3379" t="s">
        <v>8318</v>
      </c>
      <c r="S3379" s="12">
        <f>(((J3379/60)/60)/24)+DATE(1970,1,1)</f>
        <v>42053.732627314821</v>
      </c>
      <c r="T3379" s="13">
        <f>(((I3379/60)/60)/24)+DATE(1970,1,1)</f>
        <v>42083.705555555556</v>
      </c>
    </row>
    <row r="3380" spans="1:20"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6">
        <f>(E3380-D3380)/D3380 + 1</f>
        <v>1.0763636363636364</v>
      </c>
      <c r="P3380" s="5">
        <f>E3380/L3380</f>
        <v>28.19047619047619</v>
      </c>
      <c r="Q3380" t="s">
        <v>8317</v>
      </c>
      <c r="R3380" t="s">
        <v>8318</v>
      </c>
      <c r="S3380" s="12">
        <f>(((J3380/60)/60)/24)+DATE(1970,1,1)</f>
        <v>41858.355393518519</v>
      </c>
      <c r="T3380" s="13">
        <f>(((I3380/60)/60)/24)+DATE(1970,1,1)</f>
        <v>41882.547222222223</v>
      </c>
    </row>
    <row r="3381" spans="1:20" ht="64"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6">
        <f>(E3381-D3381)/D3381 + 1</f>
        <v>1.0365</v>
      </c>
      <c r="P3381" s="5">
        <f>E3381/L3381</f>
        <v>54.55263157894737</v>
      </c>
      <c r="Q3381" t="s">
        <v>8317</v>
      </c>
      <c r="R3381" t="s">
        <v>8318</v>
      </c>
      <c r="S3381" s="12">
        <f>(((J3381/60)/60)/24)+DATE(1970,1,1)</f>
        <v>42225.513888888891</v>
      </c>
      <c r="T3381" s="13">
        <f>(((I3381/60)/60)/24)+DATE(1970,1,1)</f>
        <v>42242.958333333328</v>
      </c>
    </row>
    <row r="3382" spans="1:20" ht="64"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6">
        <f>(E3382-D3382)/D3382 + 1</f>
        <v>1.0443333333333333</v>
      </c>
      <c r="P3382" s="5">
        <f>E3382/L3382</f>
        <v>111.89285714285714</v>
      </c>
      <c r="Q3382" t="s">
        <v>8317</v>
      </c>
      <c r="R3382" t="s">
        <v>8318</v>
      </c>
      <c r="S3382" s="12">
        <f>(((J3382/60)/60)/24)+DATE(1970,1,1)</f>
        <v>41937.95344907407</v>
      </c>
      <c r="T3382" s="13">
        <f>(((I3382/60)/60)/24)+DATE(1970,1,1)</f>
        <v>41972.995115740734</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6">
        <f>(E3383-D3383)/D3383 + 1</f>
        <v>1.0225</v>
      </c>
      <c r="P3383" s="5">
        <f>E3383/L3383</f>
        <v>85.208333333333329</v>
      </c>
      <c r="Q3383" t="s">
        <v>8317</v>
      </c>
      <c r="R3383" t="s">
        <v>8318</v>
      </c>
      <c r="S3383" s="12">
        <f>(((J3383/60)/60)/24)+DATE(1970,1,1)</f>
        <v>42044.184988425928</v>
      </c>
      <c r="T3383" s="13">
        <f>(((I3383/60)/60)/24)+DATE(1970,1,1)</f>
        <v>42074.143321759257</v>
      </c>
    </row>
    <row r="3384" spans="1:20" ht="64"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6">
        <f>(E3384-D3384)/D3384 + 1</f>
        <v>1.0074285714285713</v>
      </c>
      <c r="P3384" s="5">
        <f>E3384/L3384</f>
        <v>76.652173913043484</v>
      </c>
      <c r="Q3384" t="s">
        <v>8317</v>
      </c>
      <c r="R3384" t="s">
        <v>8318</v>
      </c>
      <c r="S3384" s="12">
        <f>(((J3384/60)/60)/24)+DATE(1970,1,1)</f>
        <v>42559.431203703702</v>
      </c>
      <c r="T3384" s="13">
        <f>(((I3384/60)/60)/24)+DATE(1970,1,1)</f>
        <v>42583.957638888889</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6">
        <f>(E3385-D3385)/D3385 + 1</f>
        <v>1.1171428571428572</v>
      </c>
      <c r="P3385" s="5">
        <f>E3385/L3385</f>
        <v>65.166666666666671</v>
      </c>
      <c r="Q3385" t="s">
        <v>8317</v>
      </c>
      <c r="R3385" t="s">
        <v>8318</v>
      </c>
      <c r="S3385" s="12">
        <f>(((J3385/60)/60)/24)+DATE(1970,1,1)</f>
        <v>42524.782638888893</v>
      </c>
      <c r="T3385" s="13">
        <f>(((I3385/60)/60)/24)+DATE(1970,1,1)</f>
        <v>42544.782638888893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6">
        <f>(E3386-D3386)/D3386 + 1</f>
        <v>1.0001100000000001</v>
      </c>
      <c r="P3386" s="5">
        <f>E3386/L3386</f>
        <v>93.760312499999998</v>
      </c>
      <c r="Q3386" t="s">
        <v>8317</v>
      </c>
      <c r="R3386" t="s">
        <v>8318</v>
      </c>
      <c r="S3386" s="12">
        <f>(((J3386/60)/60)/24)+DATE(1970,1,1)</f>
        <v>42292.087592592594</v>
      </c>
      <c r="T3386" s="13">
        <f>(((I3386/60)/60)/24)+DATE(1970,1,1)</f>
        <v>42329.125</v>
      </c>
    </row>
    <row r="3387" spans="1:20" ht="64"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6">
        <f>(E3387-D3387)/D3387 + 1</f>
        <v>1</v>
      </c>
      <c r="P3387" s="5">
        <f>E3387/L3387</f>
        <v>133.33333333333334</v>
      </c>
      <c r="Q3387" t="s">
        <v>8317</v>
      </c>
      <c r="R3387" t="s">
        <v>8318</v>
      </c>
      <c r="S3387" s="12">
        <f>(((J3387/60)/60)/24)+DATE(1970,1,1)</f>
        <v>41953.8675</v>
      </c>
      <c r="T3387" s="13">
        <f>(((I3387/60)/60)/24)+DATE(1970,1,1)</f>
        <v>41983.8675</v>
      </c>
    </row>
    <row r="3388" spans="1:20" ht="64"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6">
        <f>(E3388-D3388)/D3388 + 1</f>
        <v>1.05</v>
      </c>
      <c r="P3388" s="5">
        <f>E3388/L3388</f>
        <v>51.219512195121951</v>
      </c>
      <c r="Q3388" t="s">
        <v>8317</v>
      </c>
      <c r="R3388" t="s">
        <v>8318</v>
      </c>
      <c r="S3388" s="12">
        <f>(((J3388/60)/60)/24)+DATE(1970,1,1)</f>
        <v>41946.644745370373</v>
      </c>
      <c r="T3388" s="13">
        <f>(((I3388/60)/60)/24)+DATE(1970,1,1)</f>
        <v>41976.644745370373</v>
      </c>
    </row>
    <row r="3389" spans="1:20" ht="64"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6">
        <f>(E3389-D3389)/D3389 + 1</f>
        <v>1.1686666666666667</v>
      </c>
      <c r="P3389" s="5">
        <f>E3389/L3389</f>
        <v>100.17142857142858</v>
      </c>
      <c r="Q3389" t="s">
        <v>8317</v>
      </c>
      <c r="R3389" t="s">
        <v>8318</v>
      </c>
      <c r="S3389" s="12">
        <f>(((J3389/60)/60)/24)+DATE(1970,1,1)</f>
        <v>41947.762592592589</v>
      </c>
      <c r="T3389" s="13">
        <f>(((I3389/60)/60)/24)+DATE(1970,1,1)</f>
        <v>41987.762592592597</v>
      </c>
    </row>
    <row r="3390" spans="1:20" ht="64"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6">
        <f>(E3390-D3390)/D3390 + 1</f>
        <v>1.038</v>
      </c>
      <c r="P3390" s="5">
        <f>E3390/L3390</f>
        <v>34.6</v>
      </c>
      <c r="Q3390" t="s">
        <v>8317</v>
      </c>
      <c r="R3390" t="s">
        <v>8318</v>
      </c>
      <c r="S3390" s="12">
        <f>(((J3390/60)/60)/24)+DATE(1970,1,1)</f>
        <v>42143.461122685185</v>
      </c>
      <c r="T3390" s="13">
        <f>(((I3390/60)/60)/24)+DATE(1970,1,1)</f>
        <v>42173.461122685185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6">
        <f>(E3391-D3391)/D3391 + 1</f>
        <v>1.145</v>
      </c>
      <c r="P3391" s="5">
        <f>E3391/L3391</f>
        <v>184.67741935483872</v>
      </c>
      <c r="Q3391" t="s">
        <v>8317</v>
      </c>
      <c r="R3391" t="s">
        <v>8318</v>
      </c>
      <c r="S3391" s="12">
        <f>(((J3391/60)/60)/24)+DATE(1970,1,1)</f>
        <v>42494.563449074078</v>
      </c>
      <c r="T3391" s="13">
        <f>(((I3391/60)/60)/24)+DATE(1970,1,1)</f>
        <v>42524.563449074078</v>
      </c>
    </row>
    <row r="3392" spans="1:20" ht="64"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6">
        <f>(E3392-D3392)/D3392 + 1</f>
        <v>1.024</v>
      </c>
      <c r="P3392" s="5">
        <f>E3392/L3392</f>
        <v>69.818181818181813</v>
      </c>
      <c r="Q3392" t="s">
        <v>8317</v>
      </c>
      <c r="R3392" t="s">
        <v>8318</v>
      </c>
      <c r="S3392" s="12">
        <f>(((J3392/60)/60)/24)+DATE(1970,1,1)</f>
        <v>41815.774826388886</v>
      </c>
      <c r="T3392" s="13">
        <f>(((I3392/60)/60)/24)+DATE(1970,1,1)</f>
        <v>41830.774826388886</v>
      </c>
    </row>
    <row r="3393" spans="1:20" ht="64"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6">
        <f>(E3393-D3393)/D3393 + 1</f>
        <v>2.23</v>
      </c>
      <c r="P3393" s="5">
        <f>E3393/L3393</f>
        <v>61.944444444444443</v>
      </c>
      <c r="Q3393" t="s">
        <v>8317</v>
      </c>
      <c r="R3393" t="s">
        <v>8318</v>
      </c>
      <c r="S3393" s="12">
        <f>(((J3393/60)/60)/24)+DATE(1970,1,1)</f>
        <v>41830.545694444445</v>
      </c>
      <c r="T3393" s="13">
        <f>(((I3393/60)/60)/24)+DATE(1970,1,1)</f>
        <v>41859.936111111114</v>
      </c>
    </row>
    <row r="3394" spans="1:20" ht="64"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6">
        <f>(E3394-D3394)/D3394 + 1</f>
        <v>1</v>
      </c>
      <c r="P3394" s="5">
        <f>E3394/L3394</f>
        <v>41.666666666666664</v>
      </c>
      <c r="Q3394" t="s">
        <v>8317</v>
      </c>
      <c r="R3394" t="s">
        <v>8318</v>
      </c>
      <c r="S3394" s="12">
        <f>(((J3394/60)/60)/24)+DATE(1970,1,1)</f>
        <v>42446.845543981486</v>
      </c>
      <c r="T3394" s="13">
        <f>(((I3394/60)/60)/24)+DATE(1970,1,1)</f>
        <v>42496.845543981486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6">
        <f>(E3395-D3395)/D3395 + 1</f>
        <v>1.0580000000000001</v>
      </c>
      <c r="P3395" s="5">
        <f>E3395/L3395</f>
        <v>36.06818181818182</v>
      </c>
      <c r="Q3395" t="s">
        <v>8317</v>
      </c>
      <c r="R3395" t="s">
        <v>8318</v>
      </c>
      <c r="S3395" s="12">
        <f>(((J3395/60)/60)/24)+DATE(1970,1,1)</f>
        <v>41923.921643518523</v>
      </c>
      <c r="T3395" s="13">
        <f>(((I3395/60)/60)/24)+DATE(1970,1,1)</f>
        <v>41949.031944444447</v>
      </c>
    </row>
    <row r="3396" spans="1:20"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6">
        <f>(E3396-D3396)/D3396 + 1</f>
        <v>1.4236363636363636</v>
      </c>
      <c r="P3396" s="5">
        <f>E3396/L3396</f>
        <v>29</v>
      </c>
      <c r="Q3396" t="s">
        <v>8317</v>
      </c>
      <c r="R3396" t="s">
        <v>8318</v>
      </c>
      <c r="S3396" s="12">
        <f>(((J3396/60)/60)/24)+DATE(1970,1,1)</f>
        <v>41817.59542824074</v>
      </c>
      <c r="T3396" s="13">
        <f>(((I3396/60)/60)/24)+DATE(1970,1,1)</f>
        <v>41847.59542824074</v>
      </c>
    </row>
    <row r="3397" spans="1:20"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6">
        <f>(E3397-D3397)/D3397 + 1</f>
        <v>1.8399999999999999</v>
      </c>
      <c r="P3397" s="5">
        <f>E3397/L3397</f>
        <v>24.210526315789473</v>
      </c>
      <c r="Q3397" t="s">
        <v>8317</v>
      </c>
      <c r="R3397" t="s">
        <v>8318</v>
      </c>
      <c r="S3397" s="12">
        <f>(((J3397/60)/60)/24)+DATE(1970,1,1)</f>
        <v>42140.712314814817</v>
      </c>
      <c r="T3397" s="13">
        <f>(((I3397/60)/60)/24)+DATE(1970,1,1)</f>
        <v>42154.756944444445</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6">
        <f>(E3398-D3398)/D3398 + 1</f>
        <v>1.0433333333333334</v>
      </c>
      <c r="P3398" s="5">
        <f>E3398/L3398</f>
        <v>55.892857142857146</v>
      </c>
      <c r="Q3398" t="s">
        <v>8317</v>
      </c>
      <c r="R3398" t="s">
        <v>8318</v>
      </c>
      <c r="S3398" s="12">
        <f>(((J3398/60)/60)/24)+DATE(1970,1,1)</f>
        <v>41764.44663194444</v>
      </c>
      <c r="T3398" s="13">
        <f>(((I3398/60)/60)/24)+DATE(1970,1,1)</f>
        <v>41791.165972222225</v>
      </c>
    </row>
    <row r="3399" spans="1:20"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6">
        <f>(E3399-D3399)/D3399 + 1</f>
        <v>1.1200000000000001</v>
      </c>
      <c r="P3399" s="5">
        <f>E3399/L3399</f>
        <v>11.666666666666666</v>
      </c>
      <c r="Q3399" t="s">
        <v>8317</v>
      </c>
      <c r="R3399" t="s">
        <v>8318</v>
      </c>
      <c r="S3399" s="12">
        <f>(((J3399/60)/60)/24)+DATE(1970,1,1)</f>
        <v>42378.478344907402</v>
      </c>
      <c r="T3399" s="13">
        <f>(((I3399/60)/60)/24)+DATE(1970,1,1)</f>
        <v>42418.916666666672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6">
        <f>(E3400-D3400)/D3400 + 1</f>
        <v>1.1107499999999999</v>
      </c>
      <c r="P3400" s="5">
        <f>E3400/L3400</f>
        <v>68.353846153846149</v>
      </c>
      <c r="Q3400" t="s">
        <v>8317</v>
      </c>
      <c r="R3400" t="s">
        <v>8318</v>
      </c>
      <c r="S3400" s="12">
        <f>(((J3400/60)/60)/24)+DATE(1970,1,1)</f>
        <v>41941.75203703704</v>
      </c>
      <c r="T3400" s="13">
        <f>(((I3400/60)/60)/24)+DATE(1970,1,1)</f>
        <v>41964.708333333328</v>
      </c>
    </row>
    <row r="3401" spans="1:20"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6">
        <f>(E3401-D3401)/D3401 + 1</f>
        <v>1.0375000000000001</v>
      </c>
      <c r="P3401" s="5">
        <f>E3401/L3401</f>
        <v>27.065217391304348</v>
      </c>
      <c r="Q3401" t="s">
        <v>8317</v>
      </c>
      <c r="R3401" t="s">
        <v>8318</v>
      </c>
      <c r="S3401" s="12">
        <f>(((J3401/60)/60)/24)+DATE(1970,1,1)</f>
        <v>42026.920428240745</v>
      </c>
      <c r="T3401" s="13">
        <f>(((I3401/60)/60)/24)+DATE(1970,1,1)</f>
        <v>42056.920428240745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6">
        <f>(E3402-D3402)/D3402 + 1</f>
        <v>1.0041</v>
      </c>
      <c r="P3402" s="5">
        <f>E3402/L3402</f>
        <v>118.12941176470588</v>
      </c>
      <c r="Q3402" t="s">
        <v>8317</v>
      </c>
      <c r="R3402" t="s">
        <v>8318</v>
      </c>
      <c r="S3402" s="12">
        <f>(((J3402/60)/60)/24)+DATE(1970,1,1)</f>
        <v>41834.953865740739</v>
      </c>
      <c r="T3402" s="13">
        <f>(((I3402/60)/60)/24)+DATE(1970,1,1)</f>
        <v>41879.953865740739</v>
      </c>
    </row>
    <row r="3403" spans="1:20" ht="64"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6">
        <f>(E3403-D3403)/D3403 + 1</f>
        <v>1.0186206896551724</v>
      </c>
      <c r="P3403" s="5">
        <f>E3403/L3403</f>
        <v>44.757575757575758</v>
      </c>
      <c r="Q3403" t="s">
        <v>8317</v>
      </c>
      <c r="R3403" t="s">
        <v>8318</v>
      </c>
      <c r="S3403" s="12">
        <f>(((J3403/60)/60)/24)+DATE(1970,1,1)</f>
        <v>42193.723912037036</v>
      </c>
      <c r="T3403" s="13">
        <f>(((I3403/60)/60)/24)+DATE(1970,1,1)</f>
        <v>42223.723912037036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6">
        <f>(E3404-D3404)/D3404 + 1</f>
        <v>1.0976666666666666</v>
      </c>
      <c r="P3404" s="5">
        <f>E3404/L3404</f>
        <v>99.787878787878782</v>
      </c>
      <c r="Q3404" t="s">
        <v>8317</v>
      </c>
      <c r="R3404" t="s">
        <v>8318</v>
      </c>
      <c r="S3404" s="12">
        <f>(((J3404/60)/60)/24)+DATE(1970,1,1)</f>
        <v>42290.61855324074</v>
      </c>
      <c r="T3404" s="13">
        <f>(((I3404/60)/60)/24)+DATE(1970,1,1)</f>
        <v>42320.104861111111</v>
      </c>
    </row>
    <row r="3405" spans="1:20"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6">
        <f>(E3405-D3405)/D3405 + 1</f>
        <v>1</v>
      </c>
      <c r="P3405" s="5">
        <f>E3405/L3405</f>
        <v>117.64705882352941</v>
      </c>
      <c r="Q3405" t="s">
        <v>8317</v>
      </c>
      <c r="R3405" t="s">
        <v>8318</v>
      </c>
      <c r="S3405" s="12">
        <f>(((J3405/60)/60)/24)+DATE(1970,1,1)</f>
        <v>42150.462083333332</v>
      </c>
      <c r="T3405" s="13">
        <f>(((I3405/60)/60)/24)+DATE(1970,1,1)</f>
        <v>42180.462083333332</v>
      </c>
    </row>
    <row r="3406" spans="1:20" ht="64"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6">
        <f>(E3406-D3406)/D3406 + 1</f>
        <v>1.22</v>
      </c>
      <c r="P3406" s="5">
        <f>E3406/L3406</f>
        <v>203.33333333333334</v>
      </c>
      <c r="Q3406" t="s">
        <v>8317</v>
      </c>
      <c r="R3406" t="s">
        <v>8318</v>
      </c>
      <c r="S3406" s="12">
        <f>(((J3406/60)/60)/24)+DATE(1970,1,1)</f>
        <v>42152.503495370373</v>
      </c>
      <c r="T3406" s="13">
        <f>(((I3406/60)/60)/24)+DATE(1970,1,1)</f>
        <v>42172.503495370373</v>
      </c>
    </row>
    <row r="3407" spans="1:20"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6">
        <f>(E3407-D3407)/D3407 + 1</f>
        <v>1.3757142857142857</v>
      </c>
      <c r="P3407" s="5">
        <f>E3407/L3407</f>
        <v>28.323529411764707</v>
      </c>
      <c r="Q3407" t="s">
        <v>8317</v>
      </c>
      <c r="R3407" t="s">
        <v>8318</v>
      </c>
      <c r="S3407" s="12">
        <f>(((J3407/60)/60)/24)+DATE(1970,1,1)</f>
        <v>42410.017199074078</v>
      </c>
      <c r="T3407" s="13">
        <f>(((I3407/60)/60)/24)+DATE(1970,1,1)</f>
        <v>42430.999305555553</v>
      </c>
    </row>
    <row r="3408" spans="1:20" ht="48"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6">
        <f>(E3408-D3408)/D3408 + 1</f>
        <v>1.0031000000000001</v>
      </c>
      <c r="P3408" s="5">
        <f>E3408/L3408</f>
        <v>110.23076923076923</v>
      </c>
      <c r="Q3408" t="s">
        <v>8317</v>
      </c>
      <c r="R3408" t="s">
        <v>8318</v>
      </c>
      <c r="S3408" s="12">
        <f>(((J3408/60)/60)/24)+DATE(1970,1,1)</f>
        <v>41791.492777777778</v>
      </c>
      <c r="T3408" s="13">
        <f>(((I3408/60)/60)/24)+DATE(1970,1,1)</f>
        <v>41836.492777777778</v>
      </c>
    </row>
    <row r="3409" spans="1:20"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6">
        <f>(E3409-D3409)/D3409 + 1</f>
        <v>1.071</v>
      </c>
      <c r="P3409" s="5">
        <f>E3409/L3409</f>
        <v>31.970149253731343</v>
      </c>
      <c r="Q3409" t="s">
        <v>8317</v>
      </c>
      <c r="R3409" t="s">
        <v>8318</v>
      </c>
      <c r="S3409" s="12">
        <f>(((J3409/60)/60)/24)+DATE(1970,1,1)</f>
        <v>41796.422326388885</v>
      </c>
      <c r="T3409" s="13">
        <f>(((I3409/60)/60)/24)+DATE(1970,1,1)</f>
        <v>41826.422326388885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6">
        <f>(E3410-D3410)/D3410 + 1</f>
        <v>2.1100000000000003</v>
      </c>
      <c r="P3410" s="5">
        <f>E3410/L3410</f>
        <v>58.611111111111114</v>
      </c>
      <c r="Q3410" t="s">
        <v>8317</v>
      </c>
      <c r="R3410" t="s">
        <v>8318</v>
      </c>
      <c r="S3410" s="12">
        <f>(((J3410/60)/60)/24)+DATE(1970,1,1)</f>
        <v>41808.991944444446</v>
      </c>
      <c r="T3410" s="13">
        <f>(((I3410/60)/60)/24)+DATE(1970,1,1)</f>
        <v>41838.991944444446</v>
      </c>
    </row>
    <row r="3411" spans="1:20"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6">
        <f>(E3411-D3411)/D3411 + 1</f>
        <v>1.236</v>
      </c>
      <c r="P3411" s="5">
        <f>E3411/L3411</f>
        <v>29.428571428571427</v>
      </c>
      <c r="Q3411" t="s">
        <v>8317</v>
      </c>
      <c r="R3411" t="s">
        <v>8318</v>
      </c>
      <c r="S3411" s="12">
        <f>(((J3411/60)/60)/24)+DATE(1970,1,1)</f>
        <v>42544.814328703709</v>
      </c>
      <c r="T3411" s="13">
        <f>(((I3411/60)/60)/24)+DATE(1970,1,1)</f>
        <v>42582.873611111107</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6">
        <f>(E3412-D3412)/D3412 + 1</f>
        <v>1.085</v>
      </c>
      <c r="P3412" s="5">
        <f>E3412/L3412</f>
        <v>81.375</v>
      </c>
      <c r="Q3412" t="s">
        <v>8317</v>
      </c>
      <c r="R3412" t="s">
        <v>8318</v>
      </c>
      <c r="S3412" s="12">
        <f>(((J3412/60)/60)/24)+DATE(1970,1,1)</f>
        <v>42500.041550925926</v>
      </c>
      <c r="T3412" s="13">
        <f>(((I3412/60)/60)/24)+DATE(1970,1,1)</f>
        <v>42527.291666666672</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6">
        <f>(E3413-D3413)/D3413 + 1</f>
        <v>1.0356666666666667</v>
      </c>
      <c r="P3413" s="5">
        <f>E3413/L3413</f>
        <v>199.16666666666666</v>
      </c>
      <c r="Q3413" t="s">
        <v>8317</v>
      </c>
      <c r="R3413" t="s">
        <v>8318</v>
      </c>
      <c r="S3413" s="12">
        <f>(((J3413/60)/60)/24)+DATE(1970,1,1)</f>
        <v>42265.022824074069</v>
      </c>
      <c r="T3413" s="13">
        <f>(((I3413/60)/60)/24)+DATE(1970,1,1)</f>
        <v>42285.022824074069</v>
      </c>
    </row>
    <row r="3414" spans="1:20"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6">
        <f>(E3414-D3414)/D3414 + 1</f>
        <v>1</v>
      </c>
      <c r="P3414" s="5">
        <f>E3414/L3414</f>
        <v>115.38461538461539</v>
      </c>
      <c r="Q3414" t="s">
        <v>8317</v>
      </c>
      <c r="R3414" t="s">
        <v>8318</v>
      </c>
      <c r="S3414" s="12">
        <f>(((J3414/60)/60)/24)+DATE(1970,1,1)</f>
        <v>41879.959050925929</v>
      </c>
      <c r="T3414" s="13">
        <f>(((I3414/60)/60)/24)+DATE(1970,1,1)</f>
        <v>41909.959050925929</v>
      </c>
    </row>
    <row r="3415" spans="1:20" ht="64"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6">
        <f>(E3415-D3415)/D3415 + 1</f>
        <v>1.3</v>
      </c>
      <c r="P3415" s="5">
        <f>E3415/L3415</f>
        <v>46.428571428571431</v>
      </c>
      <c r="Q3415" t="s">
        <v>8317</v>
      </c>
      <c r="R3415" t="s">
        <v>8318</v>
      </c>
      <c r="S3415" s="12">
        <f>(((J3415/60)/60)/24)+DATE(1970,1,1)</f>
        <v>42053.733078703706</v>
      </c>
      <c r="T3415" s="13">
        <f>(((I3415/60)/60)/24)+DATE(1970,1,1)</f>
        <v>42063.207638888889</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6">
        <f>(E3416-D3416)/D3416 + 1</f>
        <v>1.0349999999999999</v>
      </c>
      <c r="P3416" s="5">
        <f>E3416/L3416</f>
        <v>70.568181818181813</v>
      </c>
      <c r="Q3416" t="s">
        <v>8317</v>
      </c>
      <c r="R3416" t="s">
        <v>8318</v>
      </c>
      <c r="S3416" s="12">
        <f>(((J3416/60)/60)/24)+DATE(1970,1,1)</f>
        <v>42675.832465277781</v>
      </c>
      <c r="T3416" s="13">
        <f>(((I3416/60)/60)/24)+DATE(1970,1,1)</f>
        <v>42705.332638888889</v>
      </c>
    </row>
    <row r="3417" spans="1:20" ht="48"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6">
        <f>(E3417-D3417)/D3417 + 1</f>
        <v>1</v>
      </c>
      <c r="P3417" s="5">
        <f>E3417/L3417</f>
        <v>22.222222222222221</v>
      </c>
      <c r="Q3417" t="s">
        <v>8317</v>
      </c>
      <c r="R3417" t="s">
        <v>8318</v>
      </c>
      <c r="S3417" s="12">
        <f>(((J3417/60)/60)/24)+DATE(1970,1,1)</f>
        <v>42467.144166666665</v>
      </c>
      <c r="T3417" s="13">
        <f>(((I3417/60)/60)/24)+DATE(1970,1,1)</f>
        <v>42477.979166666672</v>
      </c>
    </row>
    <row r="3418" spans="1:20" ht="64"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6">
        <f>(E3418-D3418)/D3418 + 1</f>
        <v>1.196</v>
      </c>
      <c r="P3418" s="5">
        <f>E3418/L3418</f>
        <v>159.46666666666667</v>
      </c>
      <c r="Q3418" t="s">
        <v>8317</v>
      </c>
      <c r="R3418" t="s">
        <v>8318</v>
      </c>
      <c r="S3418" s="12">
        <f>(((J3418/60)/60)/24)+DATE(1970,1,1)</f>
        <v>42089.412557870368</v>
      </c>
      <c r="T3418" s="13">
        <f>(((I3418/60)/60)/24)+DATE(1970,1,1)</f>
        <v>42117.770833333328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6">
        <f>(E3419-D3419)/D3419 + 1</f>
        <v>1.0000058823529412</v>
      </c>
      <c r="P3419" s="5">
        <f>E3419/L3419</f>
        <v>37.777999999999999</v>
      </c>
      <c r="Q3419" t="s">
        <v>8317</v>
      </c>
      <c r="R3419" t="s">
        <v>8318</v>
      </c>
      <c r="S3419" s="12">
        <f>(((J3419/60)/60)/24)+DATE(1970,1,1)</f>
        <v>41894.91375</v>
      </c>
      <c r="T3419" s="13">
        <f>(((I3419/60)/60)/24)+DATE(1970,1,1)</f>
        <v>41938.029861111114</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6">
        <f>(E3420-D3420)/D3420 + 1</f>
        <v>1.00875</v>
      </c>
      <c r="P3420" s="5">
        <f>E3420/L3420</f>
        <v>72.053571428571431</v>
      </c>
      <c r="Q3420" t="s">
        <v>8317</v>
      </c>
      <c r="R3420" t="s">
        <v>8318</v>
      </c>
      <c r="S3420" s="12">
        <f>(((J3420/60)/60)/24)+DATE(1970,1,1)</f>
        <v>41752.83457175926</v>
      </c>
      <c r="T3420" s="13">
        <f>(((I3420/60)/60)/24)+DATE(1970,1,1)</f>
        <v>41782.83457175926</v>
      </c>
    </row>
    <row r="3421" spans="1:20"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6">
        <f>(E3421-D3421)/D3421 + 1</f>
        <v>1.0654545454545454</v>
      </c>
      <c r="P3421" s="5">
        <f>E3421/L3421</f>
        <v>63.695652173913047</v>
      </c>
      <c r="Q3421" t="s">
        <v>8317</v>
      </c>
      <c r="R3421" t="s">
        <v>8318</v>
      </c>
      <c r="S3421" s="12">
        <f>(((J3421/60)/60)/24)+DATE(1970,1,1)</f>
        <v>42448.821585648147</v>
      </c>
      <c r="T3421" s="13">
        <f>(((I3421/60)/60)/24)+DATE(1970,1,1)</f>
        <v>42466.895833333328</v>
      </c>
    </row>
    <row r="3422" spans="1:20"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6">
        <f>(E3422-D3422)/D3422 + 1</f>
        <v>1.38</v>
      </c>
      <c r="P3422" s="5">
        <f>E3422/L3422</f>
        <v>28.411764705882351</v>
      </c>
      <c r="Q3422" t="s">
        <v>8317</v>
      </c>
      <c r="R3422" t="s">
        <v>8318</v>
      </c>
      <c r="S3422" s="12">
        <f>(((J3422/60)/60)/24)+DATE(1970,1,1)</f>
        <v>42405.090300925927</v>
      </c>
      <c r="T3422" s="13">
        <f>(((I3422/60)/60)/24)+DATE(1970,1,1)</f>
        <v>42414</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6">
        <f>(E3423-D3423)/D3423 + 1</f>
        <v>1.0115000000000001</v>
      </c>
      <c r="P3423" s="5">
        <f>E3423/L3423</f>
        <v>103.21428571428571</v>
      </c>
      <c r="Q3423" t="s">
        <v>8317</v>
      </c>
      <c r="R3423" t="s">
        <v>8318</v>
      </c>
      <c r="S3423" s="12">
        <f>(((J3423/60)/60)/24)+DATE(1970,1,1)</f>
        <v>42037.791238425925</v>
      </c>
      <c r="T3423" s="13">
        <f>(((I3423/60)/60)/24)+DATE(1970,1,1)</f>
        <v>42067.791238425925</v>
      </c>
    </row>
    <row r="3424" spans="1:20" ht="64"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6">
        <f>(E3424-D3424)/D3424 + 1</f>
        <v>1.091</v>
      </c>
      <c r="P3424" s="5">
        <f>E3424/L3424</f>
        <v>71.152173913043484</v>
      </c>
      <c r="Q3424" t="s">
        <v>8317</v>
      </c>
      <c r="R3424" t="s">
        <v>8318</v>
      </c>
      <c r="S3424" s="12">
        <f>(((J3424/60)/60)/24)+DATE(1970,1,1)</f>
        <v>42323.562222222223</v>
      </c>
      <c r="T3424" s="13">
        <f>(((I3424/60)/60)/24)+DATE(1970,1,1)</f>
        <v>42352</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6">
        <f>(E3425-D3425)/D3425 + 1</f>
        <v>1.4</v>
      </c>
      <c r="P3425" s="5">
        <f>E3425/L3425</f>
        <v>35</v>
      </c>
      <c r="Q3425" t="s">
        <v>8317</v>
      </c>
      <c r="R3425" t="s">
        <v>8318</v>
      </c>
      <c r="S3425" s="12">
        <f>(((J3425/60)/60)/24)+DATE(1970,1,1)</f>
        <v>42088.911354166667</v>
      </c>
      <c r="T3425" s="13">
        <f>(((I3425/60)/60)/24)+DATE(1970,1,1)</f>
        <v>42118.911354166667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6">
        <f>(E3426-D3426)/D3426 + 1</f>
        <v>1.0358333333333334</v>
      </c>
      <c r="P3426" s="5">
        <f>E3426/L3426</f>
        <v>81.776315789473685</v>
      </c>
      <c r="Q3426" t="s">
        <v>8317</v>
      </c>
      <c r="R3426" t="s">
        <v>8318</v>
      </c>
      <c r="S3426" s="12">
        <f>(((J3426/60)/60)/24)+DATE(1970,1,1)</f>
        <v>42018.676898148144</v>
      </c>
      <c r="T3426" s="13">
        <f>(((I3426/60)/60)/24)+DATE(1970,1,1)</f>
        <v>42040.290972222225</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6">
        <f>(E3427-D3427)/D3427 + 1</f>
        <v>1.0297033333333332</v>
      </c>
      <c r="P3427" s="5">
        <f>E3427/L3427</f>
        <v>297.02980769230766</v>
      </c>
      <c r="Q3427" t="s">
        <v>8317</v>
      </c>
      <c r="R3427" t="s">
        <v>8318</v>
      </c>
      <c r="S3427" s="12">
        <f>(((J3427/60)/60)/24)+DATE(1970,1,1)</f>
        <v>41884.617314814815</v>
      </c>
      <c r="T3427" s="13">
        <f>(((I3427/60)/60)/24)+DATE(1970,1,1)</f>
        <v>41916.617314814815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6">
        <f>(E3428-D3428)/D3428 + 1</f>
        <v>1.0813333333333333</v>
      </c>
      <c r="P3428" s="5">
        <f>E3428/L3428</f>
        <v>46.609195402298852</v>
      </c>
      <c r="Q3428" t="s">
        <v>8317</v>
      </c>
      <c r="R3428" t="s">
        <v>8318</v>
      </c>
      <c r="S3428" s="12">
        <f>(((J3428/60)/60)/24)+DATE(1970,1,1)</f>
        <v>41884.056747685187</v>
      </c>
      <c r="T3428" s="13">
        <f>(((I3428/60)/60)/24)+DATE(1970,1,1)</f>
        <v>41903.083333333336</v>
      </c>
    </row>
    <row r="3429" spans="1:20"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6">
        <f>(E3429-D3429)/D3429 + 1</f>
        <v>1</v>
      </c>
      <c r="P3429" s="5">
        <f>E3429/L3429</f>
        <v>51.724137931034484</v>
      </c>
      <c r="Q3429" t="s">
        <v>8317</v>
      </c>
      <c r="R3429" t="s">
        <v>8318</v>
      </c>
      <c r="S3429" s="12">
        <f>(((J3429/60)/60)/24)+DATE(1970,1,1)</f>
        <v>41792.645277777774</v>
      </c>
      <c r="T3429" s="13">
        <f>(((I3429/60)/60)/24)+DATE(1970,1,1)</f>
        <v>41822.645277777774</v>
      </c>
    </row>
    <row r="3430" spans="1:20"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6">
        <f>(E3430-D3430)/D3430 + 1</f>
        <v>1.0275000000000001</v>
      </c>
      <c r="P3430" s="5">
        <f>E3430/L3430</f>
        <v>40.294117647058826</v>
      </c>
      <c r="Q3430" t="s">
        <v>8317</v>
      </c>
      <c r="R3430" t="s">
        <v>8318</v>
      </c>
      <c r="S3430" s="12">
        <f>(((J3430/60)/60)/24)+DATE(1970,1,1)</f>
        <v>42038.720451388886</v>
      </c>
      <c r="T3430" s="13">
        <f>(((I3430/60)/60)/24)+DATE(1970,1,1)</f>
        <v>42063.708333333328</v>
      </c>
    </row>
    <row r="3431" spans="1:20"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6">
        <f>(E3431-D3431)/D3431 + 1</f>
        <v>1.3</v>
      </c>
      <c r="P3431" s="5">
        <f>E3431/L3431</f>
        <v>16.25</v>
      </c>
      <c r="Q3431" t="s">
        <v>8317</v>
      </c>
      <c r="R3431" t="s">
        <v>8318</v>
      </c>
      <c r="S3431" s="12">
        <f>(((J3431/60)/60)/24)+DATE(1970,1,1)</f>
        <v>42662.021539351852</v>
      </c>
      <c r="T3431" s="13">
        <f>(((I3431/60)/60)/24)+DATE(1970,1,1)</f>
        <v>42676.021539351852</v>
      </c>
    </row>
    <row r="3432" spans="1:20"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6">
        <f>(E3432-D3432)/D3432 + 1</f>
        <v>1.0854949999999999</v>
      </c>
      <c r="P3432" s="5">
        <f>E3432/L3432</f>
        <v>30.152638888888887</v>
      </c>
      <c r="Q3432" t="s">
        <v>8317</v>
      </c>
      <c r="R3432" t="s">
        <v>8318</v>
      </c>
      <c r="S3432" s="12">
        <f>(((J3432/60)/60)/24)+DATE(1970,1,1)</f>
        <v>41820.945613425924</v>
      </c>
      <c r="T3432" s="13">
        <f>(((I3432/60)/60)/24)+DATE(1970,1,1)</f>
        <v>41850.945613425924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6">
        <f>(E3433-D3433)/D3433 + 1</f>
        <v>1</v>
      </c>
      <c r="P3433" s="5">
        <f>E3433/L3433</f>
        <v>95.238095238095241</v>
      </c>
      <c r="Q3433" t="s">
        <v>8317</v>
      </c>
      <c r="R3433" t="s">
        <v>8318</v>
      </c>
      <c r="S3433" s="12">
        <f>(((J3433/60)/60)/24)+DATE(1970,1,1)</f>
        <v>41839.730937500004</v>
      </c>
      <c r="T3433" s="13">
        <f>(((I3433/60)/60)/24)+DATE(1970,1,1)</f>
        <v>41869.730937500004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6">
        <f>(E3434-D3434)/D3434 + 1</f>
        <v>1.0965</v>
      </c>
      <c r="P3434" s="5">
        <f>E3434/L3434</f>
        <v>52.214285714285715</v>
      </c>
      <c r="Q3434" t="s">
        <v>8317</v>
      </c>
      <c r="R3434" t="s">
        <v>8318</v>
      </c>
      <c r="S3434" s="12">
        <f>(((J3434/60)/60)/24)+DATE(1970,1,1)</f>
        <v>42380.581180555557</v>
      </c>
      <c r="T3434" s="13">
        <f>(((I3434/60)/60)/24)+DATE(1970,1,1)</f>
        <v>42405.916666666672</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6">
        <f>(E3435-D3435)/D3435 + 1</f>
        <v>1.0026315789473683</v>
      </c>
      <c r="P3435" s="5">
        <f>E3435/L3435</f>
        <v>134.1549295774648</v>
      </c>
      <c r="Q3435" t="s">
        <v>8317</v>
      </c>
      <c r="R3435" t="s">
        <v>8318</v>
      </c>
      <c r="S3435" s="12">
        <f>(((J3435/60)/60)/24)+DATE(1970,1,1)</f>
        <v>41776.063136574077</v>
      </c>
      <c r="T3435" s="13">
        <f>(((I3435/60)/60)/24)+DATE(1970,1,1)</f>
        <v>41807.125</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6">
        <f>(E3436-D3436)/D3436 + 1</f>
        <v>1.0555000000000001</v>
      </c>
      <c r="P3436" s="5">
        <f>E3436/L3436</f>
        <v>62.827380952380949</v>
      </c>
      <c r="Q3436" t="s">
        <v>8317</v>
      </c>
      <c r="R3436" t="s">
        <v>8318</v>
      </c>
      <c r="S3436" s="12">
        <f>(((J3436/60)/60)/24)+DATE(1970,1,1)</f>
        <v>41800.380428240744</v>
      </c>
      <c r="T3436" s="13">
        <f>(((I3436/60)/60)/24)+DATE(1970,1,1)</f>
        <v>41830.380428240744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6">
        <f>(E3437-D3437)/D3437 + 1</f>
        <v>1.1200000000000001</v>
      </c>
      <c r="P3437" s="5">
        <f>E3437/L3437</f>
        <v>58.94736842105263</v>
      </c>
      <c r="Q3437" t="s">
        <v>8317</v>
      </c>
      <c r="R3437" t="s">
        <v>8318</v>
      </c>
      <c r="S3437" s="12">
        <f>(((J3437/60)/60)/24)+DATE(1970,1,1)</f>
        <v>42572.61681712963</v>
      </c>
      <c r="T3437" s="13">
        <f>(((I3437/60)/60)/24)+DATE(1970,1,1)</f>
        <v>42589.125</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6">
        <f>(E3438-D3438)/D3438 + 1</f>
        <v>1.0589999999999999</v>
      </c>
      <c r="P3438" s="5">
        <f>E3438/L3438</f>
        <v>143.1081081081081</v>
      </c>
      <c r="Q3438" t="s">
        <v>8317</v>
      </c>
      <c r="R3438" t="s">
        <v>8318</v>
      </c>
      <c r="S3438" s="12">
        <f>(((J3438/60)/60)/24)+DATE(1970,1,1)</f>
        <v>41851.541585648149</v>
      </c>
      <c r="T3438" s="13">
        <f>(((I3438/60)/60)/24)+DATE(1970,1,1)</f>
        <v>41872.686111111114</v>
      </c>
    </row>
    <row r="3439" spans="1:20" ht="64"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6">
        <f>(E3439-D3439)/D3439 + 1</f>
        <v>1.01</v>
      </c>
      <c r="P3439" s="5">
        <f>E3439/L3439</f>
        <v>84.166666666666671</v>
      </c>
      <c r="Q3439" t="s">
        <v>8317</v>
      </c>
      <c r="R3439" t="s">
        <v>8318</v>
      </c>
      <c r="S3439" s="12">
        <f>(((J3439/60)/60)/24)+DATE(1970,1,1)</f>
        <v>42205.710879629631</v>
      </c>
      <c r="T3439" s="13">
        <f>(((I3439/60)/60)/24)+DATE(1970,1,1)</f>
        <v>42235.710879629631</v>
      </c>
    </row>
    <row r="3440" spans="1:20"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6">
        <f>(E3440-D3440)/D3440 + 1</f>
        <v>1.042</v>
      </c>
      <c r="P3440" s="5">
        <f>E3440/L3440</f>
        <v>186.07142857142858</v>
      </c>
      <c r="Q3440" t="s">
        <v>8317</v>
      </c>
      <c r="R3440" t="s">
        <v>8318</v>
      </c>
      <c r="S3440" s="12">
        <f>(((J3440/60)/60)/24)+DATE(1970,1,1)</f>
        <v>42100.927858796291</v>
      </c>
      <c r="T3440" s="13">
        <f>(((I3440/60)/60)/24)+DATE(1970,1,1)</f>
        <v>42126.875</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6">
        <f>(E3441-D3441)/D3441 + 1</f>
        <v>1.3467833333333334</v>
      </c>
      <c r="P3441" s="5">
        <f>E3441/L3441</f>
        <v>89.785555555555561</v>
      </c>
      <c r="Q3441" t="s">
        <v>8317</v>
      </c>
      <c r="R3441" t="s">
        <v>8318</v>
      </c>
      <c r="S3441" s="12">
        <f>(((J3441/60)/60)/24)+DATE(1970,1,1)</f>
        <v>42374.911226851851</v>
      </c>
      <c r="T3441" s="13">
        <f>(((I3441/60)/60)/24)+DATE(1970,1,1)</f>
        <v>42388.207638888889</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6">
        <f>(E3442-D3442)/D3442 + 1</f>
        <v>1.052184</v>
      </c>
      <c r="P3442" s="5">
        <f>E3442/L3442</f>
        <v>64.157560975609755</v>
      </c>
      <c r="Q3442" t="s">
        <v>8317</v>
      </c>
      <c r="R3442" t="s">
        <v>8318</v>
      </c>
      <c r="S3442" s="12">
        <f>(((J3442/60)/60)/24)+DATE(1970,1,1)</f>
        <v>41809.12300925926</v>
      </c>
      <c r="T3442" s="13">
        <f>(((I3442/60)/60)/24)+DATE(1970,1,1)</f>
        <v>41831.677083333336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6">
        <f>(E3443-D3443)/D3443 + 1</f>
        <v>1.026</v>
      </c>
      <c r="P3443" s="5">
        <f>E3443/L3443</f>
        <v>59.651162790697676</v>
      </c>
      <c r="Q3443" t="s">
        <v>8317</v>
      </c>
      <c r="R3443" t="s">
        <v>8318</v>
      </c>
      <c r="S3443" s="12">
        <f>(((J3443/60)/60)/24)+DATE(1970,1,1)</f>
        <v>42294.429641203707</v>
      </c>
      <c r="T3443" s="13">
        <f>(((I3443/60)/60)/24)+DATE(1970,1,1)</f>
        <v>42321.845138888893</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6">
        <f>(E3444-D3444)/D3444 + 1</f>
        <v>1</v>
      </c>
      <c r="P3444" s="5">
        <f>E3444/L3444</f>
        <v>31.25</v>
      </c>
      <c r="Q3444" t="s">
        <v>8317</v>
      </c>
      <c r="R3444" t="s">
        <v>8318</v>
      </c>
      <c r="S3444" s="12">
        <f>(((J3444/60)/60)/24)+DATE(1970,1,1)</f>
        <v>42124.841111111105</v>
      </c>
      <c r="T3444" s="13">
        <f>(((I3444/60)/60)/24)+DATE(1970,1,1)</f>
        <v>42154.841111111105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6">
        <f>(E3445-D3445)/D3445 + 1</f>
        <v>1.855</v>
      </c>
      <c r="P3445" s="5">
        <f>E3445/L3445</f>
        <v>41.222222222222221</v>
      </c>
      <c r="Q3445" t="s">
        <v>8317</v>
      </c>
      <c r="R3445" t="s">
        <v>8318</v>
      </c>
      <c r="S3445" s="12">
        <f>(((J3445/60)/60)/24)+DATE(1970,1,1)</f>
        <v>41861.524837962963</v>
      </c>
      <c r="T3445" s="13">
        <f>(((I3445/60)/60)/24)+DATE(1970,1,1)</f>
        <v>41891.524837962963</v>
      </c>
    </row>
    <row r="3446" spans="1:20"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6">
        <f>(E3446-D3446)/D3446 + 1</f>
        <v>2.8899999999999997</v>
      </c>
      <c r="P3446" s="5">
        <f>E3446/L3446</f>
        <v>43.35</v>
      </c>
      <c r="Q3446" t="s">
        <v>8317</v>
      </c>
      <c r="R3446" t="s">
        <v>8318</v>
      </c>
      <c r="S3446" s="12">
        <f>(((J3446/60)/60)/24)+DATE(1970,1,1)</f>
        <v>42521.291504629626</v>
      </c>
      <c r="T3446" s="13">
        <f>(((I3446/60)/60)/24)+DATE(1970,1,1)</f>
        <v>42529.582638888889</v>
      </c>
    </row>
    <row r="3447" spans="1:20"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6">
        <f>(E3447-D3447)/D3447 + 1</f>
        <v>1</v>
      </c>
      <c r="P3447" s="5">
        <f>E3447/L3447</f>
        <v>64.516129032258064</v>
      </c>
      <c r="Q3447" t="s">
        <v>8317</v>
      </c>
      <c r="R3447" t="s">
        <v>8318</v>
      </c>
      <c r="S3447" s="12">
        <f>(((J3447/60)/60)/24)+DATE(1970,1,1)</f>
        <v>42272.530509259261</v>
      </c>
      <c r="T3447" s="13">
        <f>(((I3447/60)/60)/24)+DATE(1970,1,1)</f>
        <v>42300.530509259261</v>
      </c>
    </row>
    <row r="3448" spans="1:20"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6">
        <f>(E3448-D3448)/D3448 + 1</f>
        <v>1.0820000000000001</v>
      </c>
      <c r="P3448" s="5">
        <f>E3448/L3448</f>
        <v>43.28</v>
      </c>
      <c r="Q3448" t="s">
        <v>8317</v>
      </c>
      <c r="R3448" t="s">
        <v>8318</v>
      </c>
      <c r="S3448" s="12">
        <f>(((J3448/60)/60)/24)+DATE(1970,1,1)</f>
        <v>42016.832465277781</v>
      </c>
      <c r="T3448" s="13">
        <f>(((I3448/60)/60)/24)+DATE(1970,1,1)</f>
        <v>42040.513888888891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6">
        <f>(E3449-D3449)/D3449 + 1</f>
        <v>1.0780000000000001</v>
      </c>
      <c r="P3449" s="5">
        <f>E3449/L3449</f>
        <v>77</v>
      </c>
      <c r="Q3449" t="s">
        <v>8317</v>
      </c>
      <c r="R3449" t="s">
        <v>8318</v>
      </c>
      <c r="S3449" s="12">
        <f>(((J3449/60)/60)/24)+DATE(1970,1,1)</f>
        <v>42402.889027777783</v>
      </c>
      <c r="T3449" s="13">
        <f>(((I3449/60)/60)/24)+DATE(1970,1,1)</f>
        <v>42447.847361111111</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6">
        <f>(E3450-D3450)/D3450 + 1</f>
        <v>1.0976190476190477</v>
      </c>
      <c r="P3450" s="5">
        <f>E3450/L3450</f>
        <v>51.222222222222221</v>
      </c>
      <c r="Q3450" t="s">
        <v>8317</v>
      </c>
      <c r="R3450" t="s">
        <v>8318</v>
      </c>
      <c r="S3450" s="12">
        <f>(((J3450/60)/60)/24)+DATE(1970,1,1)</f>
        <v>41960.119085648148</v>
      </c>
      <c r="T3450" s="13">
        <f>(((I3450/60)/60)/24)+DATE(1970,1,1)</f>
        <v>41990.119085648148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6">
        <f>(E3451-D3451)/D3451 + 1</f>
        <v>1.70625</v>
      </c>
      <c r="P3451" s="5">
        <f>E3451/L3451</f>
        <v>68.25</v>
      </c>
      <c r="Q3451" t="s">
        <v>8317</v>
      </c>
      <c r="R3451" t="s">
        <v>8318</v>
      </c>
      <c r="S3451" s="12">
        <f>(((J3451/60)/60)/24)+DATE(1970,1,1)</f>
        <v>42532.052523148144</v>
      </c>
      <c r="T3451" s="13">
        <f>(((I3451/60)/60)/24)+DATE(1970,1,1)</f>
        <v>42560.166666666672</v>
      </c>
    </row>
    <row r="3452" spans="1:20"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6">
        <f>(E3452-D3452)/D3452 + 1</f>
        <v>1.52</v>
      </c>
      <c r="P3452" s="5">
        <f>E3452/L3452</f>
        <v>19.487179487179485</v>
      </c>
      <c r="Q3452" t="s">
        <v>8317</v>
      </c>
      <c r="R3452" t="s">
        <v>8318</v>
      </c>
      <c r="S3452" s="12">
        <f>(((J3452/60)/60)/24)+DATE(1970,1,1)</f>
        <v>42036.704525462963</v>
      </c>
      <c r="T3452" s="13">
        <f>(((I3452/60)/60)/24)+DATE(1970,1,1)</f>
        <v>42096.662858796291</v>
      </c>
    </row>
    <row r="3453" spans="1:20" ht="64"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6">
        <f>(E3453-D3453)/D3453 + 1</f>
        <v>1.0123076923076924</v>
      </c>
      <c r="P3453" s="5">
        <f>E3453/L3453</f>
        <v>41.125</v>
      </c>
      <c r="Q3453" t="s">
        <v>8317</v>
      </c>
      <c r="R3453" t="s">
        <v>8318</v>
      </c>
      <c r="S3453" s="12">
        <f>(((J3453/60)/60)/24)+DATE(1970,1,1)</f>
        <v>42088.723692129628</v>
      </c>
      <c r="T3453" s="13">
        <f>(((I3453/60)/60)/24)+DATE(1970,1,1)</f>
        <v>42115.723692129628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6">
        <f>(E3454-D3454)/D3454 + 1</f>
        <v>1.532</v>
      </c>
      <c r="P3454" s="5">
        <f>E3454/L3454</f>
        <v>41.405405405405403</v>
      </c>
      <c r="Q3454" t="s">
        <v>8317</v>
      </c>
      <c r="R3454" t="s">
        <v>8318</v>
      </c>
      <c r="S3454" s="12">
        <f>(((J3454/60)/60)/24)+DATE(1970,1,1)</f>
        <v>41820.639189814814</v>
      </c>
      <c r="T3454" s="13">
        <f>(((I3454/60)/60)/24)+DATE(1970,1,1)</f>
        <v>41843.165972222225</v>
      </c>
    </row>
    <row r="3455" spans="1:20"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6">
        <f>(E3455-D3455)/D3455 + 1</f>
        <v>1.2833333333333332</v>
      </c>
      <c r="P3455" s="5">
        <f>E3455/L3455</f>
        <v>27.5</v>
      </c>
      <c r="Q3455" t="s">
        <v>8317</v>
      </c>
      <c r="R3455" t="s">
        <v>8318</v>
      </c>
      <c r="S3455" s="12">
        <f>(((J3455/60)/60)/24)+DATE(1970,1,1)</f>
        <v>42535.97865740741</v>
      </c>
      <c r="T3455" s="13">
        <f>(((I3455/60)/60)/24)+DATE(1970,1,1)</f>
        <v>42595.97865740741</v>
      </c>
    </row>
    <row r="3456" spans="1:20" ht="64"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6">
        <f>(E3456-D3456)/D3456 + 1</f>
        <v>1.0071428571428571</v>
      </c>
      <c r="P3456" s="5">
        <f>E3456/L3456</f>
        <v>33.571428571428569</v>
      </c>
      <c r="Q3456" t="s">
        <v>8317</v>
      </c>
      <c r="R3456" t="s">
        <v>8318</v>
      </c>
      <c r="S3456" s="12">
        <f>(((J3456/60)/60)/24)+DATE(1970,1,1)</f>
        <v>41821.698599537034</v>
      </c>
      <c r="T3456" s="13">
        <f>(((I3456/60)/60)/24)+DATE(1970,1,1)</f>
        <v>41851.698599537034</v>
      </c>
    </row>
    <row r="3457" spans="1:20" ht="64"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6">
        <f>(E3457-D3457)/D3457 + 1</f>
        <v>1.0065</v>
      </c>
      <c r="P3457" s="5">
        <f>E3457/L3457</f>
        <v>145.86956521739131</v>
      </c>
      <c r="Q3457" t="s">
        <v>8317</v>
      </c>
      <c r="R3457" t="s">
        <v>8318</v>
      </c>
      <c r="S3457" s="12">
        <f>(((J3457/60)/60)/24)+DATE(1970,1,1)</f>
        <v>42626.7503125</v>
      </c>
      <c r="T3457" s="13">
        <f>(((I3457/60)/60)/24)+DATE(1970,1,1)</f>
        <v>42656.7503125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6">
        <f>(E3458-D3458)/D3458 + 1</f>
        <v>1.913</v>
      </c>
      <c r="P3458" s="5">
        <f>E3458/L3458</f>
        <v>358.6875</v>
      </c>
      <c r="Q3458" t="s">
        <v>8317</v>
      </c>
      <c r="R3458" t="s">
        <v>8318</v>
      </c>
      <c r="S3458" s="12">
        <f>(((J3458/60)/60)/24)+DATE(1970,1,1)</f>
        <v>41821.205636574072</v>
      </c>
      <c r="T3458" s="13">
        <f>(((I3458/60)/60)/24)+DATE(1970,1,1)</f>
        <v>41852.290972222225</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6">
        <f>(E3459-D3459)/D3459 + 1</f>
        <v>1.4020000000000001</v>
      </c>
      <c r="P3459" s="5">
        <f>E3459/L3459</f>
        <v>50.981818181818184</v>
      </c>
      <c r="Q3459" t="s">
        <v>8317</v>
      </c>
      <c r="R3459" t="s">
        <v>8318</v>
      </c>
      <c r="S3459" s="12">
        <f>(((J3459/60)/60)/24)+DATE(1970,1,1)</f>
        <v>42016.706678240742</v>
      </c>
      <c r="T3459" s="13">
        <f>(((I3459/60)/60)/24)+DATE(1970,1,1)</f>
        <v>42047.249305555553</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6">
        <f>(E3460-D3460)/D3460 + 1</f>
        <v>1.2433537832310839</v>
      </c>
      <c r="P3460" s="5">
        <f>E3460/L3460</f>
        <v>45.037037037037038</v>
      </c>
      <c r="Q3460" t="s">
        <v>8317</v>
      </c>
      <c r="R3460" t="s">
        <v>8318</v>
      </c>
      <c r="S3460" s="12">
        <f>(((J3460/60)/60)/24)+DATE(1970,1,1)</f>
        <v>42011.202581018515</v>
      </c>
      <c r="T3460" s="13">
        <f>(((I3460/60)/60)/24)+DATE(1970,1,1)</f>
        <v>42038.185416666667</v>
      </c>
    </row>
    <row r="3461" spans="1:20" ht="64"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6">
        <f>(E3461-D3461)/D3461 + 1</f>
        <v>1.262</v>
      </c>
      <c r="P3461" s="5">
        <f>E3461/L3461</f>
        <v>17.527777777777779</v>
      </c>
      <c r="Q3461" t="s">
        <v>8317</v>
      </c>
      <c r="R3461" t="s">
        <v>8318</v>
      </c>
      <c r="S3461" s="12">
        <f>(((J3461/60)/60)/24)+DATE(1970,1,1)</f>
        <v>42480.479861111111</v>
      </c>
      <c r="T3461" s="13">
        <f>(((I3461/60)/60)/24)+DATE(1970,1,1)</f>
        <v>42510.479861111111</v>
      </c>
    </row>
    <row r="3462" spans="1:20"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6">
        <f>(E3462-D3462)/D3462 + 1</f>
        <v>1.9</v>
      </c>
      <c r="P3462" s="5">
        <f>E3462/L3462</f>
        <v>50</v>
      </c>
      <c r="Q3462" t="s">
        <v>8317</v>
      </c>
      <c r="R3462" t="s">
        <v>8318</v>
      </c>
      <c r="S3462" s="12">
        <f>(((J3462/60)/60)/24)+DATE(1970,1,1)</f>
        <v>41852.527222222219</v>
      </c>
      <c r="T3462" s="13">
        <f>(((I3462/60)/60)/24)+DATE(1970,1,1)</f>
        <v>41866.527222222219</v>
      </c>
    </row>
    <row r="3463" spans="1:20" ht="64"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6">
        <f>(E3463-D3463)/D3463 + 1</f>
        <v>1.3900000000000001</v>
      </c>
      <c r="P3463" s="5">
        <f>E3463/L3463</f>
        <v>57.916666666666664</v>
      </c>
      <c r="Q3463" t="s">
        <v>8317</v>
      </c>
      <c r="R3463" t="s">
        <v>8318</v>
      </c>
      <c r="S3463" s="12">
        <f>(((J3463/60)/60)/24)+DATE(1970,1,1)</f>
        <v>42643.632858796293</v>
      </c>
      <c r="T3463" s="13">
        <f>(((I3463/60)/60)/24)+DATE(1970,1,1)</f>
        <v>42672.125</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6">
        <f>(E3464-D3464)/D3464 + 1</f>
        <v>2.02</v>
      </c>
      <c r="P3464" s="5">
        <f>E3464/L3464</f>
        <v>29.705882352941178</v>
      </c>
      <c r="Q3464" t="s">
        <v>8317</v>
      </c>
      <c r="R3464" t="s">
        <v>8318</v>
      </c>
      <c r="S3464" s="12">
        <f>(((J3464/60)/60)/24)+DATE(1970,1,1)</f>
        <v>42179.898472222223</v>
      </c>
      <c r="T3464" s="13">
        <f>(((I3464/60)/60)/24)+DATE(1970,1,1)</f>
        <v>42195.75</v>
      </c>
    </row>
    <row r="3465" spans="1:20"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6">
        <f>(E3465-D3465)/D3465 + 1</f>
        <v>1.0338000000000001</v>
      </c>
      <c r="P3465" s="5">
        <f>E3465/L3465</f>
        <v>90.684210526315795</v>
      </c>
      <c r="Q3465" t="s">
        <v>8317</v>
      </c>
      <c r="R3465" t="s">
        <v>8318</v>
      </c>
      <c r="S3465" s="12">
        <f>(((J3465/60)/60)/24)+DATE(1970,1,1)</f>
        <v>42612.918807870374</v>
      </c>
      <c r="T3465" s="13">
        <f>(((I3465/60)/60)/24)+DATE(1970,1,1)</f>
        <v>42654.165972222225</v>
      </c>
    </row>
    <row r="3466" spans="1:20" ht="64"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6">
        <f>(E3466-D3466)/D3466 + 1</f>
        <v>1.023236</v>
      </c>
      <c r="P3466" s="5">
        <f>E3466/L3466</f>
        <v>55.012688172043013</v>
      </c>
      <c r="Q3466" t="s">
        <v>8317</v>
      </c>
      <c r="R3466" t="s">
        <v>8318</v>
      </c>
      <c r="S3466" s="12">
        <f>(((J3466/60)/60)/24)+DATE(1970,1,1)</f>
        <v>42575.130057870367</v>
      </c>
      <c r="T3466" s="13">
        <f>(((I3466/60)/60)/24)+DATE(1970,1,1)</f>
        <v>42605.130057870367</v>
      </c>
    </row>
    <row r="3467" spans="1:20"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6">
        <f>(E3467-D3467)/D3467 + 1</f>
        <v>1.03</v>
      </c>
      <c r="P3467" s="5">
        <f>E3467/L3467</f>
        <v>57.222222222222221</v>
      </c>
      <c r="Q3467" t="s">
        <v>8317</v>
      </c>
      <c r="R3467" t="s">
        <v>8318</v>
      </c>
      <c r="S3467" s="12">
        <f>(((J3467/60)/60)/24)+DATE(1970,1,1)</f>
        <v>42200.625833333332</v>
      </c>
      <c r="T3467" s="13">
        <f>(((I3467/60)/60)/24)+DATE(1970,1,1)</f>
        <v>42225.666666666672</v>
      </c>
    </row>
    <row r="3468" spans="1:20" ht="48"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6">
        <f>(E3468-D3468)/D3468 + 1</f>
        <v>1.2714285714285714</v>
      </c>
      <c r="P3468" s="5">
        <f>E3468/L3468</f>
        <v>72.950819672131146</v>
      </c>
      <c r="Q3468" t="s">
        <v>8317</v>
      </c>
      <c r="R3468" t="s">
        <v>8318</v>
      </c>
      <c r="S3468" s="12">
        <f>(((J3468/60)/60)/24)+DATE(1970,1,1)</f>
        <v>42420.019097222219</v>
      </c>
      <c r="T3468" s="13">
        <f>(((I3468/60)/60)/24)+DATE(1970,1,1)</f>
        <v>42479.977430555555</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6">
        <f>(E3469-D3469)/D3469 + 1</f>
        <v>1.01</v>
      </c>
      <c r="P3469" s="5">
        <f>E3469/L3469</f>
        <v>64.468085106382972</v>
      </c>
      <c r="Q3469" t="s">
        <v>8317</v>
      </c>
      <c r="R3469" t="s">
        <v>8318</v>
      </c>
      <c r="S3469" s="12">
        <f>(((J3469/60)/60)/24)+DATE(1970,1,1)</f>
        <v>42053.671666666662</v>
      </c>
      <c r="T3469" s="13">
        <f>(((I3469/60)/60)/24)+DATE(1970,1,1)</f>
        <v>42083.630000000005</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6">
        <f>(E3470-D3470)/D3470 + 1</f>
        <v>1.2178</v>
      </c>
      <c r="P3470" s="5">
        <f>E3470/L3470</f>
        <v>716.35294117647061</v>
      </c>
      <c r="Q3470" t="s">
        <v>8317</v>
      </c>
      <c r="R3470" t="s">
        <v>8318</v>
      </c>
      <c r="S3470" s="12">
        <f>(((J3470/60)/60)/24)+DATE(1970,1,1)</f>
        <v>42605.765381944439</v>
      </c>
      <c r="T3470" s="13">
        <f>(((I3470/60)/60)/24)+DATE(1970,1,1)</f>
        <v>42634.125</v>
      </c>
    </row>
    <row r="3471" spans="1:20" ht="64"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6">
        <f>(E3471-D3471)/D3471 + 1</f>
        <v>1.1339285714285714</v>
      </c>
      <c r="P3471" s="5">
        <f>E3471/L3471</f>
        <v>50.396825396825399</v>
      </c>
      <c r="Q3471" t="s">
        <v>8317</v>
      </c>
      <c r="R3471" t="s">
        <v>8318</v>
      </c>
      <c r="S3471" s="12">
        <f>(((J3471/60)/60)/24)+DATE(1970,1,1)</f>
        <v>42458.641724537039</v>
      </c>
      <c r="T3471" s="13">
        <f>(((I3471/60)/60)/24)+DATE(1970,1,1)</f>
        <v>42488.641724537039</v>
      </c>
    </row>
    <row r="3472" spans="1:20" ht="48"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6">
        <f>(E3472-D3472)/D3472 + 1</f>
        <v>1.5</v>
      </c>
      <c r="P3472" s="5">
        <f>E3472/L3472</f>
        <v>41.666666666666664</v>
      </c>
      <c r="Q3472" t="s">
        <v>8317</v>
      </c>
      <c r="R3472" t="s">
        <v>8318</v>
      </c>
      <c r="S3472" s="12">
        <f>(((J3472/60)/60)/24)+DATE(1970,1,1)</f>
        <v>42529.022013888884</v>
      </c>
      <c r="T3472" s="13">
        <f>(((I3472/60)/60)/24)+DATE(1970,1,1)</f>
        <v>42566.901388888888</v>
      </c>
    </row>
    <row r="3473" spans="1:20"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6">
        <f>(E3473-D3473)/D3473 + 1</f>
        <v>2.1459999999999999</v>
      </c>
      <c r="P3473" s="5">
        <f>E3473/L3473</f>
        <v>35.766666666666666</v>
      </c>
      <c r="Q3473" t="s">
        <v>8317</v>
      </c>
      <c r="R3473" t="s">
        <v>8318</v>
      </c>
      <c r="S3473" s="12">
        <f>(((J3473/60)/60)/24)+DATE(1970,1,1)</f>
        <v>41841.820486111108</v>
      </c>
      <c r="T3473" s="13">
        <f>(((I3473/60)/60)/24)+DATE(1970,1,1)</f>
        <v>41882.833333333336</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6">
        <f>(E3474-D3474)/D3474 + 1</f>
        <v>1.0205</v>
      </c>
      <c r="P3474" s="5">
        <f>E3474/L3474</f>
        <v>88.739130434782609</v>
      </c>
      <c r="Q3474" t="s">
        <v>8317</v>
      </c>
      <c r="R3474" t="s">
        <v>8318</v>
      </c>
      <c r="S3474" s="12">
        <f>(((J3474/60)/60)/24)+DATE(1970,1,1)</f>
        <v>41928.170497685183</v>
      </c>
      <c r="T3474" s="13">
        <f>(((I3474/60)/60)/24)+DATE(1970,1,1)</f>
        <v>41949.249305555553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6">
        <f>(E3475-D3475)/D3475 + 1</f>
        <v>1</v>
      </c>
      <c r="P3475" s="5">
        <f>E3475/L3475</f>
        <v>148.4848484848485</v>
      </c>
      <c r="Q3475" t="s">
        <v>8317</v>
      </c>
      <c r="R3475" t="s">
        <v>8318</v>
      </c>
      <c r="S3475" s="12">
        <f>(((J3475/60)/60)/24)+DATE(1970,1,1)</f>
        <v>42062.834444444445</v>
      </c>
      <c r="T3475" s="13">
        <f>(((I3475/60)/60)/24)+DATE(1970,1,1)</f>
        <v>42083.852083333331</v>
      </c>
    </row>
    <row r="3476" spans="1:20"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6">
        <f>(E3476-D3476)/D3476 + 1</f>
        <v>1.01</v>
      </c>
      <c r="P3476" s="5">
        <f>E3476/L3476</f>
        <v>51.794871794871796</v>
      </c>
      <c r="Q3476" t="s">
        <v>8317</v>
      </c>
      <c r="R3476" t="s">
        <v>8318</v>
      </c>
      <c r="S3476" s="12">
        <f>(((J3476/60)/60)/24)+DATE(1970,1,1)</f>
        <v>42541.501516203702</v>
      </c>
      <c r="T3476" s="13">
        <f>(((I3476/60)/60)/24)+DATE(1970,1,1)</f>
        <v>42571.501516203702</v>
      </c>
    </row>
    <row r="3477" spans="1:20"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6">
        <f>(E3477-D3477)/D3477 + 1</f>
        <v>1.1333333333333333</v>
      </c>
      <c r="P3477" s="5">
        <f>E3477/L3477</f>
        <v>20</v>
      </c>
      <c r="Q3477" t="s">
        <v>8317</v>
      </c>
      <c r="R3477" t="s">
        <v>8318</v>
      </c>
      <c r="S3477" s="12">
        <f>(((J3477/60)/60)/24)+DATE(1970,1,1)</f>
        <v>41918.880833333329</v>
      </c>
      <c r="T3477" s="13">
        <f>(((I3477/60)/60)/24)+DATE(1970,1,1)</f>
        <v>41946</v>
      </c>
    </row>
    <row r="3478" spans="1:20" ht="64"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6">
        <f>(E3478-D3478)/D3478 + 1</f>
        <v>1.04</v>
      </c>
      <c r="P3478" s="5">
        <f>E3478/L3478</f>
        <v>52</v>
      </c>
      <c r="Q3478" t="s">
        <v>8317</v>
      </c>
      <c r="R3478" t="s">
        <v>8318</v>
      </c>
      <c r="S3478" s="12">
        <f>(((J3478/60)/60)/24)+DATE(1970,1,1)</f>
        <v>41921.279976851853</v>
      </c>
      <c r="T3478" s="13">
        <f>(((I3478/60)/60)/24)+DATE(1970,1,1)</f>
        <v>41939.125</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6">
        <f>(E3479-D3479)/D3479 + 1</f>
        <v>1.1533333333333333</v>
      </c>
      <c r="P3479" s="5">
        <f>E3479/L3479</f>
        <v>53.230769230769234</v>
      </c>
      <c r="Q3479" t="s">
        <v>8317</v>
      </c>
      <c r="R3479" t="s">
        <v>8318</v>
      </c>
      <c r="S3479" s="12">
        <f>(((J3479/60)/60)/24)+DATE(1970,1,1)</f>
        <v>42128.736608796295</v>
      </c>
      <c r="T3479" s="13">
        <f>(((I3479/60)/60)/24)+DATE(1970,1,1)</f>
        <v>42141.125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6">
        <f>(E3480-D3480)/D3480 + 1</f>
        <v>1.1285000000000001</v>
      </c>
      <c r="P3480" s="5">
        <f>E3480/L3480</f>
        <v>39.596491228070178</v>
      </c>
      <c r="Q3480" t="s">
        <v>8317</v>
      </c>
      <c r="R3480" t="s">
        <v>8318</v>
      </c>
      <c r="S3480" s="12">
        <f>(((J3480/60)/60)/24)+DATE(1970,1,1)</f>
        <v>42053.916921296302</v>
      </c>
      <c r="T3480" s="13">
        <f>(((I3480/60)/60)/24)+DATE(1970,1,1)</f>
        <v>42079.875</v>
      </c>
    </row>
    <row r="3481" spans="1:20"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6">
        <f>(E3481-D3481)/D3481 + 1</f>
        <v>1.2786666666666666</v>
      </c>
      <c r="P3481" s="5">
        <f>E3481/L3481</f>
        <v>34.25</v>
      </c>
      <c r="Q3481" t="s">
        <v>8317</v>
      </c>
      <c r="R3481" t="s">
        <v>8318</v>
      </c>
      <c r="S3481" s="12">
        <f>(((J3481/60)/60)/24)+DATE(1970,1,1)</f>
        <v>41781.855092592588</v>
      </c>
      <c r="T3481" s="13">
        <f>(((I3481/60)/60)/24)+DATE(1970,1,1)</f>
        <v>41811.855092592588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6">
        <f>(E3482-D3482)/D3482 + 1</f>
        <v>1.4266666666666667</v>
      </c>
      <c r="P3482" s="5">
        <f>E3482/L3482</f>
        <v>164.61538461538461</v>
      </c>
      <c r="Q3482" t="s">
        <v>8317</v>
      </c>
      <c r="R3482" t="s">
        <v>8318</v>
      </c>
      <c r="S3482" s="12">
        <f>(((J3482/60)/60)/24)+DATE(1970,1,1)</f>
        <v>42171.317442129628</v>
      </c>
      <c r="T3482" s="13">
        <f>(((I3482/60)/60)/24)+DATE(1970,1,1)</f>
        <v>42195.875</v>
      </c>
    </row>
    <row r="3483" spans="1:20"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6">
        <f>(E3483-D3483)/D3483 + 1</f>
        <v>1.1879999999999999</v>
      </c>
      <c r="P3483" s="5">
        <f>E3483/L3483</f>
        <v>125.05263157894737</v>
      </c>
      <c r="Q3483" t="s">
        <v>8317</v>
      </c>
      <c r="R3483" t="s">
        <v>8318</v>
      </c>
      <c r="S3483" s="12">
        <f>(((J3483/60)/60)/24)+DATE(1970,1,1)</f>
        <v>41989.24754629629</v>
      </c>
      <c r="T3483" s="13">
        <f>(((I3483/60)/60)/24)+DATE(1970,1,1)</f>
        <v>42006.24754629629</v>
      </c>
    </row>
    <row r="3484" spans="1:20"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6">
        <f>(E3484-D3484)/D3484 + 1</f>
        <v>1.3833333333333333</v>
      </c>
      <c r="P3484" s="5">
        <f>E3484/L3484</f>
        <v>51.875</v>
      </c>
      <c r="Q3484" t="s">
        <v>8317</v>
      </c>
      <c r="R3484" t="s">
        <v>8318</v>
      </c>
      <c r="S3484" s="12">
        <f>(((J3484/60)/60)/24)+DATE(1970,1,1)</f>
        <v>41796.771597222221</v>
      </c>
      <c r="T3484" s="13">
        <f>(((I3484/60)/60)/24)+DATE(1970,1,1)</f>
        <v>41826.771597222221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6">
        <f>(E3485-D3485)/D3485 + 1</f>
        <v>1.5994029850746267</v>
      </c>
      <c r="P3485" s="5">
        <f>E3485/L3485</f>
        <v>40.285714285714285</v>
      </c>
      <c r="Q3485" t="s">
        <v>8317</v>
      </c>
      <c r="R3485" t="s">
        <v>8318</v>
      </c>
      <c r="S3485" s="12">
        <f>(((J3485/60)/60)/24)+DATE(1970,1,1)</f>
        <v>41793.668761574074</v>
      </c>
      <c r="T3485" s="13">
        <f>(((I3485/60)/60)/24)+DATE(1970,1,1)</f>
        <v>41823.668761574074</v>
      </c>
    </row>
    <row r="3486" spans="1:20" ht="64"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6">
        <f>(E3486-D3486)/D3486 + 1</f>
        <v>1.1424000000000001</v>
      </c>
      <c r="P3486" s="5">
        <f>E3486/L3486</f>
        <v>64.909090909090907</v>
      </c>
      <c r="Q3486" t="s">
        <v>8317</v>
      </c>
      <c r="R3486" t="s">
        <v>8318</v>
      </c>
      <c r="S3486" s="12">
        <f>(((J3486/60)/60)/24)+DATE(1970,1,1)</f>
        <v>42506.760405092587</v>
      </c>
      <c r="T3486" s="13">
        <f>(((I3486/60)/60)/24)+DATE(1970,1,1)</f>
        <v>42536.760405092587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6">
        <f>(E3487-D3487)/D3487 + 1</f>
        <v>1.0060606060606061</v>
      </c>
      <c r="P3487" s="5">
        <f>E3487/L3487</f>
        <v>55.333333333333336</v>
      </c>
      <c r="Q3487" t="s">
        <v>8317</v>
      </c>
      <c r="R3487" t="s">
        <v>8318</v>
      </c>
      <c r="S3487" s="12">
        <f>(((J3487/60)/60)/24)+DATE(1970,1,1)</f>
        <v>42372.693055555559</v>
      </c>
      <c r="T3487" s="13">
        <f>(((I3487/60)/60)/24)+DATE(1970,1,1)</f>
        <v>42402.693055555559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6">
        <f>(E3488-D3488)/D3488 + 1</f>
        <v>1.552</v>
      </c>
      <c r="P3488" s="5">
        <f>E3488/L3488</f>
        <v>83.142857142857139</v>
      </c>
      <c r="Q3488" t="s">
        <v>8317</v>
      </c>
      <c r="R3488" t="s">
        <v>8318</v>
      </c>
      <c r="S3488" s="12">
        <f>(((J3488/60)/60)/24)+DATE(1970,1,1)</f>
        <v>42126.87501157407</v>
      </c>
      <c r="T3488" s="13">
        <f>(((I3488/60)/60)/24)+DATE(1970,1,1)</f>
        <v>42158.290972222225</v>
      </c>
    </row>
    <row r="3489" spans="1:20"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6">
        <f>(E3489-D3489)/D3489 + 1</f>
        <v>1.2775000000000001</v>
      </c>
      <c r="P3489" s="5">
        <f>E3489/L3489</f>
        <v>38.712121212121211</v>
      </c>
      <c r="Q3489" t="s">
        <v>8317</v>
      </c>
      <c r="R3489" t="s">
        <v>8318</v>
      </c>
      <c r="S3489" s="12">
        <f>(((J3489/60)/60)/24)+DATE(1970,1,1)</f>
        <v>42149.940416666665</v>
      </c>
      <c r="T3489" s="13">
        <f>(((I3489/60)/60)/24)+DATE(1970,1,1)</f>
        <v>42179.940416666665</v>
      </c>
    </row>
    <row r="3490" spans="1:20" ht="64"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6">
        <f>(E3490-D3490)/D3490 + 1</f>
        <v>1.212</v>
      </c>
      <c r="P3490" s="5">
        <f>E3490/L3490</f>
        <v>125.37931034482759</v>
      </c>
      <c r="Q3490" t="s">
        <v>8317</v>
      </c>
      <c r="R3490" t="s">
        <v>8318</v>
      </c>
      <c r="S3490" s="12">
        <f>(((J3490/60)/60)/24)+DATE(1970,1,1)</f>
        <v>42087.768055555556</v>
      </c>
      <c r="T3490" s="13">
        <f>(((I3490/60)/60)/24)+DATE(1970,1,1)</f>
        <v>42111.666666666672</v>
      </c>
    </row>
    <row r="3491" spans="1:20"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6">
        <f>(E3491-D3491)/D3491 + 1</f>
        <v>1.127</v>
      </c>
      <c r="P3491" s="5">
        <f>E3491/L3491</f>
        <v>78.263888888888886</v>
      </c>
      <c r="Q3491" t="s">
        <v>8317</v>
      </c>
      <c r="R3491" t="s">
        <v>8318</v>
      </c>
      <c r="S3491" s="12">
        <f>(((J3491/60)/60)/24)+DATE(1970,1,1)</f>
        <v>41753.635775462964</v>
      </c>
      <c r="T3491" s="13">
        <f>(((I3491/60)/60)/24)+DATE(1970,1,1)</f>
        <v>41783.875</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6">
        <f>(E3492-D3492)/D3492 + 1</f>
        <v>1.2749999999999999</v>
      </c>
      <c r="P3492" s="5">
        <f>E3492/L3492</f>
        <v>47.222222222222221</v>
      </c>
      <c r="Q3492" t="s">
        <v>8317</v>
      </c>
      <c r="R3492" t="s">
        <v>8318</v>
      </c>
      <c r="S3492" s="12">
        <f>(((J3492/60)/60)/24)+DATE(1970,1,1)</f>
        <v>42443.802361111113</v>
      </c>
      <c r="T3492" s="13">
        <f>(((I3492/60)/60)/24)+DATE(1970,1,1)</f>
        <v>42473.802361111113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6">
        <f>(E3493-D3493)/D3493 + 1</f>
        <v>1.5819999999999999</v>
      </c>
      <c r="P3493" s="5">
        <f>E3493/L3493</f>
        <v>79.099999999999994</v>
      </c>
      <c r="Q3493" t="s">
        <v>8317</v>
      </c>
      <c r="R3493" t="s">
        <v>8318</v>
      </c>
      <c r="S3493" s="12">
        <f>(((J3493/60)/60)/24)+DATE(1970,1,1)</f>
        <v>42121.249814814815</v>
      </c>
      <c r="T3493" s="13">
        <f>(((I3493/60)/60)/24)+DATE(1970,1,1)</f>
        <v>42142.249814814815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6">
        <f>(E3494-D3494)/D3494 + 1</f>
        <v>1.0526894736842105</v>
      </c>
      <c r="P3494" s="5">
        <f>E3494/L3494</f>
        <v>114.29199999999999</v>
      </c>
      <c r="Q3494" t="s">
        <v>8317</v>
      </c>
      <c r="R3494" t="s">
        <v>8318</v>
      </c>
      <c r="S3494" s="12">
        <f>(((J3494/60)/60)/24)+DATE(1970,1,1)</f>
        <v>42268.009224537032</v>
      </c>
      <c r="T3494" s="13">
        <f>(((I3494/60)/60)/24)+DATE(1970,1,1)</f>
        <v>42303.009224537032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6">
        <f>(E3495-D3495)/D3495 + 1</f>
        <v>1</v>
      </c>
      <c r="P3495" s="5">
        <f>E3495/L3495</f>
        <v>51.724137931034484</v>
      </c>
      <c r="Q3495" t="s">
        <v>8317</v>
      </c>
      <c r="R3495" t="s">
        <v>8318</v>
      </c>
      <c r="S3495" s="12">
        <f>(((J3495/60)/60)/24)+DATE(1970,1,1)</f>
        <v>41848.866157407407</v>
      </c>
      <c r="T3495" s="13">
        <f>(((I3495/60)/60)/24)+DATE(1970,1,1)</f>
        <v>41868.21597222222</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6">
        <f>(E3496-D3496)/D3496 + 1</f>
        <v>1</v>
      </c>
      <c r="P3496" s="5">
        <f>E3496/L3496</f>
        <v>30.76923076923077</v>
      </c>
      <c r="Q3496" t="s">
        <v>8317</v>
      </c>
      <c r="R3496" t="s">
        <v>8318</v>
      </c>
      <c r="S3496" s="12">
        <f>(((J3496/60)/60)/24)+DATE(1970,1,1)</f>
        <v>42689.214988425927</v>
      </c>
      <c r="T3496" s="13">
        <f>(((I3496/60)/60)/24)+DATE(1970,1,1)</f>
        <v>42700.25</v>
      </c>
    </row>
    <row r="3497" spans="1:20"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6">
        <f>(E3497-D3497)/D3497 + 1</f>
        <v>1.0686</v>
      </c>
      <c r="P3497" s="5">
        <f>E3497/L3497</f>
        <v>74.208333333333329</v>
      </c>
      <c r="Q3497" t="s">
        <v>8317</v>
      </c>
      <c r="R3497" t="s">
        <v>8318</v>
      </c>
      <c r="S3497" s="12">
        <f>(((J3497/60)/60)/24)+DATE(1970,1,1)</f>
        <v>41915.762835648151</v>
      </c>
      <c r="T3497" s="13">
        <f>(((I3497/60)/60)/24)+DATE(1970,1,1)</f>
        <v>41944.720833333333</v>
      </c>
    </row>
    <row r="3498" spans="1:20" ht="64"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6">
        <f>(E3498-D3498)/D3498 + 1</f>
        <v>1.244</v>
      </c>
      <c r="P3498" s="5">
        <f>E3498/L3498</f>
        <v>47.846153846153847</v>
      </c>
      <c r="Q3498" t="s">
        <v>8317</v>
      </c>
      <c r="R3498" t="s">
        <v>8318</v>
      </c>
      <c r="S3498" s="12">
        <f>(((J3498/60)/60)/24)+DATE(1970,1,1)</f>
        <v>42584.846828703703</v>
      </c>
      <c r="T3498" s="13">
        <f>(((I3498/60)/60)/24)+DATE(1970,1,1)</f>
        <v>42624.846828703703</v>
      </c>
    </row>
    <row r="3499" spans="1:20" ht="64"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6">
        <f>(E3499-D3499)/D3499 + 1</f>
        <v>1.0870406189555126</v>
      </c>
      <c r="P3499" s="5">
        <f>E3499/L3499</f>
        <v>34.408163265306122</v>
      </c>
      <c r="Q3499" t="s">
        <v>8317</v>
      </c>
      <c r="R3499" t="s">
        <v>8318</v>
      </c>
      <c r="S3499" s="12">
        <f>(((J3499/60)/60)/24)+DATE(1970,1,1)</f>
        <v>42511.741944444439</v>
      </c>
      <c r="T3499" s="13">
        <f>(((I3499/60)/60)/24)+DATE(1970,1,1)</f>
        <v>42523.916666666672</v>
      </c>
    </row>
    <row r="3500" spans="1:20" ht="64"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6">
        <f>(E3500-D3500)/D3500 + 1</f>
        <v>1.0242424242424242</v>
      </c>
      <c r="P3500" s="5">
        <f>E3500/L3500</f>
        <v>40.238095238095241</v>
      </c>
      <c r="Q3500" t="s">
        <v>8317</v>
      </c>
      <c r="R3500" t="s">
        <v>8318</v>
      </c>
      <c r="S3500" s="12">
        <f>(((J3500/60)/60)/24)+DATE(1970,1,1)</f>
        <v>42459.15861111111</v>
      </c>
      <c r="T3500" s="13">
        <f>(((I3500/60)/60)/24)+DATE(1970,1,1)</f>
        <v>42518.905555555553</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6">
        <f>(E3501-D3501)/D3501 + 1</f>
        <v>1.0549999999999999</v>
      </c>
      <c r="P3501" s="5">
        <f>E3501/L3501</f>
        <v>60.285714285714285</v>
      </c>
      <c r="Q3501" t="s">
        <v>8317</v>
      </c>
      <c r="R3501" t="s">
        <v>8318</v>
      </c>
      <c r="S3501" s="12">
        <f>(((J3501/60)/60)/24)+DATE(1970,1,1)</f>
        <v>42132.036168981482</v>
      </c>
      <c r="T3501" s="13">
        <f>(((I3501/60)/60)/24)+DATE(1970,1,1)</f>
        <v>42186.290972222225</v>
      </c>
    </row>
    <row r="3502" spans="1:20" ht="64"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6">
        <f>(E3502-D3502)/D3502 + 1</f>
        <v>1.0629999999999999</v>
      </c>
      <c r="P3502" s="5">
        <f>E3502/L3502</f>
        <v>25.30952380952381</v>
      </c>
      <c r="Q3502" t="s">
        <v>8317</v>
      </c>
      <c r="R3502" t="s">
        <v>8318</v>
      </c>
      <c r="S3502" s="12">
        <f>(((J3502/60)/60)/24)+DATE(1970,1,1)</f>
        <v>42419.91942129629</v>
      </c>
      <c r="T3502" s="13">
        <f>(((I3502/60)/60)/24)+DATE(1970,1,1)</f>
        <v>42436.207638888889</v>
      </c>
    </row>
    <row r="3503" spans="1:20"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6">
        <f>(E3503-D3503)/D3503 + 1</f>
        <v>1.0066666666666666</v>
      </c>
      <c r="P3503" s="5">
        <f>E3503/L3503</f>
        <v>35.952380952380949</v>
      </c>
      <c r="Q3503" t="s">
        <v>8317</v>
      </c>
      <c r="R3503" t="s">
        <v>8318</v>
      </c>
      <c r="S3503" s="12">
        <f>(((J3503/60)/60)/24)+DATE(1970,1,1)</f>
        <v>42233.763831018514</v>
      </c>
      <c r="T3503" s="13">
        <f>(((I3503/60)/60)/24)+DATE(1970,1,1)</f>
        <v>42258.763831018514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6">
        <f>(E3504-D3504)/D3504 + 1</f>
        <v>1.054</v>
      </c>
      <c r="P3504" s="5">
        <f>E3504/L3504</f>
        <v>136</v>
      </c>
      <c r="Q3504" t="s">
        <v>8317</v>
      </c>
      <c r="R3504" t="s">
        <v>8318</v>
      </c>
      <c r="S3504" s="12">
        <f>(((J3504/60)/60)/24)+DATE(1970,1,1)</f>
        <v>42430.839398148149</v>
      </c>
      <c r="T3504" s="13">
        <f>(((I3504/60)/60)/24)+DATE(1970,1,1)</f>
        <v>42445.165972222225</v>
      </c>
    </row>
    <row r="3505" spans="1:20"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6">
        <f>(E3505-D3505)/D3505 + 1</f>
        <v>1.0756000000000001</v>
      </c>
      <c r="P3505" s="5">
        <f>E3505/L3505</f>
        <v>70.763157894736835</v>
      </c>
      <c r="Q3505" t="s">
        <v>8317</v>
      </c>
      <c r="R3505" t="s">
        <v>8318</v>
      </c>
      <c r="S3505" s="12">
        <f>(((J3505/60)/60)/24)+DATE(1970,1,1)</f>
        <v>42545.478333333333</v>
      </c>
      <c r="T3505" s="13">
        <f>(((I3505/60)/60)/24)+DATE(1970,1,1)</f>
        <v>42575.478333333333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6">
        <f>(E3506-D3506)/D3506 + 1</f>
        <v>1</v>
      </c>
      <c r="P3506" s="5">
        <f>E3506/L3506</f>
        <v>125</v>
      </c>
      <c r="Q3506" t="s">
        <v>8317</v>
      </c>
      <c r="R3506" t="s">
        <v>8318</v>
      </c>
      <c r="S3506" s="12">
        <f>(((J3506/60)/60)/24)+DATE(1970,1,1)</f>
        <v>42297.748738425929</v>
      </c>
      <c r="T3506" s="13">
        <f>(((I3506/60)/60)/24)+DATE(1970,1,1)</f>
        <v>42327.790405092594</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6">
        <f>(E3507-D3507)/D3507 + 1</f>
        <v>1.0376000000000001</v>
      </c>
      <c r="P3507" s="5">
        <f>E3507/L3507</f>
        <v>66.512820512820511</v>
      </c>
      <c r="Q3507" t="s">
        <v>8317</v>
      </c>
      <c r="R3507" t="s">
        <v>8318</v>
      </c>
      <c r="S3507" s="12">
        <f>(((J3507/60)/60)/24)+DATE(1970,1,1)</f>
        <v>41760.935706018521</v>
      </c>
      <c r="T3507" s="13">
        <f>(((I3507/60)/60)/24)+DATE(1970,1,1)</f>
        <v>41772.166666666664</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6">
        <f>(E3508-D3508)/D3508 + 1</f>
        <v>1.0149999999999999</v>
      </c>
      <c r="P3508" s="5">
        <f>E3508/L3508</f>
        <v>105</v>
      </c>
      <c r="Q3508" t="s">
        <v>8317</v>
      </c>
      <c r="R3508" t="s">
        <v>8318</v>
      </c>
      <c r="S3508" s="12">
        <f>(((J3508/60)/60)/24)+DATE(1970,1,1)</f>
        <v>41829.734259259261</v>
      </c>
      <c r="T3508" s="13">
        <f>(((I3508/60)/60)/24)+DATE(1970,1,1)</f>
        <v>41874.734259259261</v>
      </c>
    </row>
    <row r="3509" spans="1:20" ht="48"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6">
        <f>(E3509-D3509)/D3509 + 1</f>
        <v>1.044</v>
      </c>
      <c r="P3509" s="5">
        <f>E3509/L3509</f>
        <v>145</v>
      </c>
      <c r="Q3509" t="s">
        <v>8317</v>
      </c>
      <c r="R3509" t="s">
        <v>8318</v>
      </c>
      <c r="S3509" s="12">
        <f>(((J3509/60)/60)/24)+DATE(1970,1,1)</f>
        <v>42491.92288194444</v>
      </c>
      <c r="T3509" s="13">
        <f>(((I3509/60)/60)/24)+DATE(1970,1,1)</f>
        <v>42521.92288194444</v>
      </c>
    </row>
    <row r="3510" spans="1:20"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6">
        <f>(E3510-D3510)/D3510 + 1</f>
        <v>1.8</v>
      </c>
      <c r="P3510" s="5">
        <f>E3510/L3510</f>
        <v>12</v>
      </c>
      <c r="Q3510" t="s">
        <v>8317</v>
      </c>
      <c r="R3510" t="s">
        <v>8318</v>
      </c>
      <c r="S3510" s="12">
        <f>(((J3510/60)/60)/24)+DATE(1970,1,1)</f>
        <v>42477.729780092588</v>
      </c>
      <c r="T3510" s="13">
        <f>(((I3510/60)/60)/24)+DATE(1970,1,1)</f>
        <v>42500.875</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6">
        <f>(E3511-D3511)/D3511 + 1</f>
        <v>1.0633333333333332</v>
      </c>
      <c r="P3511" s="5">
        <f>E3511/L3511</f>
        <v>96.666666666666671</v>
      </c>
      <c r="Q3511" t="s">
        <v>8317</v>
      </c>
      <c r="R3511" t="s">
        <v>8318</v>
      </c>
      <c r="S3511" s="12">
        <f>(((J3511/60)/60)/24)+DATE(1970,1,1)</f>
        <v>41950.859560185185</v>
      </c>
      <c r="T3511" s="13">
        <f>(((I3511/60)/60)/24)+DATE(1970,1,1)</f>
        <v>41964.204861111109</v>
      </c>
    </row>
    <row r="3512" spans="1:20" ht="64"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6">
        <f>(E3512-D3512)/D3512 + 1</f>
        <v>1.0055555555555555</v>
      </c>
      <c r="P3512" s="5">
        <f>E3512/L3512</f>
        <v>60.333333333333336</v>
      </c>
      <c r="Q3512" t="s">
        <v>8317</v>
      </c>
      <c r="R3512" t="s">
        <v>8318</v>
      </c>
      <c r="S3512" s="12">
        <f>(((J3512/60)/60)/24)+DATE(1970,1,1)</f>
        <v>41802.62090277778</v>
      </c>
      <c r="T3512" s="13">
        <f>(((I3512/60)/60)/24)+DATE(1970,1,1)</f>
        <v>41822.62090277778</v>
      </c>
    </row>
    <row r="3513" spans="1:20"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6">
        <f>(E3513-D3513)/D3513 + 1</f>
        <v>1.012</v>
      </c>
      <c r="P3513" s="5">
        <f>E3513/L3513</f>
        <v>79.89473684210526</v>
      </c>
      <c r="Q3513" t="s">
        <v>8317</v>
      </c>
      <c r="R3513" t="s">
        <v>8318</v>
      </c>
      <c r="S3513" s="12">
        <f>(((J3513/60)/60)/24)+DATE(1970,1,1)</f>
        <v>41927.873784722222</v>
      </c>
      <c r="T3513" s="13">
        <f>(((I3513/60)/60)/24)+DATE(1970,1,1)</f>
        <v>41950.770833333336</v>
      </c>
    </row>
    <row r="3514" spans="1:20"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6">
        <f>(E3514-D3514)/D3514 + 1</f>
        <v>1</v>
      </c>
      <c r="P3514" s="5">
        <f>E3514/L3514</f>
        <v>58.823529411764703</v>
      </c>
      <c r="Q3514" t="s">
        <v>8317</v>
      </c>
      <c r="R3514" t="s">
        <v>8318</v>
      </c>
      <c r="S3514" s="12">
        <f>(((J3514/60)/60)/24)+DATE(1970,1,1)</f>
        <v>42057.536944444444</v>
      </c>
      <c r="T3514" s="13">
        <f>(((I3514/60)/60)/24)+DATE(1970,1,1)</f>
        <v>42117.49527777778</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6">
        <f>(E3515-D3515)/D3515 + 1</f>
        <v>1.1839285714285714</v>
      </c>
      <c r="P3515" s="5">
        <f>E3515/L3515</f>
        <v>75.340909090909093</v>
      </c>
      <c r="Q3515" t="s">
        <v>8317</v>
      </c>
      <c r="R3515" t="s">
        <v>8318</v>
      </c>
      <c r="S3515" s="12">
        <f>(((J3515/60)/60)/24)+DATE(1970,1,1)</f>
        <v>41781.096203703702</v>
      </c>
      <c r="T3515" s="13">
        <f>(((I3515/60)/60)/24)+DATE(1970,1,1)</f>
        <v>41794.207638888889</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6">
        <f>(E3516-D3516)/D3516 + 1</f>
        <v>1.1000000000000001</v>
      </c>
      <c r="P3516" s="5">
        <f>E3516/L3516</f>
        <v>55</v>
      </c>
      <c r="Q3516" t="s">
        <v>8317</v>
      </c>
      <c r="R3516" t="s">
        <v>8318</v>
      </c>
      <c r="S3516" s="12">
        <f>(((J3516/60)/60)/24)+DATE(1970,1,1)</f>
        <v>42020.846666666665</v>
      </c>
      <c r="T3516" s="13">
        <f>(((I3516/60)/60)/24)+DATE(1970,1,1)</f>
        <v>42037.207638888889</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6">
        <f>(E3517-D3517)/D3517 + 1</f>
        <v>1.0266666666666666</v>
      </c>
      <c r="P3517" s="5">
        <f>E3517/L3517</f>
        <v>66.956521739130437</v>
      </c>
      <c r="Q3517" t="s">
        <v>8317</v>
      </c>
      <c r="R3517" t="s">
        <v>8318</v>
      </c>
      <c r="S3517" s="12">
        <f>(((J3517/60)/60)/24)+DATE(1970,1,1)</f>
        <v>42125.772812499999</v>
      </c>
      <c r="T3517" s="13">
        <f>(((I3517/60)/60)/24)+DATE(1970,1,1)</f>
        <v>42155.772812499999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6">
        <f>(E3518-D3518)/D3518 + 1</f>
        <v>1</v>
      </c>
      <c r="P3518" s="5">
        <f>E3518/L3518</f>
        <v>227.27272727272728</v>
      </c>
      <c r="Q3518" t="s">
        <v>8317</v>
      </c>
      <c r="R3518" t="s">
        <v>8318</v>
      </c>
      <c r="S3518" s="12">
        <f>(((J3518/60)/60)/24)+DATE(1970,1,1)</f>
        <v>41856.010069444441</v>
      </c>
      <c r="T3518" s="13">
        <f>(((I3518/60)/60)/24)+DATE(1970,1,1)</f>
        <v>41890.125</v>
      </c>
    </row>
    <row r="3519" spans="1:20"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6">
        <f>(E3519-D3519)/D3519 + 1</f>
        <v>1</v>
      </c>
      <c r="P3519" s="5">
        <f>E3519/L3519</f>
        <v>307.69230769230768</v>
      </c>
      <c r="Q3519" t="s">
        <v>8317</v>
      </c>
      <c r="R3519" t="s">
        <v>8318</v>
      </c>
      <c r="S3519" s="12">
        <f>(((J3519/60)/60)/24)+DATE(1970,1,1)</f>
        <v>41794.817523148151</v>
      </c>
      <c r="T3519" s="13">
        <f>(((I3519/60)/60)/24)+DATE(1970,1,1)</f>
        <v>41824.458333333336</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6">
        <f>(E3520-D3520)/D3520 + 1</f>
        <v>1.10046</v>
      </c>
      <c r="P3520" s="5">
        <f>E3520/L3520</f>
        <v>50.020909090909093</v>
      </c>
      <c r="Q3520" t="s">
        <v>8317</v>
      </c>
      <c r="R3520" t="s">
        <v>8318</v>
      </c>
      <c r="S3520" s="12">
        <f>(((J3520/60)/60)/24)+DATE(1970,1,1)</f>
        <v>41893.783553240741</v>
      </c>
      <c r="T3520" s="13">
        <f>(((I3520/60)/60)/24)+DATE(1970,1,1)</f>
        <v>41914.597916666666</v>
      </c>
    </row>
    <row r="3521" spans="1:20"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6">
        <f>(E3521-D3521)/D3521 + 1</f>
        <v>1.0135000000000001</v>
      </c>
      <c r="P3521" s="5">
        <f>E3521/L3521</f>
        <v>72.392857142857139</v>
      </c>
      <c r="Q3521" t="s">
        <v>8317</v>
      </c>
      <c r="R3521" t="s">
        <v>8318</v>
      </c>
      <c r="S3521" s="12">
        <f>(((J3521/60)/60)/24)+DATE(1970,1,1)</f>
        <v>42037.598958333328</v>
      </c>
      <c r="T3521" s="13">
        <f>(((I3521/60)/60)/24)+DATE(1970,1,1)</f>
        <v>42067.598958333328</v>
      </c>
    </row>
    <row r="3522" spans="1:20" ht="48"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6">
        <f>(E3522-D3522)/D3522 + 1</f>
        <v>1.0075000000000001</v>
      </c>
      <c r="P3522" s="5">
        <f>E3522/L3522</f>
        <v>95.952380952380949</v>
      </c>
      <c r="Q3522" t="s">
        <v>8317</v>
      </c>
      <c r="R3522" t="s">
        <v>8318</v>
      </c>
      <c r="S3522" s="12">
        <f>(((J3522/60)/60)/24)+DATE(1970,1,1)</f>
        <v>42227.824212962965</v>
      </c>
      <c r="T3522" s="13">
        <f>(((I3522/60)/60)/24)+DATE(1970,1,1)</f>
        <v>42253.57430555555</v>
      </c>
    </row>
    <row r="3523" spans="1:20" ht="64"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6">
        <f>(E3523-D3523)/D3523 + 1</f>
        <v>1.6942857142857144</v>
      </c>
      <c r="P3523" s="5">
        <f>E3523/L3523</f>
        <v>45.615384615384613</v>
      </c>
      <c r="Q3523" t="s">
        <v>8317</v>
      </c>
      <c r="R3523" t="s">
        <v>8318</v>
      </c>
      <c r="S3523" s="12">
        <f>(((J3523/60)/60)/24)+DATE(1970,1,1)</f>
        <v>41881.361342592594</v>
      </c>
      <c r="T3523" s="13">
        <f>(((I3523/60)/60)/24)+DATE(1970,1,1)</f>
        <v>41911.361342592594</v>
      </c>
    </row>
    <row r="3524" spans="1:20"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6">
        <f>(E3524-D3524)/D3524 + 1</f>
        <v>1</v>
      </c>
      <c r="P3524" s="5">
        <f>E3524/L3524</f>
        <v>41.029411764705884</v>
      </c>
      <c r="Q3524" t="s">
        <v>8317</v>
      </c>
      <c r="R3524" t="s">
        <v>8318</v>
      </c>
      <c r="S3524" s="12">
        <f>(((J3524/60)/60)/24)+DATE(1970,1,1)</f>
        <v>42234.789884259255</v>
      </c>
      <c r="T3524" s="13">
        <f>(((I3524/60)/60)/24)+DATE(1970,1,1)</f>
        <v>42262.420833333337</v>
      </c>
    </row>
    <row r="3525" spans="1:20"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6">
        <f>(E3525-D3525)/D3525 + 1</f>
        <v>1.1365000000000001</v>
      </c>
      <c r="P3525" s="5">
        <f>E3525/L3525</f>
        <v>56.825000000000003</v>
      </c>
      <c r="Q3525" t="s">
        <v>8317</v>
      </c>
      <c r="R3525" t="s">
        <v>8318</v>
      </c>
      <c r="S3525" s="12">
        <f>(((J3525/60)/60)/24)+DATE(1970,1,1)</f>
        <v>42581.397546296299</v>
      </c>
      <c r="T3525" s="13">
        <f>(((I3525/60)/60)/24)+DATE(1970,1,1)</f>
        <v>42638.958333333328</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6">
        <f>(E3526-D3526)/D3526 + 1</f>
        <v>1.0156000000000001</v>
      </c>
      <c r="P3526" s="5">
        <f>E3526/L3526</f>
        <v>137.24324324324326</v>
      </c>
      <c r="Q3526" t="s">
        <v>8317</v>
      </c>
      <c r="R3526" t="s">
        <v>8318</v>
      </c>
      <c r="S3526" s="12">
        <f>(((J3526/60)/60)/24)+DATE(1970,1,1)</f>
        <v>41880.76357638889</v>
      </c>
      <c r="T3526" s="13">
        <f>(((I3526/60)/60)/24)+DATE(1970,1,1)</f>
        <v>41895.166666666664</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6">
        <f>(E3527-D3527)/D3527 + 1</f>
        <v>1.06</v>
      </c>
      <c r="P3527" s="5">
        <f>E3527/L3527</f>
        <v>75.714285714285708</v>
      </c>
      <c r="Q3527" t="s">
        <v>8317</v>
      </c>
      <c r="R3527" t="s">
        <v>8318</v>
      </c>
      <c r="S3527" s="12">
        <f>(((J3527/60)/60)/24)+DATE(1970,1,1)</f>
        <v>42214.6956712963</v>
      </c>
      <c r="T3527" s="13">
        <f>(((I3527/60)/60)/24)+DATE(1970,1,1)</f>
        <v>42225.666666666672</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6">
        <f>(E3528-D3528)/D3528 + 1</f>
        <v>1.02</v>
      </c>
      <c r="P3528" s="5">
        <f>E3528/L3528</f>
        <v>99</v>
      </c>
      <c r="Q3528" t="s">
        <v>8317</v>
      </c>
      <c r="R3528" t="s">
        <v>8318</v>
      </c>
      <c r="S3528" s="12">
        <f>(((J3528/60)/60)/24)+DATE(1970,1,1)</f>
        <v>42460.335312499999</v>
      </c>
      <c r="T3528" s="13">
        <f>(((I3528/60)/60)/24)+DATE(1970,1,1)</f>
        <v>42488.249305555553</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6">
        <f>(E3529-D3529)/D3529 + 1</f>
        <v>1.1691666666666667</v>
      </c>
      <c r="P3529" s="5">
        <f>E3529/L3529</f>
        <v>81.569767441860463</v>
      </c>
      <c r="Q3529" t="s">
        <v>8317</v>
      </c>
      <c r="R3529" t="s">
        <v>8318</v>
      </c>
      <c r="S3529" s="12">
        <f>(((J3529/60)/60)/24)+DATE(1970,1,1)</f>
        <v>42167.023206018523</v>
      </c>
      <c r="T3529" s="13">
        <f>(((I3529/60)/60)/24)+DATE(1970,1,1)</f>
        <v>42196.165972222225</v>
      </c>
    </row>
    <row r="3530" spans="1:20"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6">
        <f>(E3530-D3530)/D3530 + 1</f>
        <v>1.0115151515151515</v>
      </c>
      <c r="P3530" s="5">
        <f>E3530/L3530</f>
        <v>45.108108108108105</v>
      </c>
      <c r="Q3530" t="s">
        <v>8317</v>
      </c>
      <c r="R3530" t="s">
        <v>8318</v>
      </c>
      <c r="S3530" s="12">
        <f>(((J3530/60)/60)/24)+DATE(1970,1,1)</f>
        <v>42733.50136574074</v>
      </c>
      <c r="T3530" s="13">
        <f>(((I3530/60)/60)/24)+DATE(1970,1,1)</f>
        <v>42753.50136574074</v>
      </c>
    </row>
    <row r="3531" spans="1:20" ht="64"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6">
        <f>(E3531-D3531)/D3531 + 1</f>
        <v>1.32</v>
      </c>
      <c r="P3531" s="5">
        <f>E3531/L3531</f>
        <v>36.666666666666664</v>
      </c>
      <c r="Q3531" t="s">
        <v>8317</v>
      </c>
      <c r="R3531" t="s">
        <v>8318</v>
      </c>
      <c r="S3531" s="12">
        <f>(((J3531/60)/60)/24)+DATE(1970,1,1)</f>
        <v>42177.761782407411</v>
      </c>
      <c r="T3531" s="13">
        <f>(((I3531/60)/60)/24)+DATE(1970,1,1)</f>
        <v>42198.041666666672</v>
      </c>
    </row>
    <row r="3532" spans="1:20"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6">
        <f>(E3532-D3532)/D3532 + 1</f>
        <v>1</v>
      </c>
      <c r="P3532" s="5">
        <f>E3532/L3532</f>
        <v>125</v>
      </c>
      <c r="Q3532" t="s">
        <v>8317</v>
      </c>
      <c r="R3532" t="s">
        <v>8318</v>
      </c>
      <c r="S3532" s="12">
        <f>(((J3532/60)/60)/24)+DATE(1970,1,1)</f>
        <v>42442.623344907406</v>
      </c>
      <c r="T3532" s="13">
        <f>(((I3532/60)/60)/24)+DATE(1970,1,1)</f>
        <v>42470.833333333328</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6">
        <f>(E3533-D3533)/D3533 + 1</f>
        <v>1.28</v>
      </c>
      <c r="P3533" s="5">
        <f>E3533/L3533</f>
        <v>49.230769230769234</v>
      </c>
      <c r="Q3533" t="s">
        <v>8317</v>
      </c>
      <c r="R3533" t="s">
        <v>8318</v>
      </c>
      <c r="S3533" s="12">
        <f>(((J3533/60)/60)/24)+DATE(1970,1,1)</f>
        <v>42521.654328703706</v>
      </c>
      <c r="T3533" s="13">
        <f>(((I3533/60)/60)/24)+DATE(1970,1,1)</f>
        <v>42551.654328703706</v>
      </c>
    </row>
    <row r="3534" spans="1:20" ht="64"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6">
        <f>(E3534-D3534)/D3534 + 1</f>
        <v>1.1895833333333332</v>
      </c>
      <c r="P3534" s="5">
        <f>E3534/L3534</f>
        <v>42.296296296296298</v>
      </c>
      <c r="Q3534" t="s">
        <v>8317</v>
      </c>
      <c r="R3534" t="s">
        <v>8318</v>
      </c>
      <c r="S3534" s="12">
        <f>(((J3534/60)/60)/24)+DATE(1970,1,1)</f>
        <v>41884.599849537037</v>
      </c>
      <c r="T3534" s="13">
        <f>(((I3534/60)/60)/24)+DATE(1970,1,1)</f>
        <v>41900.165972222225</v>
      </c>
    </row>
    <row r="3535" spans="1:20" ht="64"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6">
        <f>(E3535-D3535)/D3535 + 1</f>
        <v>1.262</v>
      </c>
      <c r="P3535" s="5">
        <f>E3535/L3535</f>
        <v>78.875</v>
      </c>
      <c r="Q3535" t="s">
        <v>8317</v>
      </c>
      <c r="R3535" t="s">
        <v>8318</v>
      </c>
      <c r="S3535" s="12">
        <f>(((J3535/60)/60)/24)+DATE(1970,1,1)</f>
        <v>42289.761192129634</v>
      </c>
      <c r="T3535" s="13">
        <f>(((I3535/60)/60)/24)+DATE(1970,1,1)</f>
        <v>42319.802858796291</v>
      </c>
    </row>
    <row r="3536" spans="1:20" ht="48"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6">
        <f>(E3536-D3536)/D3536 + 1</f>
        <v>1.5620000000000001</v>
      </c>
      <c r="P3536" s="5">
        <f>E3536/L3536</f>
        <v>38.284313725490193</v>
      </c>
      <c r="Q3536" t="s">
        <v>8317</v>
      </c>
      <c r="R3536" t="s">
        <v>8318</v>
      </c>
      <c r="S3536" s="12">
        <f>(((J3536/60)/60)/24)+DATE(1970,1,1)</f>
        <v>42243.6252662037</v>
      </c>
      <c r="T3536" s="13">
        <f>(((I3536/60)/60)/24)+DATE(1970,1,1)</f>
        <v>42278.6252662037</v>
      </c>
    </row>
    <row r="3537" spans="1:20"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6">
        <f>(E3537-D3537)/D3537 + 1</f>
        <v>1.0315000000000001</v>
      </c>
      <c r="P3537" s="5">
        <f>E3537/L3537</f>
        <v>44.847826086956523</v>
      </c>
      <c r="Q3537" t="s">
        <v>8317</v>
      </c>
      <c r="R3537" t="s">
        <v>8318</v>
      </c>
      <c r="S3537" s="12">
        <f>(((J3537/60)/60)/24)+DATE(1970,1,1)</f>
        <v>42248.640162037031</v>
      </c>
      <c r="T3537" s="13">
        <f>(((I3537/60)/60)/24)+DATE(1970,1,1)</f>
        <v>42279.75</v>
      </c>
    </row>
    <row r="3538" spans="1:20"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6">
        <f>(E3538-D3538)/D3538 + 1</f>
        <v>1.5333333333333332</v>
      </c>
      <c r="P3538" s="5">
        <f>E3538/L3538</f>
        <v>13.529411764705882</v>
      </c>
      <c r="Q3538" t="s">
        <v>8317</v>
      </c>
      <c r="R3538" t="s">
        <v>8318</v>
      </c>
      <c r="S3538" s="12">
        <f>(((J3538/60)/60)/24)+DATE(1970,1,1)</f>
        <v>42328.727141203708</v>
      </c>
      <c r="T3538" s="13">
        <f>(((I3538/60)/60)/24)+DATE(1970,1,1)</f>
        <v>42358.499305555553</v>
      </c>
    </row>
    <row r="3539" spans="1:20" ht="64"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6">
        <f>(E3539-D3539)/D3539 + 1</f>
        <v>1.8044444444444445</v>
      </c>
      <c r="P3539" s="5">
        <f>E3539/L3539</f>
        <v>43.5</v>
      </c>
      <c r="Q3539" t="s">
        <v>8317</v>
      </c>
      <c r="R3539" t="s">
        <v>8318</v>
      </c>
      <c r="S3539" s="12">
        <f>(((J3539/60)/60)/24)+DATE(1970,1,1)</f>
        <v>41923.354351851849</v>
      </c>
      <c r="T3539" s="13">
        <f>(((I3539/60)/60)/24)+DATE(1970,1,1)</f>
        <v>41960.332638888889</v>
      </c>
    </row>
    <row r="3540" spans="1:20"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6">
        <f>(E3540-D3540)/D3540 + 1</f>
        <v>1.2845</v>
      </c>
      <c r="P3540" s="5">
        <f>E3540/L3540</f>
        <v>30.951807228915662</v>
      </c>
      <c r="Q3540" t="s">
        <v>8317</v>
      </c>
      <c r="R3540" t="s">
        <v>8318</v>
      </c>
      <c r="S3540" s="12">
        <f>(((J3540/60)/60)/24)+DATE(1970,1,1)</f>
        <v>42571.420601851853</v>
      </c>
      <c r="T3540" s="13">
        <f>(((I3540/60)/60)/24)+DATE(1970,1,1)</f>
        <v>42599.420601851853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6">
        <f>(E3541-D3541)/D3541 + 1</f>
        <v>1.1966666666666668</v>
      </c>
      <c r="P3541" s="5">
        <f>E3541/L3541</f>
        <v>55.230769230769234</v>
      </c>
      <c r="Q3541" t="s">
        <v>8317</v>
      </c>
      <c r="R3541" t="s">
        <v>8318</v>
      </c>
      <c r="S3541" s="12">
        <f>(((J3541/60)/60)/24)+DATE(1970,1,1)</f>
        <v>42600.756041666667</v>
      </c>
      <c r="T3541" s="13">
        <f>(((I3541/60)/60)/24)+DATE(1970,1,1)</f>
        <v>42621.756041666667</v>
      </c>
    </row>
    <row r="3542" spans="1:20" ht="64"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6">
        <f>(E3542-D3542)/D3542 + 1</f>
        <v>1.23</v>
      </c>
      <c r="P3542" s="5">
        <f>E3542/L3542</f>
        <v>46.125</v>
      </c>
      <c r="Q3542" t="s">
        <v>8317</v>
      </c>
      <c r="R3542" t="s">
        <v>8318</v>
      </c>
      <c r="S3542" s="12">
        <f>(((J3542/60)/60)/24)+DATE(1970,1,1)</f>
        <v>42517.003368055557</v>
      </c>
      <c r="T3542" s="13">
        <f>(((I3542/60)/60)/24)+DATE(1970,1,1)</f>
        <v>42547.003368055557</v>
      </c>
    </row>
    <row r="3543" spans="1:20"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6">
        <f>(E3543-D3543)/D3543 + 1</f>
        <v>1.05</v>
      </c>
      <c r="P3543" s="5">
        <f>E3543/L3543</f>
        <v>39.375</v>
      </c>
      <c r="Q3543" t="s">
        <v>8317</v>
      </c>
      <c r="R3543" t="s">
        <v>8318</v>
      </c>
      <c r="S3543" s="12">
        <f>(((J3543/60)/60)/24)+DATE(1970,1,1)</f>
        <v>42222.730034722219</v>
      </c>
      <c r="T3543" s="13">
        <f>(((I3543/60)/60)/24)+DATE(1970,1,1)</f>
        <v>42247.730034722219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6">
        <f>(E3544-D3544)/D3544 + 1</f>
        <v>1.0223636363636364</v>
      </c>
      <c r="P3544" s="5">
        <f>E3544/L3544</f>
        <v>66.152941176470591</v>
      </c>
      <c r="Q3544" t="s">
        <v>8317</v>
      </c>
      <c r="R3544" t="s">
        <v>8318</v>
      </c>
      <c r="S3544" s="12">
        <f>(((J3544/60)/60)/24)+DATE(1970,1,1)</f>
        <v>41829.599791666667</v>
      </c>
      <c r="T3544" s="13">
        <f>(((I3544/60)/60)/24)+DATE(1970,1,1)</f>
        <v>41889.599791666667</v>
      </c>
    </row>
    <row r="3545" spans="1:20"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6">
        <f>(E3545-D3545)/D3545 + 1</f>
        <v>1.0466666666666666</v>
      </c>
      <c r="P3545" s="5">
        <f>E3545/L3545</f>
        <v>54.137931034482762</v>
      </c>
      <c r="Q3545" t="s">
        <v>8317</v>
      </c>
      <c r="R3545" t="s">
        <v>8318</v>
      </c>
      <c r="S3545" s="12">
        <f>(((J3545/60)/60)/24)+DATE(1970,1,1)</f>
        <v>42150.755312499998</v>
      </c>
      <c r="T3545" s="13">
        <f>(((I3545/60)/60)/24)+DATE(1970,1,1)</f>
        <v>42180.755312499998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6">
        <f>(E3546-D3546)/D3546 + 1</f>
        <v>1</v>
      </c>
      <c r="P3546" s="5">
        <f>E3546/L3546</f>
        <v>104.16666666666667</v>
      </c>
      <c r="Q3546" t="s">
        <v>8317</v>
      </c>
      <c r="R3546" t="s">
        <v>8318</v>
      </c>
      <c r="S3546" s="12">
        <f>(((J3546/60)/60)/24)+DATE(1970,1,1)</f>
        <v>42040.831678240742</v>
      </c>
      <c r="T3546" s="13">
        <f>(((I3546/60)/60)/24)+DATE(1970,1,1)</f>
        <v>42070.831678240742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6">
        <f>(E3547-D3547)/D3547 + 1</f>
        <v>1.004</v>
      </c>
      <c r="P3547" s="5">
        <f>E3547/L3547</f>
        <v>31.375</v>
      </c>
      <c r="Q3547" t="s">
        <v>8317</v>
      </c>
      <c r="R3547" t="s">
        <v>8318</v>
      </c>
      <c r="S3547" s="12">
        <f>(((J3547/60)/60)/24)+DATE(1970,1,1)</f>
        <v>42075.807395833333</v>
      </c>
      <c r="T3547" s="13">
        <f>(((I3547/60)/60)/24)+DATE(1970,1,1)</f>
        <v>42105.807395833333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6">
        <f>(E3548-D3548)/D3548 + 1</f>
        <v>1.0227272727272727</v>
      </c>
      <c r="P3548" s="5">
        <f>E3548/L3548</f>
        <v>59.210526315789473</v>
      </c>
      <c r="Q3548" t="s">
        <v>8317</v>
      </c>
      <c r="R3548" t="s">
        <v>8318</v>
      </c>
      <c r="S3548" s="12">
        <f>(((J3548/60)/60)/24)+DATE(1970,1,1)</f>
        <v>42073.660694444443</v>
      </c>
      <c r="T3548" s="13">
        <f>(((I3548/60)/60)/24)+DATE(1970,1,1)</f>
        <v>42095.165972222225</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6">
        <f>(E3549-D3549)/D3549 + 1</f>
        <v>1.1440928571428572</v>
      </c>
      <c r="P3549" s="5">
        <f>E3549/L3549</f>
        <v>119.17633928571429</v>
      </c>
      <c r="Q3549" t="s">
        <v>8317</v>
      </c>
      <c r="R3549" t="s">
        <v>8318</v>
      </c>
      <c r="S3549" s="12">
        <f>(((J3549/60)/60)/24)+DATE(1970,1,1)</f>
        <v>42480.078715277778</v>
      </c>
      <c r="T3549" s="13">
        <f>(((I3549/60)/60)/24)+DATE(1970,1,1)</f>
        <v>42504.165972222225</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6">
        <f>(E3550-D3550)/D3550 + 1</f>
        <v>1.019047619047619</v>
      </c>
      <c r="P3550" s="5">
        <f>E3550/L3550</f>
        <v>164.61538461538461</v>
      </c>
      <c r="Q3550" t="s">
        <v>8317</v>
      </c>
      <c r="R3550" t="s">
        <v>8318</v>
      </c>
      <c r="S3550" s="12">
        <f>(((J3550/60)/60)/24)+DATE(1970,1,1)</f>
        <v>42411.942291666666</v>
      </c>
      <c r="T3550" s="13">
        <f>(((I3550/60)/60)/24)+DATE(1970,1,1)</f>
        <v>42434.041666666672</v>
      </c>
    </row>
    <row r="3551" spans="1:20"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6">
        <f>(E3551-D3551)/D3551 + 1</f>
        <v>1.02</v>
      </c>
      <c r="P3551" s="5">
        <f>E3551/L3551</f>
        <v>24.285714285714285</v>
      </c>
      <c r="Q3551" t="s">
        <v>8317</v>
      </c>
      <c r="R3551" t="s">
        <v>8318</v>
      </c>
      <c r="S3551" s="12">
        <f>(((J3551/60)/60)/24)+DATE(1970,1,1)</f>
        <v>42223.394363425927</v>
      </c>
      <c r="T3551" s="13">
        <f>(((I3551/60)/60)/24)+DATE(1970,1,1)</f>
        <v>42251.394363425927</v>
      </c>
    </row>
    <row r="3552" spans="1:20" ht="64"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6">
        <f>(E3552-D3552)/D3552 + 1</f>
        <v>1.048</v>
      </c>
      <c r="P3552" s="5">
        <f>E3552/L3552</f>
        <v>40.9375</v>
      </c>
      <c r="Q3552" t="s">
        <v>8317</v>
      </c>
      <c r="R3552" t="s">
        <v>8318</v>
      </c>
      <c r="S3552" s="12">
        <f>(((J3552/60)/60)/24)+DATE(1970,1,1)</f>
        <v>42462.893495370372</v>
      </c>
      <c r="T3552" s="13">
        <f>(((I3552/60)/60)/24)+DATE(1970,1,1)</f>
        <v>42492.893495370372</v>
      </c>
    </row>
    <row r="3553" spans="1:20" ht="64"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6">
        <f>(E3553-D3553)/D3553 + 1</f>
        <v>1.0183333333333333</v>
      </c>
      <c r="P3553" s="5">
        <f>E3553/L3553</f>
        <v>61.1</v>
      </c>
      <c r="Q3553" t="s">
        <v>8317</v>
      </c>
      <c r="R3553" t="s">
        <v>8318</v>
      </c>
      <c r="S3553" s="12">
        <f>(((J3553/60)/60)/24)+DATE(1970,1,1)</f>
        <v>41753.515856481477</v>
      </c>
      <c r="T3553" s="13">
        <f>(((I3553/60)/60)/24)+DATE(1970,1,1)</f>
        <v>41781.921527777777</v>
      </c>
    </row>
    <row r="3554" spans="1:20"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6">
        <f>(E3554-D3554)/D3554 + 1</f>
        <v>1</v>
      </c>
      <c r="P3554" s="5">
        <f>E3554/L3554</f>
        <v>38.65</v>
      </c>
      <c r="Q3554" t="s">
        <v>8317</v>
      </c>
      <c r="R3554" t="s">
        <v>8318</v>
      </c>
      <c r="S3554" s="12">
        <f>(((J3554/60)/60)/24)+DATE(1970,1,1)</f>
        <v>41788.587083333332</v>
      </c>
      <c r="T3554" s="13">
        <f>(((I3554/60)/60)/24)+DATE(1970,1,1)</f>
        <v>41818.587083333332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6">
        <f>(E3555-D3555)/D3555 + 1</f>
        <v>1.0627272727272727</v>
      </c>
      <c r="P3555" s="5">
        <f>E3555/L3555</f>
        <v>56.20192307692308</v>
      </c>
      <c r="Q3555" t="s">
        <v>8317</v>
      </c>
      <c r="R3555" t="s">
        <v>8318</v>
      </c>
      <c r="S3555" s="12">
        <f>(((J3555/60)/60)/24)+DATE(1970,1,1)</f>
        <v>42196.028703703705</v>
      </c>
      <c r="T3555" s="13">
        <f>(((I3555/60)/60)/24)+DATE(1970,1,1)</f>
        <v>42228</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6">
        <f>(E3556-D3556)/D3556 + 1</f>
        <v>1.1342219999999998</v>
      </c>
      <c r="P3556" s="5">
        <f>E3556/L3556</f>
        <v>107.00207547169811</v>
      </c>
      <c r="Q3556" t="s">
        <v>8317</v>
      </c>
      <c r="R3556" t="s">
        <v>8318</v>
      </c>
      <c r="S3556" s="12">
        <f>(((J3556/60)/60)/24)+DATE(1970,1,1)</f>
        <v>42016.050451388888</v>
      </c>
      <c r="T3556" s="13">
        <f>(((I3556/60)/60)/24)+DATE(1970,1,1)</f>
        <v>42046.708333333328</v>
      </c>
    </row>
    <row r="3557" spans="1:20"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6">
        <f>(E3557-D3557)/D3557 + 1</f>
        <v>1</v>
      </c>
      <c r="P3557" s="5">
        <f>E3557/L3557</f>
        <v>171.42857142857142</v>
      </c>
      <c r="Q3557" t="s">
        <v>8317</v>
      </c>
      <c r="R3557" t="s">
        <v>8318</v>
      </c>
      <c r="S3557" s="12">
        <f>(((J3557/60)/60)/24)+DATE(1970,1,1)</f>
        <v>42661.442060185189</v>
      </c>
      <c r="T3557" s="13">
        <f>(((I3557/60)/60)/24)+DATE(1970,1,1)</f>
        <v>42691.483726851846</v>
      </c>
    </row>
    <row r="3558" spans="1:20" ht="64"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6">
        <f>(E3558-D3558)/D3558 + 1</f>
        <v>1.0045454545454546</v>
      </c>
      <c r="P3558" s="5">
        <f>E3558/L3558</f>
        <v>110.5</v>
      </c>
      <c r="Q3558" t="s">
        <v>8317</v>
      </c>
      <c r="R3558" t="s">
        <v>8318</v>
      </c>
      <c r="S3558" s="12">
        <f>(((J3558/60)/60)/24)+DATE(1970,1,1)</f>
        <v>41808.649583333332</v>
      </c>
      <c r="T3558" s="13">
        <f>(((I3558/60)/60)/24)+DATE(1970,1,1)</f>
        <v>41868.649583333332</v>
      </c>
    </row>
    <row r="3559" spans="1:20" ht="64"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6">
        <f>(E3559-D3559)/D3559 + 1</f>
        <v>1.0003599999999999</v>
      </c>
      <c r="P3559" s="5">
        <f>E3559/L3559</f>
        <v>179.27598566308242</v>
      </c>
      <c r="Q3559" t="s">
        <v>8317</v>
      </c>
      <c r="R3559" t="s">
        <v>8318</v>
      </c>
      <c r="S3559" s="12">
        <f>(((J3559/60)/60)/24)+DATE(1970,1,1)</f>
        <v>41730.276747685188</v>
      </c>
      <c r="T3559" s="13">
        <f>(((I3559/60)/60)/24)+DATE(1970,1,1)</f>
        <v>41764.276747685188</v>
      </c>
    </row>
    <row r="3560" spans="1:20"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6">
        <f>(E3560-D3560)/D3560 + 1</f>
        <v>1.44</v>
      </c>
      <c r="P3560" s="5">
        <f>E3560/L3560</f>
        <v>22.90909090909091</v>
      </c>
      <c r="Q3560" t="s">
        <v>8317</v>
      </c>
      <c r="R3560" t="s">
        <v>8318</v>
      </c>
      <c r="S3560" s="12">
        <f>(((J3560/60)/60)/24)+DATE(1970,1,1)</f>
        <v>42139.816840277781</v>
      </c>
      <c r="T3560" s="13">
        <f>(((I3560/60)/60)/24)+DATE(1970,1,1)</f>
        <v>42181.875</v>
      </c>
    </row>
    <row r="3561" spans="1:20" ht="64"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6">
        <f>(E3561-D3561)/D3561 + 1</f>
        <v>1.0349999999999999</v>
      </c>
      <c r="P3561" s="5">
        <f>E3561/L3561</f>
        <v>43.125</v>
      </c>
      <c r="Q3561" t="s">
        <v>8317</v>
      </c>
      <c r="R3561" t="s">
        <v>8318</v>
      </c>
      <c r="S3561" s="12">
        <f>(((J3561/60)/60)/24)+DATE(1970,1,1)</f>
        <v>42194.096157407403</v>
      </c>
      <c r="T3561" s="13">
        <f>(((I3561/60)/60)/24)+DATE(1970,1,1)</f>
        <v>42216.373611111107</v>
      </c>
    </row>
    <row r="3562" spans="1:20" ht="64"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6">
        <f>(E3562-D3562)/D3562 + 1</f>
        <v>1.0843750000000001</v>
      </c>
      <c r="P3562" s="5">
        <f>E3562/L3562</f>
        <v>46.891891891891895</v>
      </c>
      <c r="Q3562" t="s">
        <v>8317</v>
      </c>
      <c r="R3562" t="s">
        <v>8318</v>
      </c>
      <c r="S3562" s="12">
        <f>(((J3562/60)/60)/24)+DATE(1970,1,1)</f>
        <v>42115.889652777783</v>
      </c>
      <c r="T3562" s="13">
        <f>(((I3562/60)/60)/24)+DATE(1970,1,1)</f>
        <v>42151.114583333328</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6">
        <f>(E3563-D3563)/D3563 + 1</f>
        <v>1.024</v>
      </c>
      <c r="P3563" s="5">
        <f>E3563/L3563</f>
        <v>47.407407407407405</v>
      </c>
      <c r="Q3563" t="s">
        <v>8317</v>
      </c>
      <c r="R3563" t="s">
        <v>8318</v>
      </c>
      <c r="S3563" s="12">
        <f>(((J3563/60)/60)/24)+DATE(1970,1,1)</f>
        <v>42203.680300925931</v>
      </c>
      <c r="T3563" s="13">
        <f>(((I3563/60)/60)/24)+DATE(1970,1,1)</f>
        <v>42221.774999999994</v>
      </c>
    </row>
    <row r="3564" spans="1:20" ht="64"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6">
        <f>(E3564-D3564)/D3564 + 1</f>
        <v>1.4888888888888889</v>
      </c>
      <c r="P3564" s="5">
        <f>E3564/L3564</f>
        <v>15.129032258064516</v>
      </c>
      <c r="Q3564" t="s">
        <v>8317</v>
      </c>
      <c r="R3564" t="s">
        <v>8318</v>
      </c>
      <c r="S3564" s="12">
        <f>(((J3564/60)/60)/24)+DATE(1970,1,1)</f>
        <v>42433.761886574073</v>
      </c>
      <c r="T3564" s="13">
        <f>(((I3564/60)/60)/24)+DATE(1970,1,1)</f>
        <v>42442.916666666672</v>
      </c>
    </row>
    <row r="3565" spans="1:20"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6">
        <f>(E3565-D3565)/D3565 + 1</f>
        <v>1.0549000000000002</v>
      </c>
      <c r="P3565" s="5">
        <f>E3565/L3565</f>
        <v>21.098000000000003</v>
      </c>
      <c r="Q3565" t="s">
        <v>8317</v>
      </c>
      <c r="R3565" t="s">
        <v>8318</v>
      </c>
      <c r="S3565" s="12">
        <f>(((J3565/60)/60)/24)+DATE(1970,1,1)</f>
        <v>42555.671944444446</v>
      </c>
      <c r="T3565" s="13">
        <f>(((I3565/60)/60)/24)+DATE(1970,1,1)</f>
        <v>42583.791666666672</v>
      </c>
    </row>
    <row r="3566" spans="1:20"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6">
        <f>(E3566-D3566)/D3566 + 1</f>
        <v>1.0049999999999999</v>
      </c>
      <c r="P3566" s="5">
        <f>E3566/L3566</f>
        <v>59.117647058823529</v>
      </c>
      <c r="Q3566" t="s">
        <v>8317</v>
      </c>
      <c r="R3566" t="s">
        <v>8318</v>
      </c>
      <c r="S3566" s="12">
        <f>(((J3566/60)/60)/24)+DATE(1970,1,1)</f>
        <v>42236.623252314821</v>
      </c>
      <c r="T3566" s="13">
        <f>(((I3566/60)/60)/24)+DATE(1970,1,1)</f>
        <v>42282.666666666672</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6">
        <f>(E3567-D3567)/D3567 + 1</f>
        <v>1.3055555555555556</v>
      </c>
      <c r="P3567" s="5">
        <f>E3567/L3567</f>
        <v>97.916666666666671</v>
      </c>
      <c r="Q3567" t="s">
        <v>8317</v>
      </c>
      <c r="R3567" t="s">
        <v>8318</v>
      </c>
      <c r="S3567" s="12">
        <f>(((J3567/60)/60)/24)+DATE(1970,1,1)</f>
        <v>41974.743148148147</v>
      </c>
      <c r="T3567" s="13">
        <f>(((I3567/60)/60)/24)+DATE(1970,1,1)</f>
        <v>42004.743148148147</v>
      </c>
    </row>
    <row r="3568" spans="1:20"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6">
        <f>(E3568-D3568)/D3568 + 1</f>
        <v>1.0475000000000001</v>
      </c>
      <c r="P3568" s="5">
        <f>E3568/L3568</f>
        <v>55.131578947368418</v>
      </c>
      <c r="Q3568" t="s">
        <v>8317</v>
      </c>
      <c r="R3568" t="s">
        <v>8318</v>
      </c>
      <c r="S3568" s="12">
        <f>(((J3568/60)/60)/24)+DATE(1970,1,1)</f>
        <v>41997.507905092592</v>
      </c>
      <c r="T3568" s="13">
        <f>(((I3568/60)/60)/24)+DATE(1970,1,1)</f>
        <v>42027.507905092592</v>
      </c>
    </row>
    <row r="3569" spans="1:20"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6">
        <f>(E3569-D3569)/D3569 + 1</f>
        <v>1.0880000000000001</v>
      </c>
      <c r="P3569" s="5">
        <f>E3569/L3569</f>
        <v>26.536585365853657</v>
      </c>
      <c r="Q3569" t="s">
        <v>8317</v>
      </c>
      <c r="R3569" t="s">
        <v>8318</v>
      </c>
      <c r="S3569" s="12">
        <f>(((J3569/60)/60)/24)+DATE(1970,1,1)</f>
        <v>42135.810694444444</v>
      </c>
      <c r="T3569" s="13">
        <f>(((I3569/60)/60)/24)+DATE(1970,1,1)</f>
        <v>42165.810694444444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6">
        <f>(E3570-D3570)/D3570 + 1</f>
        <v>1.1100000000000001</v>
      </c>
      <c r="P3570" s="5">
        <f>E3570/L3570</f>
        <v>58.421052631578945</v>
      </c>
      <c r="Q3570" t="s">
        <v>8317</v>
      </c>
      <c r="R3570" t="s">
        <v>8318</v>
      </c>
      <c r="S3570" s="12">
        <f>(((J3570/60)/60)/24)+DATE(1970,1,1)</f>
        <v>41869.740671296298</v>
      </c>
      <c r="T3570" s="13">
        <f>(((I3570/60)/60)/24)+DATE(1970,1,1)</f>
        <v>41899.740671296298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6">
        <f>(E3571-D3571)/D3571 + 1</f>
        <v>1.0047999999999999</v>
      </c>
      <c r="P3571" s="5">
        <f>E3571/L3571</f>
        <v>122.53658536585365</v>
      </c>
      <c r="Q3571" t="s">
        <v>8317</v>
      </c>
      <c r="R3571" t="s">
        <v>8318</v>
      </c>
      <c r="S3571" s="12">
        <f>(((J3571/60)/60)/24)+DATE(1970,1,1)</f>
        <v>41982.688611111109</v>
      </c>
      <c r="T3571" s="13">
        <f>(((I3571/60)/60)/24)+DATE(1970,1,1)</f>
        <v>42012.688611111109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6">
        <f>(E3572-D3572)/D3572 + 1</f>
        <v>1.1435</v>
      </c>
      <c r="P3572" s="5">
        <f>E3572/L3572</f>
        <v>87.961538461538467</v>
      </c>
      <c r="Q3572" t="s">
        <v>8317</v>
      </c>
      <c r="R3572" t="s">
        <v>8318</v>
      </c>
      <c r="S3572" s="12">
        <f>(((J3572/60)/60)/24)+DATE(1970,1,1)</f>
        <v>41976.331979166673</v>
      </c>
      <c r="T3572" s="13">
        <f>(((I3572/60)/60)/24)+DATE(1970,1,1)</f>
        <v>42004.291666666672</v>
      </c>
    </row>
    <row r="3573" spans="1:20"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6">
        <f>(E3573-D3573)/D3573 + 1</f>
        <v>1.2206666666666668</v>
      </c>
      <c r="P3573" s="5">
        <f>E3573/L3573</f>
        <v>73.239999999999995</v>
      </c>
      <c r="Q3573" t="s">
        <v>8317</v>
      </c>
      <c r="R3573" t="s">
        <v>8318</v>
      </c>
      <c r="S3573" s="12">
        <f>(((J3573/60)/60)/24)+DATE(1970,1,1)</f>
        <v>41912.858946759261</v>
      </c>
      <c r="T3573" s="13">
        <f>(((I3573/60)/60)/24)+DATE(1970,1,1)</f>
        <v>41942.858946759261</v>
      </c>
    </row>
    <row r="3574" spans="1:20"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6">
        <f>(E3574-D3574)/D3574 + 1</f>
        <v>1</v>
      </c>
      <c r="P3574" s="5">
        <f>E3574/L3574</f>
        <v>55.555555555555557</v>
      </c>
      <c r="Q3574" t="s">
        <v>8317</v>
      </c>
      <c r="R3574" t="s">
        <v>8318</v>
      </c>
      <c r="S3574" s="12">
        <f>(((J3574/60)/60)/24)+DATE(1970,1,1)</f>
        <v>42146.570393518516</v>
      </c>
      <c r="T3574" s="13">
        <f>(((I3574/60)/60)/24)+DATE(1970,1,1)</f>
        <v>42176.570393518516</v>
      </c>
    </row>
    <row r="3575" spans="1:20" ht="48"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6">
        <f>(E3575-D3575)/D3575 + 1</f>
        <v>1.028</v>
      </c>
      <c r="P3575" s="5">
        <f>E3575/L3575</f>
        <v>39.53846153846154</v>
      </c>
      <c r="Q3575" t="s">
        <v>8317</v>
      </c>
      <c r="R3575" t="s">
        <v>8318</v>
      </c>
      <c r="S3575" s="12">
        <f>(((J3575/60)/60)/24)+DATE(1970,1,1)</f>
        <v>41921.375532407408</v>
      </c>
      <c r="T3575" s="13">
        <f>(((I3575/60)/60)/24)+DATE(1970,1,1)</f>
        <v>41951.417199074072</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6">
        <f>(E3576-D3576)/D3576 + 1</f>
        <v>1.0612068965517241</v>
      </c>
      <c r="P3576" s="5">
        <f>E3576/L3576</f>
        <v>136.77777777777777</v>
      </c>
      <c r="Q3576" t="s">
        <v>8317</v>
      </c>
      <c r="R3576" t="s">
        <v>8318</v>
      </c>
      <c r="S3576" s="12">
        <f>(((J3576/60)/60)/24)+DATE(1970,1,1)</f>
        <v>41926.942685185182</v>
      </c>
      <c r="T3576" s="13">
        <f>(((I3576/60)/60)/24)+DATE(1970,1,1)</f>
        <v>41956.984351851846</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6">
        <f>(E3577-D3577)/D3577 + 1</f>
        <v>1.0133000000000001</v>
      </c>
      <c r="P3577" s="5">
        <f>E3577/L3577</f>
        <v>99.343137254901961</v>
      </c>
      <c r="Q3577" t="s">
        <v>8317</v>
      </c>
      <c r="R3577" t="s">
        <v>8318</v>
      </c>
      <c r="S3577" s="12">
        <f>(((J3577/60)/60)/24)+DATE(1970,1,1)</f>
        <v>42561.783877314811</v>
      </c>
      <c r="T3577" s="13">
        <f>(((I3577/60)/60)/24)+DATE(1970,1,1)</f>
        <v>42593.165972222225</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6">
        <f>(E3578-D3578)/D3578 + 1</f>
        <v>1</v>
      </c>
      <c r="P3578" s="5">
        <f>E3578/L3578</f>
        <v>20</v>
      </c>
      <c r="Q3578" t="s">
        <v>8317</v>
      </c>
      <c r="R3578" t="s">
        <v>8318</v>
      </c>
      <c r="S3578" s="12">
        <f>(((J3578/60)/60)/24)+DATE(1970,1,1)</f>
        <v>42649.54923611111</v>
      </c>
      <c r="T3578" s="13">
        <f>(((I3578/60)/60)/24)+DATE(1970,1,1)</f>
        <v>42709.590902777782</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6">
        <f>(E3579-D3579)/D3579 + 1</f>
        <v>1.3</v>
      </c>
      <c r="P3579" s="5">
        <f>E3579/L3579</f>
        <v>28.888888888888889</v>
      </c>
      <c r="Q3579" t="s">
        <v>8317</v>
      </c>
      <c r="R3579" t="s">
        <v>8318</v>
      </c>
      <c r="S3579" s="12">
        <f>(((J3579/60)/60)/24)+DATE(1970,1,1)</f>
        <v>42093.786840277782</v>
      </c>
      <c r="T3579" s="13">
        <f>(((I3579/60)/60)/24)+DATE(1970,1,1)</f>
        <v>42120.26944444445</v>
      </c>
    </row>
    <row r="3580" spans="1:20"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6">
        <f>(E3580-D3580)/D3580 + 1</f>
        <v>1.0001333333333333</v>
      </c>
      <c r="P3580" s="5">
        <f>E3580/L3580</f>
        <v>40.545945945945945</v>
      </c>
      <c r="Q3580" t="s">
        <v>8317</v>
      </c>
      <c r="R3580" t="s">
        <v>8318</v>
      </c>
      <c r="S3580" s="12">
        <f>(((J3580/60)/60)/24)+DATE(1970,1,1)</f>
        <v>42460.733530092592</v>
      </c>
      <c r="T3580" s="13">
        <f>(((I3580/60)/60)/24)+DATE(1970,1,1)</f>
        <v>42490.733530092592</v>
      </c>
    </row>
    <row r="3581" spans="1:20" ht="64"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6">
        <f>(E3581-D3581)/D3581 + 1</f>
        <v>1</v>
      </c>
      <c r="P3581" s="5">
        <f>E3581/L3581</f>
        <v>35.714285714285715</v>
      </c>
      <c r="Q3581" t="s">
        <v>8317</v>
      </c>
      <c r="R3581" t="s">
        <v>8318</v>
      </c>
      <c r="S3581" s="12">
        <f>(((J3581/60)/60)/24)+DATE(1970,1,1)</f>
        <v>42430.762222222227</v>
      </c>
      <c r="T3581" s="13">
        <f>(((I3581/60)/60)/24)+DATE(1970,1,1)</f>
        <v>42460.720555555556</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6">
        <f>(E3582-D3582)/D3582 + 1</f>
        <v>1.1388888888888888</v>
      </c>
      <c r="P3582" s="5">
        <f>E3582/L3582</f>
        <v>37.962962962962962</v>
      </c>
      <c r="Q3582" t="s">
        <v>8317</v>
      </c>
      <c r="R3582" t="s">
        <v>8318</v>
      </c>
      <c r="S3582" s="12">
        <f>(((J3582/60)/60)/24)+DATE(1970,1,1)</f>
        <v>42026.176180555558</v>
      </c>
      <c r="T3582" s="13">
        <f>(((I3582/60)/60)/24)+DATE(1970,1,1)</f>
        <v>42064.207638888889</v>
      </c>
    </row>
    <row r="3583" spans="1:20" ht="64"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6">
        <f>(E3583-D3583)/D3583 + 1</f>
        <v>1</v>
      </c>
      <c r="P3583" s="5">
        <f>E3583/L3583</f>
        <v>33.333333333333336</v>
      </c>
      <c r="Q3583" t="s">
        <v>8317</v>
      </c>
      <c r="R3583" t="s">
        <v>8318</v>
      </c>
      <c r="S3583" s="12">
        <f>(((J3583/60)/60)/24)+DATE(1970,1,1)</f>
        <v>41836.471180555556</v>
      </c>
      <c r="T3583" s="13">
        <f>(((I3583/60)/60)/24)+DATE(1970,1,1)</f>
        <v>41850.471180555556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6">
        <f>(E3584-D3584)/D3584 + 1</f>
        <v>2.87</v>
      </c>
      <c r="P3584" s="5">
        <f>E3584/L3584</f>
        <v>58.571428571428569</v>
      </c>
      <c r="Q3584" t="s">
        <v>8317</v>
      </c>
      <c r="R3584" t="s">
        <v>8318</v>
      </c>
      <c r="S3584" s="12">
        <f>(((J3584/60)/60)/24)+DATE(1970,1,1)</f>
        <v>42451.095856481479</v>
      </c>
      <c r="T3584" s="13">
        <f>(((I3584/60)/60)/24)+DATE(1970,1,1)</f>
        <v>42465.095856481479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6">
        <f>(E3585-D3585)/D3585 + 1</f>
        <v>1.085</v>
      </c>
      <c r="P3585" s="5">
        <f>E3585/L3585</f>
        <v>135.625</v>
      </c>
      <c r="Q3585" t="s">
        <v>8317</v>
      </c>
      <c r="R3585" t="s">
        <v>8318</v>
      </c>
      <c r="S3585" s="12">
        <f>(((J3585/60)/60)/24)+DATE(1970,1,1)</f>
        <v>42418.425983796296</v>
      </c>
      <c r="T3585" s="13">
        <f>(((I3585/60)/60)/24)+DATE(1970,1,1)</f>
        <v>42478.384317129632</v>
      </c>
    </row>
    <row r="3586" spans="1:20"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6">
        <f>(E3586-D3586)/D3586 + 1</f>
        <v>1.155</v>
      </c>
      <c r="P3586" s="5">
        <f>E3586/L3586</f>
        <v>30.9375</v>
      </c>
      <c r="Q3586" t="s">
        <v>8317</v>
      </c>
      <c r="R3586" t="s">
        <v>8318</v>
      </c>
      <c r="S3586" s="12">
        <f>(((J3586/60)/60)/24)+DATE(1970,1,1)</f>
        <v>42168.316481481481</v>
      </c>
      <c r="T3586" s="13">
        <f>(((I3586/60)/60)/24)+DATE(1970,1,1)</f>
        <v>42198.316481481481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6">
        <f>(E3587-D3587)/D3587 + 1</f>
        <v>1.1911764705882353</v>
      </c>
      <c r="P3587" s="5">
        <f>E3587/L3587</f>
        <v>176.08695652173913</v>
      </c>
      <c r="Q3587" t="s">
        <v>8317</v>
      </c>
      <c r="R3587" t="s">
        <v>8318</v>
      </c>
      <c r="S3587" s="12">
        <f>(((J3587/60)/60)/24)+DATE(1970,1,1)</f>
        <v>41964.716319444444</v>
      </c>
      <c r="T3587" s="13">
        <f>(((I3587/60)/60)/24)+DATE(1970,1,1)</f>
        <v>41994.716319444444</v>
      </c>
    </row>
    <row r="3588" spans="1:20" ht="32"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6">
        <f>(E3588-D3588)/D3588 + 1</f>
        <v>1.0942666666666667</v>
      </c>
      <c r="P3588" s="5">
        <f>E3588/L3588</f>
        <v>151.9814814814815</v>
      </c>
      <c r="Q3588" t="s">
        <v>8317</v>
      </c>
      <c r="R3588" t="s">
        <v>8318</v>
      </c>
      <c r="S3588" s="12">
        <f>(((J3588/60)/60)/24)+DATE(1970,1,1)</f>
        <v>42576.697569444441</v>
      </c>
      <c r="T3588" s="13">
        <f>(((I3588/60)/60)/24)+DATE(1970,1,1)</f>
        <v>42636.697569444441</v>
      </c>
    </row>
    <row r="3589" spans="1:20"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6">
        <f>(E3589-D3589)/D3589 + 1</f>
        <v>1.266</v>
      </c>
      <c r="P3589" s="5">
        <f>E3589/L3589</f>
        <v>22.607142857142858</v>
      </c>
      <c r="Q3589" t="s">
        <v>8317</v>
      </c>
      <c r="R3589" t="s">
        <v>8318</v>
      </c>
      <c r="S3589" s="12">
        <f>(((J3589/60)/60)/24)+DATE(1970,1,1)</f>
        <v>42503.539976851855</v>
      </c>
      <c r="T3589" s="13">
        <f>(((I3589/60)/60)/24)+DATE(1970,1,1)</f>
        <v>42548.791666666672</v>
      </c>
    </row>
    <row r="3590" spans="1:20"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6">
        <f>(E3590-D3590)/D3590 + 1</f>
        <v>1.0049999999999999</v>
      </c>
      <c r="P3590" s="5">
        <f>E3590/L3590</f>
        <v>18.272727272727273</v>
      </c>
      <c r="Q3590" t="s">
        <v>8317</v>
      </c>
      <c r="R3590" t="s">
        <v>8318</v>
      </c>
      <c r="S3590" s="12">
        <f>(((J3590/60)/60)/24)+DATE(1970,1,1)</f>
        <v>42101.828819444447</v>
      </c>
      <c r="T3590" s="13">
        <f>(((I3590/60)/60)/24)+DATE(1970,1,1)</f>
        <v>42123.958333333328</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6">
        <f>(E3591-D3591)/D3591 + 1</f>
        <v>1.2749999999999999</v>
      </c>
      <c r="P3591" s="5">
        <f>E3591/L3591</f>
        <v>82.258064516129039</v>
      </c>
      <c r="Q3591" t="s">
        <v>8317</v>
      </c>
      <c r="R3591" t="s">
        <v>8318</v>
      </c>
      <c r="S3591" s="12">
        <f>(((J3591/60)/60)/24)+DATE(1970,1,1)</f>
        <v>42125.647534722222</v>
      </c>
      <c r="T3591" s="13">
        <f>(((I3591/60)/60)/24)+DATE(1970,1,1)</f>
        <v>42150.647534722222</v>
      </c>
    </row>
    <row r="3592" spans="1:20" ht="64"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6">
        <f>(E3592-D3592)/D3592 + 1</f>
        <v>1.0005999999999999</v>
      </c>
      <c r="P3592" s="5">
        <f>E3592/L3592</f>
        <v>68.534246575342465</v>
      </c>
      <c r="Q3592" t="s">
        <v>8317</v>
      </c>
      <c r="R3592" t="s">
        <v>8318</v>
      </c>
      <c r="S3592" s="12">
        <f>(((J3592/60)/60)/24)+DATE(1970,1,1)</f>
        <v>41902.333726851852</v>
      </c>
      <c r="T3592" s="13">
        <f>(((I3592/60)/60)/24)+DATE(1970,1,1)</f>
        <v>41932.333726851852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6">
        <f>(E3593-D3593)/D3593 + 1</f>
        <v>1.75</v>
      </c>
      <c r="P3593" s="5">
        <f>E3593/L3593</f>
        <v>68.055555555555557</v>
      </c>
      <c r="Q3593" t="s">
        <v>8317</v>
      </c>
      <c r="R3593" t="s">
        <v>8318</v>
      </c>
      <c r="S3593" s="12">
        <f>(((J3593/60)/60)/24)+DATE(1970,1,1)</f>
        <v>42003.948425925926</v>
      </c>
      <c r="T3593" s="13">
        <f>(((I3593/60)/60)/24)+DATE(1970,1,1)</f>
        <v>42028.207638888889</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6">
        <f>(E3594-D3594)/D3594 + 1</f>
        <v>1.2725</v>
      </c>
      <c r="P3594" s="5">
        <f>E3594/L3594</f>
        <v>72.714285714285708</v>
      </c>
      <c r="Q3594" t="s">
        <v>8317</v>
      </c>
      <c r="R3594" t="s">
        <v>8318</v>
      </c>
      <c r="S3594" s="12">
        <f>(((J3594/60)/60)/24)+DATE(1970,1,1)</f>
        <v>41988.829942129625</v>
      </c>
      <c r="T3594" s="13">
        <f>(((I3594/60)/60)/24)+DATE(1970,1,1)</f>
        <v>42046.207638888889</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6">
        <f>(E3595-D3595)/D3595 + 1</f>
        <v>1.1063333333333334</v>
      </c>
      <c r="P3595" s="5">
        <f>E3595/L3595</f>
        <v>77.186046511627907</v>
      </c>
      <c r="Q3595" t="s">
        <v>8317</v>
      </c>
      <c r="R3595" t="s">
        <v>8318</v>
      </c>
      <c r="S3595" s="12">
        <f>(((J3595/60)/60)/24)+DATE(1970,1,1)</f>
        <v>41974.898599537039</v>
      </c>
      <c r="T3595" s="13">
        <f>(((I3595/60)/60)/24)+DATE(1970,1,1)</f>
        <v>42009.851388888885</v>
      </c>
    </row>
    <row r="3596" spans="1:20" ht="64"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6">
        <f>(E3596-D3596)/D3596 + 1</f>
        <v>1.2593749999999999</v>
      </c>
      <c r="P3596" s="5">
        <f>E3596/L3596</f>
        <v>55.972222222222221</v>
      </c>
      <c r="Q3596" t="s">
        <v>8317</v>
      </c>
      <c r="R3596" t="s">
        <v>8318</v>
      </c>
      <c r="S3596" s="12">
        <f>(((J3596/60)/60)/24)+DATE(1970,1,1)</f>
        <v>42592.066921296297</v>
      </c>
      <c r="T3596" s="13">
        <f>(((I3596/60)/60)/24)+DATE(1970,1,1)</f>
        <v>42617.066921296297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6">
        <f>(E3597-D3597)/D3597 + 1</f>
        <v>1.1850000000000001</v>
      </c>
      <c r="P3597" s="5">
        <f>E3597/L3597</f>
        <v>49.693548387096776</v>
      </c>
      <c r="Q3597" t="s">
        <v>8317</v>
      </c>
      <c r="R3597" t="s">
        <v>8318</v>
      </c>
      <c r="S3597" s="12">
        <f>(((J3597/60)/60)/24)+DATE(1970,1,1)</f>
        <v>42050.008368055554</v>
      </c>
      <c r="T3597" s="13">
        <f>(((I3597/60)/60)/24)+DATE(1970,1,1)</f>
        <v>42076.290972222225</v>
      </c>
    </row>
    <row r="3598" spans="1:20"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6">
        <f>(E3598-D3598)/D3598 + 1</f>
        <v>1.0772727272727272</v>
      </c>
      <c r="P3598" s="5">
        <f>E3598/L3598</f>
        <v>79</v>
      </c>
      <c r="Q3598" t="s">
        <v>8317</v>
      </c>
      <c r="R3598" t="s">
        <v>8318</v>
      </c>
      <c r="S3598" s="12">
        <f>(((J3598/60)/60)/24)+DATE(1970,1,1)</f>
        <v>41856.715069444443</v>
      </c>
      <c r="T3598" s="13">
        <f>(((I3598/60)/60)/24)+DATE(1970,1,1)</f>
        <v>41877.715069444443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6">
        <f>(E3599-D3599)/D3599 + 1</f>
        <v>1.026</v>
      </c>
      <c r="P3599" s="5">
        <f>E3599/L3599</f>
        <v>77.727272727272734</v>
      </c>
      <c r="Q3599" t="s">
        <v>8317</v>
      </c>
      <c r="R3599" t="s">
        <v>8318</v>
      </c>
      <c r="S3599" s="12">
        <f>(((J3599/60)/60)/24)+DATE(1970,1,1)</f>
        <v>42417.585532407407</v>
      </c>
      <c r="T3599" s="13">
        <f>(((I3599/60)/60)/24)+DATE(1970,1,1)</f>
        <v>42432.249305555553</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6">
        <f>(E3600-D3600)/D3600 + 1</f>
        <v>1.101</v>
      </c>
      <c r="P3600" s="5">
        <f>E3600/L3600</f>
        <v>40.777777777777779</v>
      </c>
      <c r="Q3600" t="s">
        <v>8317</v>
      </c>
      <c r="R3600" t="s">
        <v>8318</v>
      </c>
      <c r="S3600" s="12">
        <f>(((J3600/60)/60)/24)+DATE(1970,1,1)</f>
        <v>41866.79886574074</v>
      </c>
      <c r="T3600" s="13">
        <f>(((I3600/60)/60)/24)+DATE(1970,1,1)</f>
        <v>41885.207638888889</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6">
        <f>(E3601-D3601)/D3601 + 1</f>
        <v>2.02</v>
      </c>
      <c r="P3601" s="5">
        <f>E3601/L3601</f>
        <v>59.411764705882355</v>
      </c>
      <c r="Q3601" t="s">
        <v>8317</v>
      </c>
      <c r="R3601" t="s">
        <v>8318</v>
      </c>
      <c r="S3601" s="12">
        <f>(((J3601/60)/60)/24)+DATE(1970,1,1)</f>
        <v>42220.79487268519</v>
      </c>
      <c r="T3601" s="13">
        <f>(((I3601/60)/60)/24)+DATE(1970,1,1)</f>
        <v>42246</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6">
        <f>(E3602-D3602)/D3602 + 1</f>
        <v>1.3</v>
      </c>
      <c r="P3602" s="5">
        <f>E3602/L3602</f>
        <v>3.25</v>
      </c>
      <c r="Q3602" t="s">
        <v>8317</v>
      </c>
      <c r="R3602" t="s">
        <v>8318</v>
      </c>
      <c r="S3602" s="12">
        <f>(((J3602/60)/60)/24)+DATE(1970,1,1)</f>
        <v>42628.849120370374</v>
      </c>
      <c r="T3602" s="13">
        <f>(((I3602/60)/60)/24)+DATE(1970,1,1)</f>
        <v>42656.849120370374</v>
      </c>
    </row>
    <row r="3603" spans="1:20"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6">
        <f>(E3603-D3603)/D3603 + 1</f>
        <v>1.0435000000000001</v>
      </c>
      <c r="P3603" s="5">
        <f>E3603/L3603</f>
        <v>39.377358490566039</v>
      </c>
      <c r="Q3603" t="s">
        <v>8317</v>
      </c>
      <c r="R3603" t="s">
        <v>8318</v>
      </c>
      <c r="S3603" s="12">
        <f>(((J3603/60)/60)/24)+DATE(1970,1,1)</f>
        <v>41990.99863425926</v>
      </c>
      <c r="T3603" s="13">
        <f>(((I3603/60)/60)/24)+DATE(1970,1,1)</f>
        <v>42020.99863425926</v>
      </c>
    </row>
    <row r="3604" spans="1:20" ht="64"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6">
        <f>(E3604-D3604)/D3604 + 1</f>
        <v>1.0004999999999999</v>
      </c>
      <c r="P3604" s="5">
        <f>E3604/L3604</f>
        <v>81.673469387755105</v>
      </c>
      <c r="Q3604" t="s">
        <v>8317</v>
      </c>
      <c r="R3604" t="s">
        <v>8318</v>
      </c>
      <c r="S3604" s="12">
        <f>(((J3604/60)/60)/24)+DATE(1970,1,1)</f>
        <v>42447.894432870366</v>
      </c>
      <c r="T3604" s="13">
        <f>(((I3604/60)/60)/24)+DATE(1970,1,1)</f>
        <v>42507.894432870366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6">
        <f>(E3605-D3605)/D3605 + 1</f>
        <v>1.7066666666666666</v>
      </c>
      <c r="P3605" s="5">
        <f>E3605/L3605</f>
        <v>44.912280701754383</v>
      </c>
      <c r="Q3605" t="s">
        <v>8317</v>
      </c>
      <c r="R3605" t="s">
        <v>8318</v>
      </c>
      <c r="S3605" s="12">
        <f>(((J3605/60)/60)/24)+DATE(1970,1,1)</f>
        <v>42283.864351851851</v>
      </c>
      <c r="T3605" s="13">
        <f>(((I3605/60)/60)/24)+DATE(1970,1,1)</f>
        <v>42313.906018518523</v>
      </c>
    </row>
    <row r="3606" spans="1:20" ht="64"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6">
        <f>(E3606-D3606)/D3606 + 1</f>
        <v>1.1283333333333334</v>
      </c>
      <c r="P3606" s="5">
        <f>E3606/L3606</f>
        <v>49.05797101449275</v>
      </c>
      <c r="Q3606" t="s">
        <v>8317</v>
      </c>
      <c r="R3606" t="s">
        <v>8318</v>
      </c>
      <c r="S3606" s="12">
        <f>(((J3606/60)/60)/24)+DATE(1970,1,1)</f>
        <v>42483.015694444446</v>
      </c>
      <c r="T3606" s="13">
        <f>(((I3606/60)/60)/24)+DATE(1970,1,1)</f>
        <v>42489.290972222225</v>
      </c>
    </row>
    <row r="3607" spans="1:20" ht="64"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6">
        <f>(E3607-D3607)/D3607 + 1</f>
        <v>1.8399999999999999</v>
      </c>
      <c r="P3607" s="5">
        <f>E3607/L3607</f>
        <v>30.666666666666668</v>
      </c>
      <c r="Q3607" t="s">
        <v>8317</v>
      </c>
      <c r="R3607" t="s">
        <v>8318</v>
      </c>
      <c r="S3607" s="12">
        <f>(((J3607/60)/60)/24)+DATE(1970,1,1)</f>
        <v>42383.793124999997</v>
      </c>
      <c r="T3607" s="13">
        <f>(((I3607/60)/60)/24)+DATE(1970,1,1)</f>
        <v>42413.793124999997</v>
      </c>
    </row>
    <row r="3608" spans="1:20"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6">
        <f>(E3608-D3608)/D3608 + 1</f>
        <v>1.3026666666666666</v>
      </c>
      <c r="P3608" s="5">
        <f>E3608/L3608</f>
        <v>61.0625</v>
      </c>
      <c r="Q3608" t="s">
        <v>8317</v>
      </c>
      <c r="R3608" t="s">
        <v>8318</v>
      </c>
      <c r="S3608" s="12">
        <f>(((J3608/60)/60)/24)+DATE(1970,1,1)</f>
        <v>42566.604826388888</v>
      </c>
      <c r="T3608" s="13">
        <f>(((I3608/60)/60)/24)+DATE(1970,1,1)</f>
        <v>42596.604826388888</v>
      </c>
    </row>
    <row r="3609" spans="1:20"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6">
        <f>(E3609-D3609)/D3609 + 1</f>
        <v>1.0545454545454545</v>
      </c>
      <c r="P3609" s="5">
        <f>E3609/L3609</f>
        <v>29</v>
      </c>
      <c r="Q3609" t="s">
        <v>8317</v>
      </c>
      <c r="R3609" t="s">
        <v>8318</v>
      </c>
      <c r="S3609" s="12">
        <f>(((J3609/60)/60)/24)+DATE(1970,1,1)</f>
        <v>42338.963912037041</v>
      </c>
      <c r="T3609" s="13">
        <f>(((I3609/60)/60)/24)+DATE(1970,1,1)</f>
        <v>42353</v>
      </c>
    </row>
    <row r="3610" spans="1:20"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6">
        <f>(E3610-D3610)/D3610 + 1</f>
        <v>1</v>
      </c>
      <c r="P3610" s="5">
        <f>E3610/L3610</f>
        <v>29.62962962962963</v>
      </c>
      <c r="Q3610" t="s">
        <v>8317</v>
      </c>
      <c r="R3610" t="s">
        <v>8318</v>
      </c>
      <c r="S3610" s="12">
        <f>(((J3610/60)/60)/24)+DATE(1970,1,1)</f>
        <v>42506.709375000006</v>
      </c>
      <c r="T3610" s="13">
        <f>(((I3610/60)/60)/24)+DATE(1970,1,1)</f>
        <v>42538.583333333328</v>
      </c>
    </row>
    <row r="3611" spans="1:20"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6">
        <f>(E3611-D3611)/D3611 + 1</f>
        <v>1.5331632653061225</v>
      </c>
      <c r="P3611" s="5">
        <f>E3611/L3611</f>
        <v>143.0952380952381</v>
      </c>
      <c r="Q3611" t="s">
        <v>8317</v>
      </c>
      <c r="R3611" t="s">
        <v>8318</v>
      </c>
      <c r="S3611" s="12">
        <f>(((J3611/60)/60)/24)+DATE(1970,1,1)</f>
        <v>42429.991724537031</v>
      </c>
      <c r="T3611" s="13">
        <f>(((I3611/60)/60)/24)+DATE(1970,1,1)</f>
        <v>42459.950057870374</v>
      </c>
    </row>
    <row r="3612" spans="1:20"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6">
        <f>(E3612-D3612)/D3612 + 1</f>
        <v>1.623</v>
      </c>
      <c r="P3612" s="5">
        <f>E3612/L3612</f>
        <v>52.354838709677416</v>
      </c>
      <c r="Q3612" t="s">
        <v>8317</v>
      </c>
      <c r="R3612" t="s">
        <v>8318</v>
      </c>
      <c r="S3612" s="12">
        <f>(((J3612/60)/60)/24)+DATE(1970,1,1)</f>
        <v>42203.432129629626</v>
      </c>
      <c r="T3612" s="13">
        <f>(((I3612/60)/60)/24)+DATE(1970,1,1)</f>
        <v>42233.432129629626</v>
      </c>
    </row>
    <row r="3613" spans="1:20"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6">
        <f>(E3613-D3613)/D3613 + 1</f>
        <v>1.3599999999999999</v>
      </c>
      <c r="P3613" s="5">
        <f>E3613/L3613</f>
        <v>66.666666666666671</v>
      </c>
      <c r="Q3613" t="s">
        <v>8317</v>
      </c>
      <c r="R3613" t="s">
        <v>8318</v>
      </c>
      <c r="S3613" s="12">
        <f>(((J3613/60)/60)/24)+DATE(1970,1,1)</f>
        <v>42072.370381944449</v>
      </c>
      <c r="T3613" s="13">
        <f>(((I3613/60)/60)/24)+DATE(1970,1,1)</f>
        <v>42102.370381944449</v>
      </c>
    </row>
    <row r="3614" spans="1:20"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6">
        <f>(E3614-D3614)/D3614 + 1</f>
        <v>1.444</v>
      </c>
      <c r="P3614" s="5">
        <f>E3614/L3614</f>
        <v>126.66666666666667</v>
      </c>
      <c r="Q3614" t="s">
        <v>8317</v>
      </c>
      <c r="R3614" t="s">
        <v>8318</v>
      </c>
      <c r="S3614" s="12">
        <f>(((J3614/60)/60)/24)+DATE(1970,1,1)</f>
        <v>41789.726979166669</v>
      </c>
      <c r="T3614" s="13">
        <f>(((I3614/60)/60)/24)+DATE(1970,1,1)</f>
        <v>41799.726979166669</v>
      </c>
    </row>
    <row r="3615" spans="1:20" ht="48"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6">
        <f>(E3615-D3615)/D3615 + 1</f>
        <v>1</v>
      </c>
      <c r="P3615" s="5">
        <f>E3615/L3615</f>
        <v>62.5</v>
      </c>
      <c r="Q3615" t="s">
        <v>8317</v>
      </c>
      <c r="R3615" t="s">
        <v>8318</v>
      </c>
      <c r="S3615" s="12">
        <f>(((J3615/60)/60)/24)+DATE(1970,1,1)</f>
        <v>41788.58997685185</v>
      </c>
      <c r="T3615" s="13">
        <f>(((I3615/60)/60)/24)+DATE(1970,1,1)</f>
        <v>41818.58997685185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6">
        <f>(E3616-D3616)/D3616 + 1</f>
        <v>1.008</v>
      </c>
      <c r="P3616" s="5">
        <f>E3616/L3616</f>
        <v>35.492957746478872</v>
      </c>
      <c r="Q3616" t="s">
        <v>8317</v>
      </c>
      <c r="R3616" t="s">
        <v>8318</v>
      </c>
      <c r="S3616" s="12">
        <f>(((J3616/60)/60)/24)+DATE(1970,1,1)</f>
        <v>42144.041851851856</v>
      </c>
      <c r="T3616" s="13">
        <f>(((I3616/60)/60)/24)+DATE(1970,1,1)</f>
        <v>42174.041851851856</v>
      </c>
    </row>
    <row r="3617" spans="1:20"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6">
        <f>(E3617-D3617)/D3617 + 1</f>
        <v>1.0680000000000001</v>
      </c>
      <c r="P3617" s="5">
        <f>E3617/L3617</f>
        <v>37.083333333333336</v>
      </c>
      <c r="Q3617" t="s">
        <v>8317</v>
      </c>
      <c r="R3617" t="s">
        <v>8318</v>
      </c>
      <c r="S3617" s="12">
        <f>(((J3617/60)/60)/24)+DATE(1970,1,1)</f>
        <v>42318.593703703707</v>
      </c>
      <c r="T3617" s="13">
        <f>(((I3617/60)/60)/24)+DATE(1970,1,1)</f>
        <v>42348.593703703707</v>
      </c>
    </row>
    <row r="3618" spans="1:20" ht="64"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6">
        <f>(E3618-D3618)/D3618 + 1</f>
        <v>1.248</v>
      </c>
      <c r="P3618" s="5">
        <f>E3618/L3618</f>
        <v>69.333333333333329</v>
      </c>
      <c r="Q3618" t="s">
        <v>8317</v>
      </c>
      <c r="R3618" t="s">
        <v>8318</v>
      </c>
      <c r="S3618" s="12">
        <f>(((J3618/60)/60)/24)+DATE(1970,1,1)</f>
        <v>42052.949814814812</v>
      </c>
      <c r="T3618" s="13">
        <f>(((I3618/60)/60)/24)+DATE(1970,1,1)</f>
        <v>42082.908148148148</v>
      </c>
    </row>
    <row r="3619" spans="1:20"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6">
        <f>(E3619-D3619)/D3619 + 1</f>
        <v>1.1891891891891893</v>
      </c>
      <c r="P3619" s="5">
        <f>E3619/L3619</f>
        <v>17.254901960784313</v>
      </c>
      <c r="Q3619" t="s">
        <v>8317</v>
      </c>
      <c r="R3619" t="s">
        <v>8318</v>
      </c>
      <c r="S3619" s="12">
        <f>(((J3619/60)/60)/24)+DATE(1970,1,1)</f>
        <v>42779.610289351855</v>
      </c>
      <c r="T3619" s="13">
        <f>(((I3619/60)/60)/24)+DATE(1970,1,1)</f>
        <v>42794</v>
      </c>
    </row>
    <row r="3620" spans="1:20"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6">
        <f>(E3620-D3620)/D3620 + 1</f>
        <v>1.01</v>
      </c>
      <c r="P3620" s="5">
        <f>E3620/L3620</f>
        <v>36.071428571428569</v>
      </c>
      <c r="Q3620" t="s">
        <v>8317</v>
      </c>
      <c r="R3620" t="s">
        <v>8318</v>
      </c>
      <c r="S3620" s="12">
        <f>(((J3620/60)/60)/24)+DATE(1970,1,1)</f>
        <v>42128.627893518518</v>
      </c>
      <c r="T3620" s="13">
        <f>(((I3620/60)/60)/24)+DATE(1970,1,1)</f>
        <v>42158.627893518518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6">
        <f>(E3621-D3621)/D3621 + 1</f>
        <v>1.1299999999999999</v>
      </c>
      <c r="P3621" s="5">
        <f>E3621/L3621</f>
        <v>66.470588235294116</v>
      </c>
      <c r="Q3621" t="s">
        <v>8317</v>
      </c>
      <c r="R3621" t="s">
        <v>8318</v>
      </c>
      <c r="S3621" s="12">
        <f>(((J3621/60)/60)/24)+DATE(1970,1,1)</f>
        <v>42661.132245370376</v>
      </c>
      <c r="T3621" s="13">
        <f>(((I3621/60)/60)/24)+DATE(1970,1,1)</f>
        <v>42693.916666666672</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6">
        <f>(E3622-D3622)/D3622 + 1</f>
        <v>1.0519047619047619</v>
      </c>
      <c r="P3622" s="5">
        <f>E3622/L3622</f>
        <v>56.065989847715734</v>
      </c>
      <c r="Q3622" t="s">
        <v>8317</v>
      </c>
      <c r="R3622" t="s">
        <v>8318</v>
      </c>
      <c r="S3622" s="12">
        <f>(((J3622/60)/60)/24)+DATE(1970,1,1)</f>
        <v>42037.938206018516</v>
      </c>
      <c r="T3622" s="13">
        <f>(((I3622/60)/60)/24)+DATE(1970,1,1)</f>
        <v>42068.166666666672</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6">
        <f>(E3623-D3623)/D3623 + 1</f>
        <v>1.0973333333333333</v>
      </c>
      <c r="P3623" s="5">
        <f>E3623/L3623</f>
        <v>47.028571428571432</v>
      </c>
      <c r="Q3623" t="s">
        <v>8317</v>
      </c>
      <c r="R3623" t="s">
        <v>8318</v>
      </c>
      <c r="S3623" s="12">
        <f>(((J3623/60)/60)/24)+DATE(1970,1,1)</f>
        <v>42619.935694444444</v>
      </c>
      <c r="T3623" s="13">
        <f>(((I3623/60)/60)/24)+DATE(1970,1,1)</f>
        <v>42643.875</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6">
        <f>(E3624-D3624)/D3624 + 1</f>
        <v>1.00099</v>
      </c>
      <c r="P3624" s="5">
        <f>E3624/L3624</f>
        <v>47.666190476190479</v>
      </c>
      <c r="Q3624" t="s">
        <v>8317</v>
      </c>
      <c r="R3624" t="s">
        <v>8318</v>
      </c>
      <c r="S3624" s="12">
        <f>(((J3624/60)/60)/24)+DATE(1970,1,1)</f>
        <v>41877.221886574072</v>
      </c>
      <c r="T3624" s="13">
        <f>(((I3624/60)/60)/24)+DATE(1970,1,1)</f>
        <v>41910.140972222223</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6">
        <f>(E3625-D3625)/D3625 + 1</f>
        <v>1.2</v>
      </c>
      <c r="P3625" s="5">
        <f>E3625/L3625</f>
        <v>88.235294117647058</v>
      </c>
      <c r="Q3625" t="s">
        <v>8317</v>
      </c>
      <c r="R3625" t="s">
        <v>8318</v>
      </c>
      <c r="S3625" s="12">
        <f>(((J3625/60)/60)/24)+DATE(1970,1,1)</f>
        <v>41828.736921296295</v>
      </c>
      <c r="T3625" s="13">
        <f>(((I3625/60)/60)/24)+DATE(1970,1,1)</f>
        <v>41846.291666666664</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6">
        <f>(E3626-D3626)/D3626 + 1</f>
        <v>1.0493333333333332</v>
      </c>
      <c r="P3626" s="5">
        <f>E3626/L3626</f>
        <v>80.717948717948715</v>
      </c>
      <c r="Q3626" t="s">
        <v>8317</v>
      </c>
      <c r="R3626" t="s">
        <v>8318</v>
      </c>
      <c r="S3626" s="12">
        <f>(((J3626/60)/60)/24)+DATE(1970,1,1)</f>
        <v>42545.774189814809</v>
      </c>
      <c r="T3626" s="13">
        <f>(((I3626/60)/60)/24)+DATE(1970,1,1)</f>
        <v>42605.774189814809</v>
      </c>
    </row>
    <row r="3627" spans="1:20" ht="64"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6">
        <f>(E3627-D3627)/D3627 + 1</f>
        <v>1.0266666666666666</v>
      </c>
      <c r="P3627" s="5">
        <f>E3627/L3627</f>
        <v>39.487179487179489</v>
      </c>
      <c r="Q3627" t="s">
        <v>8317</v>
      </c>
      <c r="R3627" t="s">
        <v>8318</v>
      </c>
      <c r="S3627" s="12">
        <f>(((J3627/60)/60)/24)+DATE(1970,1,1)</f>
        <v>42157.652511574073</v>
      </c>
      <c r="T3627" s="13">
        <f>(((I3627/60)/60)/24)+DATE(1970,1,1)</f>
        <v>42187.652511574073</v>
      </c>
    </row>
    <row r="3628" spans="1:20"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6">
        <f>(E3628-D3628)/D3628 + 1</f>
        <v>1.0182500000000001</v>
      </c>
      <c r="P3628" s="5">
        <f>E3628/L3628</f>
        <v>84.854166666666671</v>
      </c>
      <c r="Q3628" t="s">
        <v>8317</v>
      </c>
      <c r="R3628" t="s">
        <v>8318</v>
      </c>
      <c r="S3628" s="12">
        <f>(((J3628/60)/60)/24)+DATE(1970,1,1)</f>
        <v>41846.667326388888</v>
      </c>
      <c r="T3628" s="13">
        <f>(((I3628/60)/60)/24)+DATE(1970,1,1)</f>
        <v>41867.667326388888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6">
        <f>(E3629-D3629)/D3629 + 1</f>
        <v>1</v>
      </c>
      <c r="P3629" s="5">
        <f>E3629/L3629</f>
        <v>68.965517241379317</v>
      </c>
      <c r="Q3629" t="s">
        <v>8317</v>
      </c>
      <c r="R3629" t="s">
        <v>8318</v>
      </c>
      <c r="S3629" s="12">
        <f>(((J3629/60)/60)/24)+DATE(1970,1,1)</f>
        <v>42460.741747685184</v>
      </c>
      <c r="T3629" s="13">
        <f>(((I3629/60)/60)/24)+DATE(1970,1,1)</f>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6">
        <f>(E3630-D3630)/D3630 + 1</f>
        <v>0</v>
      </c>
      <c r="P3630" s="5" t="e">
        <f>E3630/L3630</f>
        <v>#DIV/0!</v>
      </c>
      <c r="Q3630" t="s">
        <v>8317</v>
      </c>
      <c r="R3630" t="s">
        <v>8359</v>
      </c>
      <c r="S3630" s="12">
        <f>(((J3630/60)/60)/24)+DATE(1970,1,1)</f>
        <v>42291.833287037036</v>
      </c>
      <c r="T3630" s="13">
        <f>(((I3630/60)/60)/24)+DATE(1970,1,1)</f>
        <v>42351.874953703707</v>
      </c>
    </row>
    <row r="3631" spans="1:20" ht="64"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6">
        <f>(E3631-D3631)/D3631 + 1</f>
        <v>1.999999999946489E-6</v>
      </c>
      <c r="P3631" s="5">
        <f>E3631/L3631</f>
        <v>1</v>
      </c>
      <c r="Q3631" t="s">
        <v>8317</v>
      </c>
      <c r="R3631" t="s">
        <v>8359</v>
      </c>
      <c r="S3631" s="12">
        <f>(((J3631/60)/60)/24)+DATE(1970,1,1)</f>
        <v>42437.094490740739</v>
      </c>
      <c r="T3631" s="13">
        <f>(((I3631/60)/60)/24)+DATE(1970,1,1)</f>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6">
        <f>(E3632-D3632)/D3632 + 1</f>
        <v>3.3333333333329662E-4</v>
      </c>
      <c r="P3632" s="5">
        <f>E3632/L3632</f>
        <v>1</v>
      </c>
      <c r="Q3632" t="s">
        <v>8317</v>
      </c>
      <c r="R3632" t="s">
        <v>8359</v>
      </c>
      <c r="S3632" s="12">
        <f>(((J3632/60)/60)/24)+DATE(1970,1,1)</f>
        <v>41942.84710648148</v>
      </c>
      <c r="T3632" s="13">
        <f>(((I3632/60)/60)/24)+DATE(1970,1,1)</f>
        <v>41972.888773148152</v>
      </c>
    </row>
    <row r="3633" spans="1:20" ht="64"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6">
        <f>(E3633-D3633)/D3633 + 1</f>
        <v>0.51023391812865504</v>
      </c>
      <c r="P3633" s="5">
        <f>E3633/L3633</f>
        <v>147.88135593220338</v>
      </c>
      <c r="Q3633" t="s">
        <v>8317</v>
      </c>
      <c r="R3633" t="s">
        <v>8359</v>
      </c>
      <c r="S3633" s="12">
        <f>(((J3633/60)/60)/24)+DATE(1970,1,1)</f>
        <v>41880.753437499996</v>
      </c>
      <c r="T3633" s="13">
        <f>(((I3633/60)/60)/24)+DATE(1970,1,1)</f>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6">
        <f>(E3634-D3634)/D3634 + 1</f>
        <v>0.19999999999999996</v>
      </c>
      <c r="P3634" s="5">
        <f>E3634/L3634</f>
        <v>100</v>
      </c>
      <c r="Q3634" t="s">
        <v>8317</v>
      </c>
      <c r="R3634" t="s">
        <v>8359</v>
      </c>
      <c r="S3634" s="12">
        <f>(((J3634/60)/60)/24)+DATE(1970,1,1)</f>
        <v>41946.936909722222</v>
      </c>
      <c r="T3634" s="13">
        <f>(((I3634/60)/60)/24)+DATE(1970,1,1)</f>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6">
        <f>(E3635-D3635)/D3635 + 1</f>
        <v>0.35240000000000005</v>
      </c>
      <c r="P3635" s="5">
        <f>E3635/L3635</f>
        <v>56.838709677419352</v>
      </c>
      <c r="Q3635" t="s">
        <v>8317</v>
      </c>
      <c r="R3635" t="s">
        <v>8359</v>
      </c>
      <c r="S3635" s="12">
        <f>(((J3635/60)/60)/24)+DATE(1970,1,1)</f>
        <v>42649.623460648145</v>
      </c>
      <c r="T3635" s="13">
        <f>(((I3635/60)/60)/24)+DATE(1970,1,1)</f>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6">
        <f>(E3636-D3636)/D3636 + 1</f>
        <v>4.2466666666666653E-2</v>
      </c>
      <c r="P3636" s="5">
        <f>E3636/L3636</f>
        <v>176.94444444444446</v>
      </c>
      <c r="Q3636" t="s">
        <v>8317</v>
      </c>
      <c r="R3636" t="s">
        <v>8359</v>
      </c>
      <c r="S3636" s="12">
        <f>(((J3636/60)/60)/24)+DATE(1970,1,1)</f>
        <v>42701.166365740741</v>
      </c>
      <c r="T3636" s="13">
        <f>(((I3636/60)/60)/24)+DATE(1970,1,1)</f>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6">
        <f>(E3637-D3637)/D3637 + 1</f>
        <v>0.36457142857142855</v>
      </c>
      <c r="P3637" s="5">
        <f>E3637/L3637</f>
        <v>127.6</v>
      </c>
      <c r="Q3637" t="s">
        <v>8317</v>
      </c>
      <c r="R3637" t="s">
        <v>8359</v>
      </c>
      <c r="S3637" s="12">
        <f>(((J3637/60)/60)/24)+DATE(1970,1,1)</f>
        <v>42450.88282407407</v>
      </c>
      <c r="T3637" s="13">
        <f>(((I3637/60)/60)/24)+DATE(1970,1,1)</f>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6">
        <f>(E3638-D3638)/D3638 + 1</f>
        <v>0</v>
      </c>
      <c r="P3638" s="5" t="e">
        <f>E3638/L3638</f>
        <v>#DIV/0!</v>
      </c>
      <c r="Q3638" t="s">
        <v>8317</v>
      </c>
      <c r="R3638" t="s">
        <v>8359</v>
      </c>
      <c r="S3638" s="12">
        <f>(((J3638/60)/60)/24)+DATE(1970,1,1)</f>
        <v>42226.694780092599</v>
      </c>
      <c r="T3638" s="13">
        <f>(((I3638/60)/60)/24)+DATE(1970,1,1)</f>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6">
        <f>(E3639-D3639)/D3639 + 1</f>
        <v>0.30866666666666664</v>
      </c>
      <c r="P3639" s="5">
        <f>E3639/L3639</f>
        <v>66.142857142857139</v>
      </c>
      <c r="Q3639" t="s">
        <v>8317</v>
      </c>
      <c r="R3639" t="s">
        <v>8359</v>
      </c>
      <c r="S3639" s="12">
        <f>(((J3639/60)/60)/24)+DATE(1970,1,1)</f>
        <v>41975.700636574074</v>
      </c>
      <c r="T3639" s="13">
        <f>(((I3639/60)/60)/24)+DATE(1970,1,1)</f>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6">
        <f>(E3640-D3640)/D3640 + 1</f>
        <v>6.5454545454545432E-2</v>
      </c>
      <c r="P3640" s="5">
        <f>E3640/L3640</f>
        <v>108</v>
      </c>
      <c r="Q3640" t="s">
        <v>8317</v>
      </c>
      <c r="R3640" t="s">
        <v>8359</v>
      </c>
      <c r="S3640" s="12">
        <f>(((J3640/60)/60)/24)+DATE(1970,1,1)</f>
        <v>42053.672824074078</v>
      </c>
      <c r="T3640" s="13">
        <f>(((I3640/60)/60)/24)+DATE(1970,1,1)</f>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6">
        <f>(E3641-D3641)/D3641 + 1</f>
        <v>4.0000000000040004E-5</v>
      </c>
      <c r="P3641" s="5">
        <f>E3641/L3641</f>
        <v>1</v>
      </c>
      <c r="Q3641" t="s">
        <v>8317</v>
      </c>
      <c r="R3641" t="s">
        <v>8359</v>
      </c>
      <c r="S3641" s="12">
        <f>(((J3641/60)/60)/24)+DATE(1970,1,1)</f>
        <v>42590.677152777775</v>
      </c>
      <c r="T3641" s="13">
        <f>(((I3641/60)/60)/24)+DATE(1970,1,1)</f>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6">
        <f>(E3642-D3642)/D3642 + 1</f>
        <v>5.5000000000000049E-2</v>
      </c>
      <c r="P3642" s="5">
        <f>E3642/L3642</f>
        <v>18.333333333333332</v>
      </c>
      <c r="Q3642" t="s">
        <v>8317</v>
      </c>
      <c r="R3642" t="s">
        <v>8359</v>
      </c>
      <c r="S3642" s="12">
        <f>(((J3642/60)/60)/24)+DATE(1970,1,1)</f>
        <v>42104.781597222223</v>
      </c>
      <c r="T3642" s="13">
        <f>(((I3642/60)/60)/24)+DATE(1970,1,1)</f>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6">
        <f>(E3643-D3643)/D3643 + 1</f>
        <v>0</v>
      </c>
      <c r="P3643" s="5" t="e">
        <f>E3643/L3643</f>
        <v>#DIV/0!</v>
      </c>
      <c r="Q3643" t="s">
        <v>8317</v>
      </c>
      <c r="R3643" t="s">
        <v>8359</v>
      </c>
      <c r="S3643" s="12">
        <f>(((J3643/60)/60)/24)+DATE(1970,1,1)</f>
        <v>41899.627071759263</v>
      </c>
      <c r="T3643" s="13">
        <f>(((I3643/60)/60)/24)+DATE(1970,1,1)</f>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6">
        <f>(E3644-D3644)/D3644 + 1</f>
        <v>2.1428571428571463E-2</v>
      </c>
      <c r="P3644" s="5">
        <f>E3644/L3644</f>
        <v>7.5</v>
      </c>
      <c r="Q3644" t="s">
        <v>8317</v>
      </c>
      <c r="R3644" t="s">
        <v>8359</v>
      </c>
      <c r="S3644" s="12">
        <f>(((J3644/60)/60)/24)+DATE(1970,1,1)</f>
        <v>42297.816284722227</v>
      </c>
      <c r="T3644" s="13">
        <f>(((I3644/60)/60)/24)+DATE(1970,1,1)</f>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6">
        <f>(E3645-D3645)/D3645 + 1</f>
        <v>0</v>
      </c>
      <c r="P3645" s="5" t="e">
        <f>E3645/L3645</f>
        <v>#DIV/0!</v>
      </c>
      <c r="Q3645" t="s">
        <v>8317</v>
      </c>
      <c r="R3645" t="s">
        <v>8359</v>
      </c>
      <c r="S3645" s="12">
        <f>(((J3645/60)/60)/24)+DATE(1970,1,1)</f>
        <v>42285.143969907411</v>
      </c>
      <c r="T3645" s="13">
        <f>(((I3645/60)/60)/24)+DATE(1970,1,1)</f>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6">
        <f>(E3646-D3646)/D3646 + 1</f>
        <v>0.16420000000000001</v>
      </c>
      <c r="P3646" s="5">
        <f>E3646/L3646</f>
        <v>68.416666666666671</v>
      </c>
      <c r="Q3646" t="s">
        <v>8317</v>
      </c>
      <c r="R3646" t="s">
        <v>8359</v>
      </c>
      <c r="S3646" s="12">
        <f>(((J3646/60)/60)/24)+DATE(1970,1,1)</f>
        <v>42409.241747685184</v>
      </c>
      <c r="T3646" s="13">
        <f>(((I3646/60)/60)/24)+DATE(1970,1,1)</f>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6">
        <f>(E3647-D3647)/D3647 + 1</f>
        <v>1.0000000000000009E-3</v>
      </c>
      <c r="P3647" s="5">
        <f>E3647/L3647</f>
        <v>1</v>
      </c>
      <c r="Q3647" t="s">
        <v>8317</v>
      </c>
      <c r="R3647" t="s">
        <v>8359</v>
      </c>
      <c r="S3647" s="12">
        <f>(((J3647/60)/60)/24)+DATE(1970,1,1)</f>
        <v>42665.970347222217</v>
      </c>
      <c r="T3647" s="13">
        <f>(((I3647/60)/60)/24)+DATE(1970,1,1)</f>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6">
        <f>(E3648-D3648)/D3648 + 1</f>
        <v>4.8100000000000032E-2</v>
      </c>
      <c r="P3648" s="5">
        <f>E3648/L3648</f>
        <v>60.125</v>
      </c>
      <c r="Q3648" t="s">
        <v>8317</v>
      </c>
      <c r="R3648" t="s">
        <v>8359</v>
      </c>
      <c r="S3648" s="12">
        <f>(((J3648/60)/60)/24)+DATE(1970,1,1)</f>
        <v>42140.421319444446</v>
      </c>
      <c r="T3648" s="13">
        <f>(((I3648/60)/60)/24)+DATE(1970,1,1)</f>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6">
        <f>(E3649-D3649)/D3649 + 1</f>
        <v>6.0000000000000053E-2</v>
      </c>
      <c r="P3649" s="5">
        <f>E3649/L3649</f>
        <v>15</v>
      </c>
      <c r="Q3649" t="s">
        <v>8317</v>
      </c>
      <c r="R3649" t="s">
        <v>8359</v>
      </c>
      <c r="S3649" s="12">
        <f>(((J3649/60)/60)/24)+DATE(1970,1,1)</f>
        <v>42598.749155092592</v>
      </c>
      <c r="T3649" s="13">
        <f>(((I3649/60)/60)/24)+DATE(1970,1,1)</f>
        <v>42643.749155092592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6">
        <f>(E3650-D3650)/D3650 + 1</f>
        <v>1.003825</v>
      </c>
      <c r="P3650" s="5">
        <f>E3650/L3650</f>
        <v>550.04109589041093</v>
      </c>
      <c r="Q3650" t="s">
        <v>8317</v>
      </c>
      <c r="R3650" t="s">
        <v>8318</v>
      </c>
      <c r="S3650" s="12">
        <f>(((J3650/60)/60)/24)+DATE(1970,1,1)</f>
        <v>41887.292187500003</v>
      </c>
      <c r="T3650" s="13">
        <f>(((I3650/60)/60)/24)+DATE(1970,1,1)</f>
        <v>41917.292187500003</v>
      </c>
    </row>
    <row r="3651" spans="1:20"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6">
        <f>(E3651-D3651)/D3651 + 1</f>
        <v>1.04</v>
      </c>
      <c r="P3651" s="5">
        <f>E3651/L3651</f>
        <v>97.5</v>
      </c>
      <c r="Q3651" t="s">
        <v>8317</v>
      </c>
      <c r="R3651" t="s">
        <v>8318</v>
      </c>
      <c r="S3651" s="12">
        <f>(((J3651/60)/60)/24)+DATE(1970,1,1)</f>
        <v>41780.712893518517</v>
      </c>
      <c r="T3651" s="13">
        <f>(((I3651/60)/60)/24)+DATE(1970,1,1)</f>
        <v>41806.712893518517</v>
      </c>
    </row>
    <row r="3652" spans="1:20"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6">
        <f>(E3652-D3652)/D3652 + 1</f>
        <v>1</v>
      </c>
      <c r="P3652" s="5">
        <f>E3652/L3652</f>
        <v>29.411764705882351</v>
      </c>
      <c r="Q3652" t="s">
        <v>8317</v>
      </c>
      <c r="R3652" t="s">
        <v>8318</v>
      </c>
      <c r="S3652" s="12">
        <f>(((J3652/60)/60)/24)+DATE(1970,1,1)</f>
        <v>42381.478981481487</v>
      </c>
      <c r="T3652" s="13">
        <f>(((I3652/60)/60)/24)+DATE(1970,1,1)</f>
        <v>42402.478981481487</v>
      </c>
    </row>
    <row r="3653" spans="1:20" ht="48"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6">
        <f>(E3653-D3653)/D3653 + 1</f>
        <v>1.04</v>
      </c>
      <c r="P3653" s="5">
        <f>E3653/L3653</f>
        <v>57.777777777777779</v>
      </c>
      <c r="Q3653" t="s">
        <v>8317</v>
      </c>
      <c r="R3653" t="s">
        <v>8318</v>
      </c>
      <c r="S3653" s="12">
        <f>(((J3653/60)/60)/24)+DATE(1970,1,1)</f>
        <v>41828.646319444444</v>
      </c>
      <c r="T3653" s="13">
        <f>(((I3653/60)/60)/24)+DATE(1970,1,1)</f>
        <v>41861.665972222225</v>
      </c>
    </row>
    <row r="3654" spans="1:20"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6">
        <f>(E3654-D3654)/D3654 + 1</f>
        <v>2.5066666666666668</v>
      </c>
      <c r="P3654" s="5">
        <f>E3654/L3654</f>
        <v>44.235294117647058</v>
      </c>
      <c r="Q3654" t="s">
        <v>8317</v>
      </c>
      <c r="R3654" t="s">
        <v>8318</v>
      </c>
      <c r="S3654" s="12">
        <f>(((J3654/60)/60)/24)+DATE(1970,1,1)</f>
        <v>42596.644699074073</v>
      </c>
      <c r="T3654" s="13">
        <f>(((I3654/60)/60)/24)+DATE(1970,1,1)</f>
        <v>42607.165972222225</v>
      </c>
    </row>
    <row r="3655" spans="1:20" ht="64"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6">
        <f>(E3655-D3655)/D3655 + 1</f>
        <v>1.0049999999999999</v>
      </c>
      <c r="P3655" s="5">
        <f>E3655/L3655</f>
        <v>60.909090909090907</v>
      </c>
      <c r="Q3655" t="s">
        <v>8317</v>
      </c>
      <c r="R3655" t="s">
        <v>8318</v>
      </c>
      <c r="S3655" s="12">
        <f>(((J3655/60)/60)/24)+DATE(1970,1,1)</f>
        <v>42191.363506944443</v>
      </c>
      <c r="T3655" s="13">
        <f>(((I3655/60)/60)/24)+DATE(1970,1,1)</f>
        <v>42221.363506944443</v>
      </c>
    </row>
    <row r="3656" spans="1:20" ht="64"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6">
        <f>(E3656-D3656)/D3656 + 1</f>
        <v>1.744</v>
      </c>
      <c r="P3656" s="5">
        <f>E3656/L3656</f>
        <v>68.84210526315789</v>
      </c>
      <c r="Q3656" t="s">
        <v>8317</v>
      </c>
      <c r="R3656" t="s">
        <v>8318</v>
      </c>
      <c r="S3656" s="12">
        <f>(((J3656/60)/60)/24)+DATE(1970,1,1)</f>
        <v>42440.416504629626</v>
      </c>
      <c r="T3656" s="13">
        <f>(((I3656/60)/60)/24)+DATE(1970,1,1)</f>
        <v>42463.708333333328</v>
      </c>
    </row>
    <row r="3657" spans="1:20" ht="64"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6">
        <f>(E3657-D3657)/D3657 + 1</f>
        <v>1.1626000000000001</v>
      </c>
      <c r="P3657" s="5">
        <f>E3657/L3657</f>
        <v>73.582278481012665</v>
      </c>
      <c r="Q3657" t="s">
        <v>8317</v>
      </c>
      <c r="R3657" t="s">
        <v>8318</v>
      </c>
      <c r="S3657" s="12">
        <f>(((J3657/60)/60)/24)+DATE(1970,1,1)</f>
        <v>42173.803217592591</v>
      </c>
      <c r="T3657" s="13">
        <f>(((I3657/60)/60)/24)+DATE(1970,1,1)</f>
        <v>42203.290972222225</v>
      </c>
    </row>
    <row r="3658" spans="1:20"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6">
        <f>(E3658-D3658)/D3658 + 1</f>
        <v>1.0582</v>
      </c>
      <c r="P3658" s="5">
        <f>E3658/L3658</f>
        <v>115.02173913043478</v>
      </c>
      <c r="Q3658" t="s">
        <v>8317</v>
      </c>
      <c r="R3658" t="s">
        <v>8318</v>
      </c>
      <c r="S3658" s="12">
        <f>(((J3658/60)/60)/24)+DATE(1970,1,1)</f>
        <v>42737.910138888896</v>
      </c>
      <c r="T3658" s="13">
        <f>(((I3658/60)/60)/24)+DATE(1970,1,1)</f>
        <v>42767.957638888889</v>
      </c>
    </row>
    <row r="3659" spans="1:20"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6">
        <f>(E3659-D3659)/D3659 + 1</f>
        <v>1.1074999999999999</v>
      </c>
      <c r="P3659" s="5">
        <f>E3659/L3659</f>
        <v>110.75</v>
      </c>
      <c r="Q3659" t="s">
        <v>8317</v>
      </c>
      <c r="R3659" t="s">
        <v>8318</v>
      </c>
      <c r="S3659" s="12">
        <f>(((J3659/60)/60)/24)+DATE(1970,1,1)</f>
        <v>42499.629849537043</v>
      </c>
      <c r="T3659" s="13">
        <f>(((I3659/60)/60)/24)+DATE(1970,1,1)</f>
        <v>42522.904166666667</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6">
        <f>(E3660-D3660)/D3660 + 1</f>
        <v>1.0066666666666666</v>
      </c>
      <c r="P3660" s="5">
        <f>E3660/L3660</f>
        <v>75.5</v>
      </c>
      <c r="Q3660" t="s">
        <v>8317</v>
      </c>
      <c r="R3660" t="s">
        <v>8318</v>
      </c>
      <c r="S3660" s="12">
        <f>(((J3660/60)/60)/24)+DATE(1970,1,1)</f>
        <v>41775.858564814815</v>
      </c>
      <c r="T3660" s="13">
        <f>(((I3660/60)/60)/24)+DATE(1970,1,1)</f>
        <v>41822.165972222225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6">
        <f>(E3661-D3661)/D3661 + 1</f>
        <v>1.0203333333333333</v>
      </c>
      <c r="P3661" s="5">
        <f>E3661/L3661</f>
        <v>235.46153846153845</v>
      </c>
      <c r="Q3661" t="s">
        <v>8317</v>
      </c>
      <c r="R3661" t="s">
        <v>8318</v>
      </c>
      <c r="S3661" s="12">
        <f>(((J3661/60)/60)/24)+DATE(1970,1,1)</f>
        <v>42055.277199074073</v>
      </c>
      <c r="T3661" s="13">
        <f>(((I3661/60)/60)/24)+DATE(1970,1,1)</f>
        <v>42082.610416666663</v>
      </c>
    </row>
    <row r="3662" spans="1:20" ht="64"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6">
        <f>(E3662-D3662)/D3662 + 1</f>
        <v>1</v>
      </c>
      <c r="P3662" s="5">
        <f>E3662/L3662</f>
        <v>11.363636363636363</v>
      </c>
      <c r="Q3662" t="s">
        <v>8317</v>
      </c>
      <c r="R3662" t="s">
        <v>8318</v>
      </c>
      <c r="S3662" s="12">
        <f>(((J3662/60)/60)/24)+DATE(1970,1,1)</f>
        <v>41971.881076388891</v>
      </c>
      <c r="T3662" s="13">
        <f>(((I3662/60)/60)/24)+DATE(1970,1,1)</f>
        <v>41996.881076388891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6">
        <f>(E3663-D3663)/D3663 + 1</f>
        <v>1.1100000000000001</v>
      </c>
      <c r="P3663" s="5">
        <f>E3663/L3663</f>
        <v>92.5</v>
      </c>
      <c r="Q3663" t="s">
        <v>8317</v>
      </c>
      <c r="R3663" t="s">
        <v>8318</v>
      </c>
      <c r="S3663" s="12">
        <f>(((J3663/60)/60)/24)+DATE(1970,1,1)</f>
        <v>42447.896666666667</v>
      </c>
      <c r="T3663" s="13">
        <f>(((I3663/60)/60)/24)+DATE(1970,1,1)</f>
        <v>42470.166666666672</v>
      </c>
    </row>
    <row r="3664" spans="1:20" ht="64"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6">
        <f>(E3664-D3664)/D3664 + 1</f>
        <v>1.0142500000000001</v>
      </c>
      <c r="P3664" s="5">
        <f>E3664/L3664</f>
        <v>202.85</v>
      </c>
      <c r="Q3664" t="s">
        <v>8317</v>
      </c>
      <c r="R3664" t="s">
        <v>8318</v>
      </c>
      <c r="S3664" s="12">
        <f>(((J3664/60)/60)/24)+DATE(1970,1,1)</f>
        <v>42064.220069444447</v>
      </c>
      <c r="T3664" s="13">
        <f>(((I3664/60)/60)/24)+DATE(1970,1,1)</f>
        <v>42094.178402777776</v>
      </c>
    </row>
    <row r="3665" spans="1:20"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6">
        <f>(E3665-D3665)/D3665 + 1</f>
        <v>1.04</v>
      </c>
      <c r="P3665" s="5">
        <f>E3665/L3665</f>
        <v>26</v>
      </c>
      <c r="Q3665" t="s">
        <v>8317</v>
      </c>
      <c r="R3665" t="s">
        <v>8318</v>
      </c>
      <c r="S3665" s="12">
        <f>(((J3665/60)/60)/24)+DATE(1970,1,1)</f>
        <v>42665.451736111107</v>
      </c>
      <c r="T3665" s="13">
        <f>(((I3665/60)/60)/24)+DATE(1970,1,1)</f>
        <v>42725.493402777778</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6">
        <f>(E3666-D3666)/D3666 + 1</f>
        <v>1.09375</v>
      </c>
      <c r="P3666" s="5">
        <f>E3666/L3666</f>
        <v>46.05263157894737</v>
      </c>
      <c r="Q3666" t="s">
        <v>8317</v>
      </c>
      <c r="R3666" t="s">
        <v>8318</v>
      </c>
      <c r="S3666" s="12">
        <f>(((J3666/60)/60)/24)+DATE(1970,1,1)</f>
        <v>42523.248715277776</v>
      </c>
      <c r="T3666" s="13">
        <f>(((I3666/60)/60)/24)+DATE(1970,1,1)</f>
        <v>42537.248715277776</v>
      </c>
    </row>
    <row r="3667" spans="1:20"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6">
        <f>(E3667-D3667)/D3667 + 1</f>
        <v>1.1516129032258065</v>
      </c>
      <c r="P3667" s="5">
        <f>E3667/L3667</f>
        <v>51</v>
      </c>
      <c r="Q3667" t="s">
        <v>8317</v>
      </c>
      <c r="R3667" t="s">
        <v>8318</v>
      </c>
      <c r="S3667" s="12">
        <f>(((J3667/60)/60)/24)+DATE(1970,1,1)</f>
        <v>42294.808124999996</v>
      </c>
      <c r="T3667" s="13">
        <f>(((I3667/60)/60)/24)+DATE(1970,1,1)</f>
        <v>42305.829166666663</v>
      </c>
    </row>
    <row r="3668" spans="1:20" ht="32"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6">
        <f>(E3668-D3668)/D3668 + 1</f>
        <v>1</v>
      </c>
      <c r="P3668" s="5">
        <f>E3668/L3668</f>
        <v>31.578947368421051</v>
      </c>
      <c r="Q3668" t="s">
        <v>8317</v>
      </c>
      <c r="R3668" t="s">
        <v>8318</v>
      </c>
      <c r="S3668" s="12">
        <f>(((J3668/60)/60)/24)+DATE(1970,1,1)</f>
        <v>41822.90488425926</v>
      </c>
      <c r="T3668" s="13">
        <f>(((I3668/60)/60)/24)+DATE(1970,1,1)</f>
        <v>41844.291666666664</v>
      </c>
    </row>
    <row r="3669" spans="1:20"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6">
        <f>(E3669-D3669)/D3669 + 1</f>
        <v>1.0317033333333334</v>
      </c>
      <c r="P3669" s="5">
        <f>E3669/L3669</f>
        <v>53.363965517241382</v>
      </c>
      <c r="Q3669" t="s">
        <v>8317</v>
      </c>
      <c r="R3669" t="s">
        <v>8318</v>
      </c>
      <c r="S3669" s="12">
        <f>(((J3669/60)/60)/24)+DATE(1970,1,1)</f>
        <v>42173.970127314817</v>
      </c>
      <c r="T3669" s="13">
        <f>(((I3669/60)/60)/24)+DATE(1970,1,1)</f>
        <v>42203.970127314817</v>
      </c>
    </row>
    <row r="3670" spans="1:20" ht="64"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6">
        <f>(E3670-D3670)/D3670 + 1</f>
        <v>1.0349999999999999</v>
      </c>
      <c r="P3670" s="5">
        <f>E3670/L3670</f>
        <v>36.964285714285715</v>
      </c>
      <c r="Q3670" t="s">
        <v>8317</v>
      </c>
      <c r="R3670" t="s">
        <v>8318</v>
      </c>
      <c r="S3670" s="12">
        <f>(((J3670/60)/60)/24)+DATE(1970,1,1)</f>
        <v>42185.556157407409</v>
      </c>
      <c r="T3670" s="13">
        <f>(((I3670/60)/60)/24)+DATE(1970,1,1)</f>
        <v>42208.772916666669</v>
      </c>
    </row>
    <row r="3671" spans="1:20"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6">
        <f>(E3671-D3671)/D3671 + 1</f>
        <v>1.3820000000000001</v>
      </c>
      <c r="P3671" s="5">
        <f>E3671/L3671</f>
        <v>81.294117647058826</v>
      </c>
      <c r="Q3671" t="s">
        <v>8317</v>
      </c>
      <c r="R3671" t="s">
        <v>8318</v>
      </c>
      <c r="S3671" s="12">
        <f>(((J3671/60)/60)/24)+DATE(1970,1,1)</f>
        <v>42136.675196759257</v>
      </c>
      <c r="T3671" s="13">
        <f>(((I3671/60)/60)/24)+DATE(1970,1,1)</f>
        <v>42166.675196759257</v>
      </c>
    </row>
    <row r="3672" spans="1:20"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6">
        <f>(E3672-D3672)/D3672 + 1</f>
        <v>1.0954545454545455</v>
      </c>
      <c r="P3672" s="5">
        <f>E3672/L3672</f>
        <v>20.083333333333332</v>
      </c>
      <c r="Q3672" t="s">
        <v>8317</v>
      </c>
      <c r="R3672" t="s">
        <v>8318</v>
      </c>
      <c r="S3672" s="12">
        <f>(((J3672/60)/60)/24)+DATE(1970,1,1)</f>
        <v>42142.514016203699</v>
      </c>
      <c r="T3672" s="13">
        <f>(((I3672/60)/60)/24)+DATE(1970,1,1)</f>
        <v>42155.958333333328</v>
      </c>
    </row>
    <row r="3673" spans="1:20" ht="64"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6">
        <f>(E3673-D3673)/D3673 + 1</f>
        <v>1.0085714285714287</v>
      </c>
      <c r="P3673" s="5">
        <f>E3673/L3673</f>
        <v>88.25</v>
      </c>
      <c r="Q3673" t="s">
        <v>8317</v>
      </c>
      <c r="R3673" t="s">
        <v>8318</v>
      </c>
      <c r="S3673" s="12">
        <f>(((J3673/60)/60)/24)+DATE(1970,1,1)</f>
        <v>41820.62809027778</v>
      </c>
      <c r="T3673" s="13">
        <f>(((I3673/60)/60)/24)+DATE(1970,1,1)</f>
        <v>41841.165972222225</v>
      </c>
    </row>
    <row r="3674" spans="1:20" ht="64"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6">
        <f>(E3674-D3674)/D3674 + 1</f>
        <v>1.0153333333333334</v>
      </c>
      <c r="P3674" s="5">
        <f>E3674/L3674</f>
        <v>53.438596491228068</v>
      </c>
      <c r="Q3674" t="s">
        <v>8317</v>
      </c>
      <c r="R3674" t="s">
        <v>8318</v>
      </c>
      <c r="S3674" s="12">
        <f>(((J3674/60)/60)/24)+DATE(1970,1,1)</f>
        <v>41878.946574074071</v>
      </c>
      <c r="T3674" s="13">
        <f>(((I3674/60)/60)/24)+DATE(1970,1,1)</f>
        <v>41908.946574074071</v>
      </c>
    </row>
    <row r="3675" spans="1:20"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6">
        <f>(E3675-D3675)/D3675 + 1</f>
        <v>1.13625</v>
      </c>
      <c r="P3675" s="5">
        <f>E3675/L3675</f>
        <v>39.868421052631582</v>
      </c>
      <c r="Q3675" t="s">
        <v>8317</v>
      </c>
      <c r="R3675" t="s">
        <v>8318</v>
      </c>
      <c r="S3675" s="12">
        <f>(((J3675/60)/60)/24)+DATE(1970,1,1)</f>
        <v>41914.295104166667</v>
      </c>
      <c r="T3675" s="13">
        <f>(((I3675/60)/60)/24)+DATE(1970,1,1)</f>
        <v>41948.536111111112</v>
      </c>
    </row>
    <row r="3676" spans="1:20"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6">
        <f>(E3676-D3676)/D3676 + 1</f>
        <v>1</v>
      </c>
      <c r="P3676" s="5">
        <f>E3676/L3676</f>
        <v>145.16129032258064</v>
      </c>
      <c r="Q3676" t="s">
        <v>8317</v>
      </c>
      <c r="R3676" t="s">
        <v>8318</v>
      </c>
      <c r="S3676" s="12">
        <f>(((J3676/60)/60)/24)+DATE(1970,1,1)</f>
        <v>42556.873020833329</v>
      </c>
      <c r="T3676" s="13">
        <f>(((I3676/60)/60)/24)+DATE(1970,1,1)</f>
        <v>42616.873020833329</v>
      </c>
    </row>
    <row r="3677" spans="1:20"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6">
        <f>(E3677-D3677)/D3677 + 1</f>
        <v>1.4</v>
      </c>
      <c r="P3677" s="5">
        <f>E3677/L3677</f>
        <v>23.333333333333332</v>
      </c>
      <c r="Q3677" t="s">
        <v>8317</v>
      </c>
      <c r="R3677" t="s">
        <v>8318</v>
      </c>
      <c r="S3677" s="12">
        <f>(((J3677/60)/60)/24)+DATE(1970,1,1)</f>
        <v>42493.597013888888</v>
      </c>
      <c r="T3677" s="13">
        <f>(((I3677/60)/60)/24)+DATE(1970,1,1)</f>
        <v>42505.958333333328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6">
        <f>(E3678-D3678)/D3678 + 1</f>
        <v>1.2875000000000001</v>
      </c>
      <c r="P3678" s="5">
        <f>E3678/L3678</f>
        <v>64.375</v>
      </c>
      <c r="Q3678" t="s">
        <v>8317</v>
      </c>
      <c r="R3678" t="s">
        <v>8318</v>
      </c>
      <c r="S3678" s="12">
        <f>(((J3678/60)/60)/24)+DATE(1970,1,1)</f>
        <v>41876.815787037034</v>
      </c>
      <c r="T3678" s="13">
        <f>(((I3678/60)/60)/24)+DATE(1970,1,1)</f>
        <v>41894.815787037034</v>
      </c>
    </row>
    <row r="3679" spans="1:20" ht="48"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6">
        <f>(E3679-D3679)/D3679 + 1</f>
        <v>1.0290416666666666</v>
      </c>
      <c r="P3679" s="5">
        <f>E3679/L3679</f>
        <v>62.052763819095475</v>
      </c>
      <c r="Q3679" t="s">
        <v>8317</v>
      </c>
      <c r="R3679" t="s">
        <v>8318</v>
      </c>
      <c r="S3679" s="12">
        <f>(((J3679/60)/60)/24)+DATE(1970,1,1)</f>
        <v>41802.574282407404</v>
      </c>
      <c r="T3679" s="13">
        <f>(((I3679/60)/60)/24)+DATE(1970,1,1)</f>
        <v>41823.165972222225</v>
      </c>
    </row>
    <row r="3680" spans="1:20" ht="48"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6">
        <f>(E3680-D3680)/D3680 + 1</f>
        <v>1.0249999999999999</v>
      </c>
      <c r="P3680" s="5">
        <f>E3680/L3680</f>
        <v>66.129032258064512</v>
      </c>
      <c r="Q3680" t="s">
        <v>8317</v>
      </c>
      <c r="R3680" t="s">
        <v>8318</v>
      </c>
      <c r="S3680" s="12">
        <f>(((J3680/60)/60)/24)+DATE(1970,1,1)</f>
        <v>42120.531226851846</v>
      </c>
      <c r="T3680" s="13">
        <f>(((I3680/60)/60)/24)+DATE(1970,1,1)</f>
        <v>42155.531226851846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6">
        <f>(E3681-D3681)/D3681 + 1</f>
        <v>1.101</v>
      </c>
      <c r="P3681" s="5">
        <f>E3681/L3681</f>
        <v>73.400000000000006</v>
      </c>
      <c r="Q3681" t="s">
        <v>8317</v>
      </c>
      <c r="R3681" t="s">
        <v>8318</v>
      </c>
      <c r="S3681" s="12">
        <f>(((J3681/60)/60)/24)+DATE(1970,1,1)</f>
        <v>41786.761354166665</v>
      </c>
      <c r="T3681" s="13">
        <f>(((I3681/60)/60)/24)+DATE(1970,1,1)</f>
        <v>41821.207638888889</v>
      </c>
    </row>
    <row r="3682" spans="1:20" ht="48"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6">
        <f>(E3682-D3682)/D3682 + 1</f>
        <v>1.1276666666666666</v>
      </c>
      <c r="P3682" s="5">
        <f>E3682/L3682</f>
        <v>99.5</v>
      </c>
      <c r="Q3682" t="s">
        <v>8317</v>
      </c>
      <c r="R3682" t="s">
        <v>8318</v>
      </c>
      <c r="S3682" s="12">
        <f>(((J3682/60)/60)/24)+DATE(1970,1,1)</f>
        <v>42627.454097222217</v>
      </c>
      <c r="T3682" s="13">
        <f>(((I3682/60)/60)/24)+DATE(1970,1,1)</f>
        <v>42648.454097222217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6">
        <f>(E3683-D3683)/D3683 + 1</f>
        <v>1.119</v>
      </c>
      <c r="P3683" s="5">
        <f>E3683/L3683</f>
        <v>62.166666666666664</v>
      </c>
      <c r="Q3683" t="s">
        <v>8317</v>
      </c>
      <c r="R3683" t="s">
        <v>8318</v>
      </c>
      <c r="S3683" s="12">
        <f>(((J3683/60)/60)/24)+DATE(1970,1,1)</f>
        <v>42374.651504629626</v>
      </c>
      <c r="T3683" s="13">
        <f>(((I3683/60)/60)/24)+DATE(1970,1,1)</f>
        <v>42384.651504629626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6">
        <f>(E3684-D3684)/D3684 + 1</f>
        <v>1.3919999999999999</v>
      </c>
      <c r="P3684" s="5">
        <f>E3684/L3684</f>
        <v>62.328358208955223</v>
      </c>
      <c r="Q3684" t="s">
        <v>8317</v>
      </c>
      <c r="R3684" t="s">
        <v>8318</v>
      </c>
      <c r="S3684" s="12">
        <f>(((J3684/60)/60)/24)+DATE(1970,1,1)</f>
        <v>41772.685393518521</v>
      </c>
      <c r="T3684" s="13">
        <f>(((I3684/60)/60)/24)+DATE(1970,1,1)</f>
        <v>41806.290972222225</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6">
        <f>(E3685-D3685)/D3685 + 1</f>
        <v>1.1085714285714285</v>
      </c>
      <c r="P3685" s="5">
        <f>E3685/L3685</f>
        <v>58.787878787878789</v>
      </c>
      <c r="Q3685" t="s">
        <v>8317</v>
      </c>
      <c r="R3685" t="s">
        <v>8318</v>
      </c>
      <c r="S3685" s="12">
        <f>(((J3685/60)/60)/24)+DATE(1970,1,1)</f>
        <v>42633.116851851853</v>
      </c>
      <c r="T3685" s="13">
        <f>(((I3685/60)/60)/24)+DATE(1970,1,1)</f>
        <v>42663.116851851853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6">
        <f>(E3686-D3686)/D3686 + 1</f>
        <v>1.3906666666666667</v>
      </c>
      <c r="P3686" s="5">
        <f>E3686/L3686</f>
        <v>45.347826086956523</v>
      </c>
      <c r="Q3686" t="s">
        <v>8317</v>
      </c>
      <c r="R3686" t="s">
        <v>8318</v>
      </c>
      <c r="S3686" s="12">
        <f>(((J3686/60)/60)/24)+DATE(1970,1,1)</f>
        <v>42219.180393518516</v>
      </c>
      <c r="T3686" s="13">
        <f>(((I3686/60)/60)/24)+DATE(1970,1,1)</f>
        <v>42249.180393518516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6">
        <f>(E3687-D3687)/D3687 + 1</f>
        <v>1.0569999999999999</v>
      </c>
      <c r="P3687" s="5">
        <f>E3687/L3687</f>
        <v>41.944444444444443</v>
      </c>
      <c r="Q3687" t="s">
        <v>8317</v>
      </c>
      <c r="R3687" t="s">
        <v>8318</v>
      </c>
      <c r="S3687" s="12">
        <f>(((J3687/60)/60)/24)+DATE(1970,1,1)</f>
        <v>41753.593275462961</v>
      </c>
      <c r="T3687" s="13">
        <f>(((I3687/60)/60)/24)+DATE(1970,1,1)</f>
        <v>41778.875</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6">
        <f>(E3688-D3688)/D3688 + 1</f>
        <v>1.0142857142857142</v>
      </c>
      <c r="P3688" s="5">
        <f>E3688/L3688</f>
        <v>59.166666666666664</v>
      </c>
      <c r="Q3688" t="s">
        <v>8317</v>
      </c>
      <c r="R3688" t="s">
        <v>8318</v>
      </c>
      <c r="S3688" s="12">
        <f>(((J3688/60)/60)/24)+DATE(1970,1,1)</f>
        <v>42230.662731481483</v>
      </c>
      <c r="T3688" s="13">
        <f>(((I3688/60)/60)/24)+DATE(1970,1,1)</f>
        <v>42245.165972222225</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6">
        <f>(E3689-D3689)/D3689 + 1</f>
        <v>1.0024500000000001</v>
      </c>
      <c r="P3689" s="5">
        <f>E3689/L3689</f>
        <v>200.49</v>
      </c>
      <c r="Q3689" t="s">
        <v>8317</v>
      </c>
      <c r="R3689" t="s">
        <v>8318</v>
      </c>
      <c r="S3689" s="12">
        <f>(((J3689/60)/60)/24)+DATE(1970,1,1)</f>
        <v>41787.218229166669</v>
      </c>
      <c r="T3689" s="13">
        <f>(((I3689/60)/60)/24)+DATE(1970,1,1)</f>
        <v>41817.218229166669</v>
      </c>
    </row>
    <row r="3690" spans="1:20"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6">
        <f>(E3690-D3690)/D3690 + 1</f>
        <v>1.0916666666666666</v>
      </c>
      <c r="P3690" s="5">
        <f>E3690/L3690</f>
        <v>83.974358974358978</v>
      </c>
      <c r="Q3690" t="s">
        <v>8317</v>
      </c>
      <c r="R3690" t="s">
        <v>8318</v>
      </c>
      <c r="S3690" s="12">
        <f>(((J3690/60)/60)/24)+DATE(1970,1,1)</f>
        <v>41829.787083333329</v>
      </c>
      <c r="T3690" s="13">
        <f>(((I3690/60)/60)/24)+DATE(1970,1,1)</f>
        <v>41859.787083333329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6">
        <f>(E3691-D3691)/D3691 + 1</f>
        <v>1.1833333333333333</v>
      </c>
      <c r="P3691" s="5">
        <f>E3691/L3691</f>
        <v>57.258064516129032</v>
      </c>
      <c r="Q3691" t="s">
        <v>8317</v>
      </c>
      <c r="R3691" t="s">
        <v>8318</v>
      </c>
      <c r="S3691" s="12">
        <f>(((J3691/60)/60)/24)+DATE(1970,1,1)</f>
        <v>42147.826840277776</v>
      </c>
      <c r="T3691" s="13">
        <f>(((I3691/60)/60)/24)+DATE(1970,1,1)</f>
        <v>42176.934027777781</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6">
        <f>(E3692-D3692)/D3692 + 1</f>
        <v>1.2</v>
      </c>
      <c r="P3692" s="5">
        <f>E3692/L3692</f>
        <v>58.064516129032256</v>
      </c>
      <c r="Q3692" t="s">
        <v>8317</v>
      </c>
      <c r="R3692" t="s">
        <v>8318</v>
      </c>
      <c r="S3692" s="12">
        <f>(((J3692/60)/60)/24)+DATE(1970,1,1)</f>
        <v>41940.598182870373</v>
      </c>
      <c r="T3692" s="13">
        <f>(((I3692/60)/60)/24)+DATE(1970,1,1)</f>
        <v>41970.639849537038</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6">
        <f>(E3693-D3693)/D3693 + 1</f>
        <v>1.2796000000000001</v>
      </c>
      <c r="P3693" s="5">
        <f>E3693/L3693</f>
        <v>186.80291970802921</v>
      </c>
      <c r="Q3693" t="s">
        <v>8317</v>
      </c>
      <c r="R3693" t="s">
        <v>8318</v>
      </c>
      <c r="S3693" s="12">
        <f>(((J3693/60)/60)/24)+DATE(1970,1,1)</f>
        <v>42020.700567129628</v>
      </c>
      <c r="T3693" s="13">
        <f>(((I3693/60)/60)/24)+DATE(1970,1,1)</f>
        <v>42065.207638888889</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6">
        <f>(E3694-D3694)/D3694 + 1</f>
        <v>1.26</v>
      </c>
      <c r="P3694" s="5">
        <f>E3694/L3694</f>
        <v>74.117647058823536</v>
      </c>
      <c r="Q3694" t="s">
        <v>8317</v>
      </c>
      <c r="R3694" t="s">
        <v>8318</v>
      </c>
      <c r="S3694" s="12">
        <f>(((J3694/60)/60)/24)+DATE(1970,1,1)</f>
        <v>41891.96503472222</v>
      </c>
      <c r="T3694" s="13">
        <f>(((I3694/60)/60)/24)+DATE(1970,1,1)</f>
        <v>41901</v>
      </c>
    </row>
    <row r="3695" spans="1:20"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6">
        <f>(E3695-D3695)/D3695 + 1</f>
        <v>1.2912912912912913</v>
      </c>
      <c r="P3695" s="5">
        <f>E3695/L3695</f>
        <v>30.714285714285715</v>
      </c>
      <c r="Q3695" t="s">
        <v>8317</v>
      </c>
      <c r="R3695" t="s">
        <v>8318</v>
      </c>
      <c r="S3695" s="12">
        <f>(((J3695/60)/60)/24)+DATE(1970,1,1)</f>
        <v>42309.191307870366</v>
      </c>
      <c r="T3695" s="13">
        <f>(((I3695/60)/60)/24)+DATE(1970,1,1)</f>
        <v>42338.9375</v>
      </c>
    </row>
    <row r="3696" spans="1:20" ht="64"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6">
        <f>(E3696-D3696)/D3696 + 1</f>
        <v>1.0742857142857143</v>
      </c>
      <c r="P3696" s="5">
        <f>E3696/L3696</f>
        <v>62.666666666666664</v>
      </c>
      <c r="Q3696" t="s">
        <v>8317</v>
      </c>
      <c r="R3696" t="s">
        <v>8318</v>
      </c>
      <c r="S3696" s="12">
        <f>(((J3696/60)/60)/24)+DATE(1970,1,1)</f>
        <v>42490.133877314816</v>
      </c>
      <c r="T3696" s="13">
        <f>(((I3696/60)/60)/24)+DATE(1970,1,1)</f>
        <v>42527.083333333328</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6">
        <f>(E3697-D3697)/D3697 + 1</f>
        <v>1.00125</v>
      </c>
      <c r="P3697" s="5">
        <f>E3697/L3697</f>
        <v>121.36363636363636</v>
      </c>
      <c r="Q3697" t="s">
        <v>8317</v>
      </c>
      <c r="R3697" t="s">
        <v>8318</v>
      </c>
      <c r="S3697" s="12">
        <f>(((J3697/60)/60)/24)+DATE(1970,1,1)</f>
        <v>41995.870486111111</v>
      </c>
      <c r="T3697" s="13">
        <f>(((I3697/60)/60)/24)+DATE(1970,1,1)</f>
        <v>42015.870486111111</v>
      </c>
    </row>
    <row r="3698" spans="1:20"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6">
        <f>(E3698-D3698)/D3698 + 1</f>
        <v>1.55</v>
      </c>
      <c r="P3698" s="5">
        <f>E3698/L3698</f>
        <v>39.743589743589745</v>
      </c>
      <c r="Q3698" t="s">
        <v>8317</v>
      </c>
      <c r="R3698" t="s">
        <v>8318</v>
      </c>
      <c r="S3698" s="12">
        <f>(((J3698/60)/60)/24)+DATE(1970,1,1)</f>
        <v>41988.617083333331</v>
      </c>
      <c r="T3698" s="13">
        <f>(((I3698/60)/60)/24)+DATE(1970,1,1)</f>
        <v>42048.617083333331</v>
      </c>
    </row>
    <row r="3699" spans="1:20"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6">
        <f>(E3699-D3699)/D3699 + 1</f>
        <v>1.08</v>
      </c>
      <c r="P3699" s="5">
        <f>E3699/L3699</f>
        <v>72</v>
      </c>
      <c r="Q3699" t="s">
        <v>8317</v>
      </c>
      <c r="R3699" t="s">
        <v>8318</v>
      </c>
      <c r="S3699" s="12">
        <f>(((J3699/60)/60)/24)+DATE(1970,1,1)</f>
        <v>42479.465833333335</v>
      </c>
      <c r="T3699" s="13">
        <f>(((I3699/60)/60)/24)+DATE(1970,1,1)</f>
        <v>42500.465833333335</v>
      </c>
    </row>
    <row r="3700" spans="1:20" ht="48"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6">
        <f>(E3700-D3700)/D3700 + 1</f>
        <v>1.1052</v>
      </c>
      <c r="P3700" s="5">
        <f>E3700/L3700</f>
        <v>40.632352941176471</v>
      </c>
      <c r="Q3700" t="s">
        <v>8317</v>
      </c>
      <c r="R3700" t="s">
        <v>8318</v>
      </c>
      <c r="S3700" s="12">
        <f>(((J3700/60)/60)/24)+DATE(1970,1,1)</f>
        <v>42401.806562500002</v>
      </c>
      <c r="T3700" s="13">
        <f>(((I3700/60)/60)/24)+DATE(1970,1,1)</f>
        <v>42431.806562500002</v>
      </c>
    </row>
    <row r="3701" spans="1:20" ht="64"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6">
        <f>(E3701-D3701)/D3701 + 1</f>
        <v>1.008</v>
      </c>
      <c r="P3701" s="5">
        <f>E3701/L3701</f>
        <v>63</v>
      </c>
      <c r="Q3701" t="s">
        <v>8317</v>
      </c>
      <c r="R3701" t="s">
        <v>8318</v>
      </c>
      <c r="S3701" s="12">
        <f>(((J3701/60)/60)/24)+DATE(1970,1,1)</f>
        <v>41897.602037037039</v>
      </c>
      <c r="T3701" s="13">
        <f>(((I3701/60)/60)/24)+DATE(1970,1,1)</f>
        <v>41927.602037037039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6">
        <f>(E3702-D3702)/D3702 + 1</f>
        <v>1.212</v>
      </c>
      <c r="P3702" s="5">
        <f>E3702/L3702</f>
        <v>33.666666666666664</v>
      </c>
      <c r="Q3702" t="s">
        <v>8317</v>
      </c>
      <c r="R3702" t="s">
        <v>8318</v>
      </c>
      <c r="S3702" s="12">
        <f>(((J3702/60)/60)/24)+DATE(1970,1,1)</f>
        <v>41882.585648148146</v>
      </c>
      <c r="T3702" s="13">
        <f>(((I3702/60)/60)/24)+DATE(1970,1,1)</f>
        <v>41912.666666666664</v>
      </c>
    </row>
    <row r="3703" spans="1:20"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6">
        <f>(E3703-D3703)/D3703 + 1</f>
        <v>1.0033333333333334</v>
      </c>
      <c r="P3703" s="5">
        <f>E3703/L3703</f>
        <v>38.589743589743591</v>
      </c>
      <c r="Q3703" t="s">
        <v>8317</v>
      </c>
      <c r="R3703" t="s">
        <v>8318</v>
      </c>
      <c r="S3703" s="12">
        <f>(((J3703/60)/60)/24)+DATE(1970,1,1)</f>
        <v>42129.541585648149</v>
      </c>
      <c r="T3703" s="13">
        <f>(((I3703/60)/60)/24)+DATE(1970,1,1)</f>
        <v>42159.541585648149</v>
      </c>
    </row>
    <row r="3704" spans="1:20" ht="64"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6">
        <f>(E3704-D3704)/D3704 + 1</f>
        <v>1.0916666666666666</v>
      </c>
      <c r="P3704" s="5">
        <f>E3704/L3704</f>
        <v>155.95238095238096</v>
      </c>
      <c r="Q3704" t="s">
        <v>8317</v>
      </c>
      <c r="R3704" t="s">
        <v>8318</v>
      </c>
      <c r="S3704" s="12">
        <f>(((J3704/60)/60)/24)+DATE(1970,1,1)</f>
        <v>42524.53800925926</v>
      </c>
      <c r="T3704" s="13">
        <f>(((I3704/60)/60)/24)+DATE(1970,1,1)</f>
        <v>42561.957638888889</v>
      </c>
    </row>
    <row r="3705" spans="1:20" ht="64"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6">
        <f>(E3705-D3705)/D3705 + 1</f>
        <v>1.2342857142857142</v>
      </c>
      <c r="P3705" s="5">
        <f>E3705/L3705</f>
        <v>43.2</v>
      </c>
      <c r="Q3705" t="s">
        <v>8317</v>
      </c>
      <c r="R3705" t="s">
        <v>8318</v>
      </c>
      <c r="S3705" s="12">
        <f>(((J3705/60)/60)/24)+DATE(1970,1,1)</f>
        <v>42556.504490740743</v>
      </c>
      <c r="T3705" s="13">
        <f>(((I3705/60)/60)/24)+DATE(1970,1,1)</f>
        <v>42595.290972222225</v>
      </c>
    </row>
    <row r="3706" spans="1:20"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6">
        <f>(E3706-D3706)/D3706 + 1</f>
        <v>1.3633666666666666</v>
      </c>
      <c r="P3706" s="5">
        <f>E3706/L3706</f>
        <v>15.148518518518518</v>
      </c>
      <c r="Q3706" t="s">
        <v>8317</v>
      </c>
      <c r="R3706" t="s">
        <v>8318</v>
      </c>
      <c r="S3706" s="12">
        <f>(((J3706/60)/60)/24)+DATE(1970,1,1)</f>
        <v>42461.689745370371</v>
      </c>
      <c r="T3706" s="13">
        <f>(((I3706/60)/60)/24)+DATE(1970,1,1)</f>
        <v>42521.689745370371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6">
        <f>(E3707-D3707)/D3707 + 1</f>
        <v>1.0346657233816767</v>
      </c>
      <c r="P3707" s="5">
        <f>E3707/L3707</f>
        <v>83.571428571428569</v>
      </c>
      <c r="Q3707" t="s">
        <v>8317</v>
      </c>
      <c r="R3707" t="s">
        <v>8318</v>
      </c>
      <c r="S3707" s="12">
        <f>(((J3707/60)/60)/24)+DATE(1970,1,1)</f>
        <v>41792.542986111112</v>
      </c>
      <c r="T3707" s="13">
        <f>(((I3707/60)/60)/24)+DATE(1970,1,1)</f>
        <v>41813.75</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6">
        <f>(E3708-D3708)/D3708 + 1</f>
        <v>1.2133333333333334</v>
      </c>
      <c r="P3708" s="5">
        <f>E3708/L3708</f>
        <v>140</v>
      </c>
      <c r="Q3708" t="s">
        <v>8317</v>
      </c>
      <c r="R3708" t="s">
        <v>8318</v>
      </c>
      <c r="S3708" s="12">
        <f>(((J3708/60)/60)/24)+DATE(1970,1,1)</f>
        <v>41879.913761574076</v>
      </c>
      <c r="T3708" s="13">
        <f>(((I3708/60)/60)/24)+DATE(1970,1,1)</f>
        <v>41894.913761574076</v>
      </c>
    </row>
    <row r="3709" spans="1:20" ht="48"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6">
        <f>(E3709-D3709)/D3709 + 1</f>
        <v>1.8599999999999999</v>
      </c>
      <c r="P3709" s="5">
        <f>E3709/L3709</f>
        <v>80.869565217391298</v>
      </c>
      <c r="Q3709" t="s">
        <v>8317</v>
      </c>
      <c r="R3709" t="s">
        <v>8318</v>
      </c>
      <c r="S3709" s="12">
        <f>(((J3709/60)/60)/24)+DATE(1970,1,1)</f>
        <v>42552.048356481479</v>
      </c>
      <c r="T3709" s="13">
        <f>(((I3709/60)/60)/24)+DATE(1970,1,1)</f>
        <v>42573.226388888885</v>
      </c>
    </row>
    <row r="3710" spans="1:20" ht="64"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6">
        <f>(E3710-D3710)/D3710 + 1</f>
        <v>3</v>
      </c>
      <c r="P3710" s="5">
        <f>E3710/L3710</f>
        <v>53.846153846153847</v>
      </c>
      <c r="Q3710" t="s">
        <v>8317</v>
      </c>
      <c r="R3710" t="s">
        <v>8318</v>
      </c>
      <c r="S3710" s="12">
        <f>(((J3710/60)/60)/24)+DATE(1970,1,1)</f>
        <v>41810.142199074071</v>
      </c>
      <c r="T3710" s="13">
        <f>(((I3710/60)/60)/24)+DATE(1970,1,1)</f>
        <v>41824.142199074071</v>
      </c>
    </row>
    <row r="3711" spans="1:20"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6">
        <f>(E3711-D3711)/D3711 + 1</f>
        <v>1.0825</v>
      </c>
      <c r="P3711" s="5">
        <f>E3711/L3711</f>
        <v>30.928571428571427</v>
      </c>
      <c r="Q3711" t="s">
        <v>8317</v>
      </c>
      <c r="R3711" t="s">
        <v>8318</v>
      </c>
      <c r="S3711" s="12">
        <f>(((J3711/60)/60)/24)+DATE(1970,1,1)</f>
        <v>41785.707708333335</v>
      </c>
      <c r="T3711" s="13">
        <f>(((I3711/60)/60)/24)+DATE(1970,1,1)</f>
        <v>41815.707708333335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6">
        <f>(E3712-D3712)/D3712 + 1</f>
        <v>1.4115384615384614</v>
      </c>
      <c r="P3712" s="5">
        <f>E3712/L3712</f>
        <v>67.962962962962962</v>
      </c>
      <c r="Q3712" t="s">
        <v>8317</v>
      </c>
      <c r="R3712" t="s">
        <v>8318</v>
      </c>
      <c r="S3712" s="12">
        <f>(((J3712/60)/60)/24)+DATE(1970,1,1)</f>
        <v>42072.576249999998</v>
      </c>
      <c r="T3712" s="13">
        <f>(((I3712/60)/60)/24)+DATE(1970,1,1)</f>
        <v>42097.576249999998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6">
        <f>(E3713-D3713)/D3713 + 1</f>
        <v>1.1400000000000001</v>
      </c>
      <c r="P3713" s="5">
        <f>E3713/L3713</f>
        <v>27.142857142857142</v>
      </c>
      <c r="Q3713" t="s">
        <v>8317</v>
      </c>
      <c r="R3713" t="s">
        <v>8318</v>
      </c>
      <c r="S3713" s="12">
        <f>(((J3713/60)/60)/24)+DATE(1970,1,1)</f>
        <v>41779.724224537036</v>
      </c>
      <c r="T3713" s="13">
        <f>(((I3713/60)/60)/24)+DATE(1970,1,1)</f>
        <v>41805.666666666664</v>
      </c>
    </row>
    <row r="3714" spans="1:20" ht="64"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6">
        <f>(E3714-D3714)/D3714 + 1</f>
        <v>1.5373333333333332</v>
      </c>
      <c r="P3714" s="5">
        <f>E3714/L3714</f>
        <v>110.86538461538461</v>
      </c>
      <c r="Q3714" t="s">
        <v>8317</v>
      </c>
      <c r="R3714" t="s">
        <v>8318</v>
      </c>
      <c r="S3714" s="12">
        <f>(((J3714/60)/60)/24)+DATE(1970,1,1)</f>
        <v>42134.172071759262</v>
      </c>
      <c r="T3714" s="13">
        <f>(((I3714/60)/60)/24)+DATE(1970,1,1)</f>
        <v>42155.290972222225</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6">
        <f>(E3715-D3715)/D3715 + 1</f>
        <v>1.0149999999999999</v>
      </c>
      <c r="P3715" s="5">
        <f>E3715/L3715</f>
        <v>106.84210526315789</v>
      </c>
      <c r="Q3715" t="s">
        <v>8317</v>
      </c>
      <c r="R3715" t="s">
        <v>8318</v>
      </c>
      <c r="S3715" s="12">
        <f>(((J3715/60)/60)/24)+DATE(1970,1,1)</f>
        <v>42505.738032407404</v>
      </c>
      <c r="T3715" s="13">
        <f>(((I3715/60)/60)/24)+DATE(1970,1,1)</f>
        <v>42525.738032407404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6">
        <f>(E3716-D3716)/D3716 + 1</f>
        <v>1.0235000000000001</v>
      </c>
      <c r="P3716" s="5">
        <f>E3716/L3716</f>
        <v>105.51546391752578</v>
      </c>
      <c r="Q3716" t="s">
        <v>8317</v>
      </c>
      <c r="R3716" t="s">
        <v>8318</v>
      </c>
      <c r="S3716" s="12">
        <f>(((J3716/60)/60)/24)+DATE(1970,1,1)</f>
        <v>42118.556331018524</v>
      </c>
      <c r="T3716" s="13">
        <f>(((I3716/60)/60)/24)+DATE(1970,1,1)</f>
        <v>42150.165972222225</v>
      </c>
    </row>
    <row r="3717" spans="1:20"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6">
        <f>(E3717-D3717)/D3717 + 1</f>
        <v>1.0257142857142858</v>
      </c>
      <c r="P3717" s="5">
        <f>E3717/L3717</f>
        <v>132.96296296296296</v>
      </c>
      <c r="Q3717" t="s">
        <v>8317</v>
      </c>
      <c r="R3717" t="s">
        <v>8318</v>
      </c>
      <c r="S3717" s="12">
        <f>(((J3717/60)/60)/24)+DATE(1970,1,1)</f>
        <v>42036.995590277773</v>
      </c>
      <c r="T3717" s="13">
        <f>(((I3717/60)/60)/24)+DATE(1970,1,1)</f>
        <v>42094.536111111112</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6">
        <f>(E3718-D3718)/D3718 + 1</f>
        <v>1.5575000000000001</v>
      </c>
      <c r="P3718" s="5">
        <f>E3718/L3718</f>
        <v>51.916666666666664</v>
      </c>
      <c r="Q3718" t="s">
        <v>8317</v>
      </c>
      <c r="R3718" t="s">
        <v>8318</v>
      </c>
      <c r="S3718" s="12">
        <f>(((J3718/60)/60)/24)+DATE(1970,1,1)</f>
        <v>42360.887835648144</v>
      </c>
      <c r="T3718" s="13">
        <f>(((I3718/60)/60)/24)+DATE(1970,1,1)</f>
        <v>42390.887835648144</v>
      </c>
    </row>
    <row r="3719" spans="1:20"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6">
        <f>(E3719-D3719)/D3719 + 1</f>
        <v>1.0075000000000001</v>
      </c>
      <c r="P3719" s="5">
        <f>E3719/L3719</f>
        <v>310</v>
      </c>
      <c r="Q3719" t="s">
        <v>8317</v>
      </c>
      <c r="R3719" t="s">
        <v>8318</v>
      </c>
      <c r="S3719" s="12">
        <f>(((J3719/60)/60)/24)+DATE(1970,1,1)</f>
        <v>42102.866307870368</v>
      </c>
      <c r="T3719" s="13">
        <f>(((I3719/60)/60)/24)+DATE(1970,1,1)</f>
        <v>42133.866307870368</v>
      </c>
    </row>
    <row r="3720" spans="1:20"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6">
        <f>(E3720-D3720)/D3720 + 1</f>
        <v>2.3940000000000001</v>
      </c>
      <c r="P3720" s="5">
        <f>E3720/L3720</f>
        <v>26.021739130434781</v>
      </c>
      <c r="Q3720" t="s">
        <v>8317</v>
      </c>
      <c r="R3720" t="s">
        <v>8318</v>
      </c>
      <c r="S3720" s="12">
        <f>(((J3720/60)/60)/24)+DATE(1970,1,1)</f>
        <v>42032.716145833328</v>
      </c>
      <c r="T3720" s="13">
        <f>(((I3720/60)/60)/24)+DATE(1970,1,1)</f>
        <v>42062.716145833328</v>
      </c>
    </row>
    <row r="3721" spans="1:20"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6">
        <f>(E3721-D3721)/D3721 + 1</f>
        <v>2.1</v>
      </c>
      <c r="P3721" s="5">
        <f>E3721/L3721</f>
        <v>105</v>
      </c>
      <c r="Q3721" t="s">
        <v>8317</v>
      </c>
      <c r="R3721" t="s">
        <v>8318</v>
      </c>
      <c r="S3721" s="12">
        <f>(((J3721/60)/60)/24)+DATE(1970,1,1)</f>
        <v>42147.729930555557</v>
      </c>
      <c r="T3721" s="13">
        <f>(((I3721/60)/60)/24)+DATE(1970,1,1)</f>
        <v>42177.729930555557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6">
        <f>(E3722-D3722)/D3722 + 1</f>
        <v>1.0451515151515152</v>
      </c>
      <c r="P3722" s="5">
        <f>E3722/L3722</f>
        <v>86.224999999999994</v>
      </c>
      <c r="Q3722" t="s">
        <v>8317</v>
      </c>
      <c r="R3722" t="s">
        <v>8318</v>
      </c>
      <c r="S3722" s="12">
        <f>(((J3722/60)/60)/24)+DATE(1970,1,1)</f>
        <v>42165.993125000001</v>
      </c>
      <c r="T3722" s="13">
        <f>(((I3722/60)/60)/24)+DATE(1970,1,1)</f>
        <v>42187.993125000001</v>
      </c>
    </row>
    <row r="3723" spans="1:20" ht="64"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6">
        <f>(E3723-D3723)/D3723 + 1</f>
        <v>1.008</v>
      </c>
      <c r="P3723" s="5">
        <f>E3723/L3723</f>
        <v>114.54545454545455</v>
      </c>
      <c r="Q3723" t="s">
        <v>8317</v>
      </c>
      <c r="R3723" t="s">
        <v>8318</v>
      </c>
      <c r="S3723" s="12">
        <f>(((J3723/60)/60)/24)+DATE(1970,1,1)</f>
        <v>41927.936157407406</v>
      </c>
      <c r="T3723" s="13">
        <f>(((I3723/60)/60)/24)+DATE(1970,1,1)</f>
        <v>41948.977824074071</v>
      </c>
    </row>
    <row r="3724" spans="1:20"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6">
        <f>(E3724-D3724)/D3724 + 1</f>
        <v>1.1120000000000001</v>
      </c>
      <c r="P3724" s="5">
        <f>E3724/L3724</f>
        <v>47.657142857142858</v>
      </c>
      <c r="Q3724" t="s">
        <v>8317</v>
      </c>
      <c r="R3724" t="s">
        <v>8318</v>
      </c>
      <c r="S3724" s="12">
        <f>(((J3724/60)/60)/24)+DATE(1970,1,1)</f>
        <v>42381.671840277777</v>
      </c>
      <c r="T3724" s="13">
        <f>(((I3724/60)/60)/24)+DATE(1970,1,1)</f>
        <v>42411.957638888889</v>
      </c>
    </row>
    <row r="3725" spans="1:20"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6">
        <f>(E3725-D3725)/D3725 + 1</f>
        <v>1.0204444444444445</v>
      </c>
      <c r="P3725" s="5">
        <f>E3725/L3725</f>
        <v>72.888888888888886</v>
      </c>
      <c r="Q3725" t="s">
        <v>8317</v>
      </c>
      <c r="R3725" t="s">
        <v>8318</v>
      </c>
      <c r="S3725" s="12">
        <f>(((J3725/60)/60)/24)+DATE(1970,1,1)</f>
        <v>41943.753032407411</v>
      </c>
      <c r="T3725" s="13">
        <f>(((I3725/60)/60)/24)+DATE(1970,1,1)</f>
        <v>41973.794699074075</v>
      </c>
    </row>
    <row r="3726" spans="1:20"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6">
        <f>(E3726-D3726)/D3726 + 1</f>
        <v>1.0254767441860466</v>
      </c>
      <c r="P3726" s="5">
        <f>E3726/L3726</f>
        <v>49.545505617977533</v>
      </c>
      <c r="Q3726" t="s">
        <v>8317</v>
      </c>
      <c r="R3726" t="s">
        <v>8318</v>
      </c>
      <c r="S3726" s="12">
        <f>(((J3726/60)/60)/24)+DATE(1970,1,1)</f>
        <v>42465.491435185191</v>
      </c>
      <c r="T3726" s="13">
        <f>(((I3726/60)/60)/24)+DATE(1970,1,1)</f>
        <v>42494.958333333328</v>
      </c>
    </row>
    <row r="3727" spans="1:20"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6">
        <f>(E3727-D3727)/D3727 + 1</f>
        <v>1.27</v>
      </c>
      <c r="P3727" s="5">
        <f>E3727/L3727</f>
        <v>25.4</v>
      </c>
      <c r="Q3727" t="s">
        <v>8317</v>
      </c>
      <c r="R3727" t="s">
        <v>8318</v>
      </c>
      <c r="S3727" s="12">
        <f>(((J3727/60)/60)/24)+DATE(1970,1,1)</f>
        <v>42401.945219907408</v>
      </c>
      <c r="T3727" s="13">
        <f>(((I3727/60)/60)/24)+DATE(1970,1,1)</f>
        <v>42418.895833333328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6">
        <f>(E3728-D3728)/D3728 + 1</f>
        <v>3.3870588235294119</v>
      </c>
      <c r="P3728" s="5">
        <f>E3728/L3728</f>
        <v>62.586956521739133</v>
      </c>
      <c r="Q3728" t="s">
        <v>8317</v>
      </c>
      <c r="R3728" t="s">
        <v>8318</v>
      </c>
      <c r="S3728" s="12">
        <f>(((J3728/60)/60)/24)+DATE(1970,1,1)</f>
        <v>42462.140868055561</v>
      </c>
      <c r="T3728" s="13">
        <f>(((I3728/60)/60)/24)+DATE(1970,1,1)</f>
        <v>42489.875</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6">
        <f>(E3729-D3729)/D3729 + 1</f>
        <v>1.0075000000000001</v>
      </c>
      <c r="P3729" s="5">
        <f>E3729/L3729</f>
        <v>61.060606060606062</v>
      </c>
      <c r="Q3729" t="s">
        <v>8317</v>
      </c>
      <c r="R3729" t="s">
        <v>8318</v>
      </c>
      <c r="S3729" s="12">
        <f>(((J3729/60)/60)/24)+DATE(1970,1,1)</f>
        <v>42632.348310185189</v>
      </c>
      <c r="T3729" s="13">
        <f>(((I3729/60)/60)/24)+DATE(1970,1,1)</f>
        <v>42663.204861111109</v>
      </c>
    </row>
    <row r="3730" spans="1:20" ht="48"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6">
        <f>(E3730-D3730)/D3730 + 1</f>
        <v>9.3099999999999961E-2</v>
      </c>
      <c r="P3730" s="5">
        <f>E3730/L3730</f>
        <v>60.064516129032256</v>
      </c>
      <c r="Q3730" t="s">
        <v>8317</v>
      </c>
      <c r="R3730" t="s">
        <v>8318</v>
      </c>
      <c r="S3730" s="12">
        <f>(((J3730/60)/60)/24)+DATE(1970,1,1)</f>
        <v>42205.171018518522</v>
      </c>
      <c r="T3730" s="13">
        <f>(((I3730/60)/60)/24)+DATE(1970,1,1)</f>
        <v>42235.171018518522</v>
      </c>
    </row>
    <row r="3731" spans="1:20" ht="64"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6">
        <f>(E3731-D3731)/D3731 + 1</f>
        <v>7.240000000000002E-2</v>
      </c>
      <c r="P3731" s="5">
        <f>E3731/L3731</f>
        <v>72.400000000000006</v>
      </c>
      <c r="Q3731" t="s">
        <v>8317</v>
      </c>
      <c r="R3731" t="s">
        <v>8318</v>
      </c>
      <c r="S3731" s="12">
        <f>(((J3731/60)/60)/24)+DATE(1970,1,1)</f>
        <v>42041.205000000002</v>
      </c>
      <c r="T3731" s="13">
        <f>(((I3731/60)/60)/24)+DATE(1970,1,1)</f>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6">
        <f>(E3732-D3732)/D3732 + 1</f>
        <v>9.9999999999999978E-2</v>
      </c>
      <c r="P3732" s="5">
        <f>E3732/L3732</f>
        <v>100</v>
      </c>
      <c r="Q3732" t="s">
        <v>8317</v>
      </c>
      <c r="R3732" t="s">
        <v>8318</v>
      </c>
      <c r="S3732" s="12">
        <f>(((J3732/60)/60)/24)+DATE(1970,1,1)</f>
        <v>42203.677766203706</v>
      </c>
      <c r="T3732" s="13">
        <f>(((I3732/60)/60)/24)+DATE(1970,1,1)</f>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6">
        <f>(E3733-D3733)/D3733 + 1</f>
        <v>0.11272727272727268</v>
      </c>
      <c r="P3733" s="5">
        <f>E3733/L3733</f>
        <v>51.666666666666664</v>
      </c>
      <c r="Q3733" t="s">
        <v>8317</v>
      </c>
      <c r="R3733" t="s">
        <v>8318</v>
      </c>
      <c r="S3733" s="12">
        <f>(((J3733/60)/60)/24)+DATE(1970,1,1)</f>
        <v>41983.752847222218</v>
      </c>
      <c r="T3733" s="13">
        <f>(((I3733/60)/60)/24)+DATE(1970,1,1)</f>
        <v>42014.140972222223</v>
      </c>
    </row>
    <row r="3734" spans="1:20" ht="48"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6">
        <f>(E3734-D3734)/D3734 + 1</f>
        <v>0.15411764705882358</v>
      </c>
      <c r="P3734" s="5">
        <f>E3734/L3734</f>
        <v>32.75</v>
      </c>
      <c r="Q3734" t="s">
        <v>8317</v>
      </c>
      <c r="R3734" t="s">
        <v>8318</v>
      </c>
      <c r="S3734" s="12">
        <f>(((J3734/60)/60)/24)+DATE(1970,1,1)</f>
        <v>41968.677465277782</v>
      </c>
      <c r="T3734" s="13">
        <f>(((I3734/60)/60)/24)+DATE(1970,1,1)</f>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6">
        <f>(E3735-D3735)/D3735 + 1</f>
        <v>0</v>
      </c>
      <c r="P3735" s="5" t="e">
        <f>E3735/L3735</f>
        <v>#DIV/0!</v>
      </c>
      <c r="Q3735" t="s">
        <v>8317</v>
      </c>
      <c r="R3735" t="s">
        <v>8318</v>
      </c>
      <c r="S3735" s="12">
        <f>(((J3735/60)/60)/24)+DATE(1970,1,1)</f>
        <v>42103.024398148147</v>
      </c>
      <c r="T3735" s="13">
        <f>(((I3735/60)/60)/24)+DATE(1970,1,1)</f>
        <v>42112.9375</v>
      </c>
    </row>
    <row r="3736" spans="1:20" ht="64"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6">
        <f>(E3736-D3736)/D3736 + 1</f>
        <v>0.28466666666666662</v>
      </c>
      <c r="P3736" s="5">
        <f>E3736/L3736</f>
        <v>61</v>
      </c>
      <c r="Q3736" t="s">
        <v>8317</v>
      </c>
      <c r="R3736" t="s">
        <v>8318</v>
      </c>
      <c r="S3736" s="12">
        <f>(((J3736/60)/60)/24)+DATE(1970,1,1)</f>
        <v>42089.901574074072</v>
      </c>
      <c r="T3736" s="13">
        <f>(((I3736/60)/60)/24)+DATE(1970,1,1)</f>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6">
        <f>(E3737-D3737)/D3737 + 1</f>
        <v>0.1333333333333333</v>
      </c>
      <c r="P3737" s="5">
        <f>E3737/L3737</f>
        <v>10</v>
      </c>
      <c r="Q3737" t="s">
        <v>8317</v>
      </c>
      <c r="R3737" t="s">
        <v>8318</v>
      </c>
      <c r="S3737" s="12">
        <f>(((J3737/60)/60)/24)+DATE(1970,1,1)</f>
        <v>42122.693159722221</v>
      </c>
      <c r="T3737" s="13">
        <f>(((I3737/60)/60)/24)+DATE(1970,1,1)</f>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6">
        <f>(E3738-D3738)/D3738 + 1</f>
        <v>6.6666666666667096E-3</v>
      </c>
      <c r="P3738" s="5">
        <f>E3738/L3738</f>
        <v>10</v>
      </c>
      <c r="Q3738" t="s">
        <v>8317</v>
      </c>
      <c r="R3738" t="s">
        <v>8318</v>
      </c>
      <c r="S3738" s="12">
        <f>(((J3738/60)/60)/24)+DATE(1970,1,1)</f>
        <v>42048.711724537032</v>
      </c>
      <c r="T3738" s="13">
        <f>(((I3738/60)/60)/24)+DATE(1970,1,1)</f>
        <v>42086.75</v>
      </c>
    </row>
    <row r="3739" spans="1:20" ht="48"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6">
        <f>(E3739-D3739)/D3739 + 1</f>
        <v>0.2142857142857143</v>
      </c>
      <c r="P3739" s="5">
        <f>E3739/L3739</f>
        <v>37.5</v>
      </c>
      <c r="Q3739" t="s">
        <v>8317</v>
      </c>
      <c r="R3739" t="s">
        <v>8318</v>
      </c>
      <c r="S3739" s="12">
        <f>(((J3739/60)/60)/24)+DATE(1970,1,1)</f>
        <v>42297.691006944442</v>
      </c>
      <c r="T3739" s="13">
        <f>(((I3739/60)/60)/24)+DATE(1970,1,1)</f>
        <v>42320.290972222225</v>
      </c>
    </row>
    <row r="3740" spans="1:20" ht="48"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6">
        <f>(E3740-D3740)/D3740 + 1</f>
        <v>0.18000000000000005</v>
      </c>
      <c r="P3740" s="5">
        <f>E3740/L3740</f>
        <v>45</v>
      </c>
      <c r="Q3740" t="s">
        <v>8317</v>
      </c>
      <c r="R3740" t="s">
        <v>8318</v>
      </c>
      <c r="S3740" s="12">
        <f>(((J3740/60)/60)/24)+DATE(1970,1,1)</f>
        <v>41813.938715277778</v>
      </c>
      <c r="T3740" s="13">
        <f>(((I3740/60)/60)/24)+DATE(1970,1,1)</f>
        <v>41835.916666666664</v>
      </c>
    </row>
    <row r="3741" spans="1:20" ht="64"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6">
        <f>(E3741-D3741)/D3741 + 1</f>
        <v>0.20125000000000004</v>
      </c>
      <c r="P3741" s="5">
        <f>E3741/L3741</f>
        <v>100.625</v>
      </c>
      <c r="Q3741" t="s">
        <v>8317</v>
      </c>
      <c r="R3741" t="s">
        <v>8318</v>
      </c>
      <c r="S3741" s="12">
        <f>(((J3741/60)/60)/24)+DATE(1970,1,1)</f>
        <v>42548.449861111112</v>
      </c>
      <c r="T3741" s="13">
        <f>(((I3741/60)/60)/24)+DATE(1970,1,1)</f>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6">
        <f>(E3742-D3742)/D3742 + 1</f>
        <v>0.17900000000000005</v>
      </c>
      <c r="P3742" s="5">
        <f>E3742/L3742</f>
        <v>25.571428571428573</v>
      </c>
      <c r="Q3742" t="s">
        <v>8317</v>
      </c>
      <c r="R3742" t="s">
        <v>8318</v>
      </c>
      <c r="S3742" s="12">
        <f>(((J3742/60)/60)/24)+DATE(1970,1,1)</f>
        <v>41833.089756944442</v>
      </c>
      <c r="T3742" s="13">
        <f>(((I3742/60)/60)/24)+DATE(1970,1,1)</f>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6">
        <f>(E3743-D3743)/D3743 + 1</f>
        <v>0</v>
      </c>
      <c r="P3743" s="5" t="e">
        <f>E3743/L3743</f>
        <v>#DIV/0!</v>
      </c>
      <c r="Q3743" t="s">
        <v>8317</v>
      </c>
      <c r="R3743" t="s">
        <v>8318</v>
      </c>
      <c r="S3743" s="12">
        <f>(((J3743/60)/60)/24)+DATE(1970,1,1)</f>
        <v>42325.920717592591</v>
      </c>
      <c r="T3743" s="13">
        <f>(((I3743/60)/60)/24)+DATE(1970,1,1)</f>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6">
        <f>(E3744-D3744)/D3744 + 1</f>
        <v>2.0000000000000018E-2</v>
      </c>
      <c r="P3744" s="5">
        <f>E3744/L3744</f>
        <v>25</v>
      </c>
      <c r="Q3744" t="s">
        <v>8317</v>
      </c>
      <c r="R3744" t="s">
        <v>8318</v>
      </c>
      <c r="S3744" s="12">
        <f>(((J3744/60)/60)/24)+DATE(1970,1,1)</f>
        <v>41858.214629629627</v>
      </c>
      <c r="T3744" s="13">
        <f>(((I3744/60)/60)/24)+DATE(1970,1,1)</f>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6">
        <f>(E3745-D3745)/D3745 + 1</f>
        <v>0</v>
      </c>
      <c r="P3745" s="5" t="e">
        <f>E3745/L3745</f>
        <v>#DIV/0!</v>
      </c>
      <c r="Q3745" t="s">
        <v>8317</v>
      </c>
      <c r="R3745" t="s">
        <v>8318</v>
      </c>
      <c r="S3745" s="12">
        <f>(((J3745/60)/60)/24)+DATE(1970,1,1)</f>
        <v>41793.710231481484</v>
      </c>
      <c r="T3745" s="13">
        <f>(((I3745/60)/60)/24)+DATE(1970,1,1)</f>
        <v>41823.710231481484</v>
      </c>
    </row>
    <row r="3746" spans="1:20" ht="64"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6">
        <f>(E3746-D3746)/D3746 + 1</f>
        <v>0</v>
      </c>
      <c r="P3746" s="5" t="e">
        <f>E3746/L3746</f>
        <v>#DIV/0!</v>
      </c>
      <c r="Q3746" t="s">
        <v>8317</v>
      </c>
      <c r="R3746" t="s">
        <v>8318</v>
      </c>
      <c r="S3746" s="12">
        <f>(((J3746/60)/60)/24)+DATE(1970,1,1)</f>
        <v>41793.814259259263</v>
      </c>
      <c r="T3746" s="13">
        <f>(((I3746/60)/60)/24)+DATE(1970,1,1)</f>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6">
        <f>(E3747-D3747)/D3747 + 1</f>
        <v>9.9999999999999978E-2</v>
      </c>
      <c r="P3747" s="5">
        <f>E3747/L3747</f>
        <v>10</v>
      </c>
      <c r="Q3747" t="s">
        <v>8317</v>
      </c>
      <c r="R3747" t="s">
        <v>8318</v>
      </c>
      <c r="S3747" s="12">
        <f>(((J3747/60)/60)/24)+DATE(1970,1,1)</f>
        <v>41831.697939814818</v>
      </c>
      <c r="T3747" s="13">
        <f>(((I3747/60)/60)/24)+DATE(1970,1,1)</f>
        <v>41861.697939814818</v>
      </c>
    </row>
    <row r="3748" spans="1:20" ht="32"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6">
        <f>(E3748-D3748)/D3748 + 1</f>
        <v>2.376470588235291E-2</v>
      </c>
      <c r="P3748" s="5">
        <f>E3748/L3748</f>
        <v>202</v>
      </c>
      <c r="Q3748" t="s">
        <v>8317</v>
      </c>
      <c r="R3748" t="s">
        <v>8318</v>
      </c>
      <c r="S3748" s="12">
        <f>(((J3748/60)/60)/24)+DATE(1970,1,1)</f>
        <v>42621.389340277776</v>
      </c>
      <c r="T3748" s="13">
        <f>(((I3748/60)/60)/24)+DATE(1970,1,1)</f>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6">
        <f>(E3749-D3749)/D3749 + 1</f>
        <v>1.0000000000000009E-2</v>
      </c>
      <c r="P3749" s="5">
        <f>E3749/L3749</f>
        <v>25</v>
      </c>
      <c r="Q3749" t="s">
        <v>8317</v>
      </c>
      <c r="R3749" t="s">
        <v>8318</v>
      </c>
      <c r="S3749" s="12">
        <f>(((J3749/60)/60)/24)+DATE(1970,1,1)</f>
        <v>42164.299722222218</v>
      </c>
      <c r="T3749" s="13">
        <f>(((I3749/60)/60)/24)+DATE(1970,1,1)</f>
        <v>42190.957638888889</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6">
        <f>(E3750-D3750)/D3750 + 1</f>
        <v>1.0351999999999999</v>
      </c>
      <c r="P3750" s="5">
        <f>E3750/L3750</f>
        <v>99.538461538461533</v>
      </c>
      <c r="Q3750" t="s">
        <v>8317</v>
      </c>
      <c r="R3750" t="s">
        <v>8359</v>
      </c>
      <c r="S3750" s="12">
        <f>(((J3750/60)/60)/24)+DATE(1970,1,1)</f>
        <v>42395.706435185188</v>
      </c>
      <c r="T3750" s="13">
        <f>(((I3750/60)/60)/24)+DATE(1970,1,1)</f>
        <v>42416.249305555553</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6">
        <f>(E3751-D3751)/D3751 + 1</f>
        <v>1.05</v>
      </c>
      <c r="P3751" s="5">
        <f>E3751/L3751</f>
        <v>75</v>
      </c>
      <c r="Q3751" t="s">
        <v>8317</v>
      </c>
      <c r="R3751" t="s">
        <v>8359</v>
      </c>
      <c r="S3751" s="12">
        <f>(((J3751/60)/60)/24)+DATE(1970,1,1)</f>
        <v>42458.127175925925</v>
      </c>
      <c r="T3751" s="13">
        <f>(((I3751/60)/60)/24)+DATE(1970,1,1)</f>
        <v>42489.165972222225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6">
        <f>(E3752-D3752)/D3752 + 1</f>
        <v>1.0044999999999999</v>
      </c>
      <c r="P3752" s="5">
        <f>E3752/L3752</f>
        <v>215.25</v>
      </c>
      <c r="Q3752" t="s">
        <v>8317</v>
      </c>
      <c r="R3752" t="s">
        <v>8359</v>
      </c>
      <c r="S3752" s="12">
        <f>(((J3752/60)/60)/24)+DATE(1970,1,1)</f>
        <v>42016.981574074074</v>
      </c>
      <c r="T3752" s="13">
        <f>(((I3752/60)/60)/24)+DATE(1970,1,1)</f>
        <v>42045.332638888889</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6">
        <f>(E3753-D3753)/D3753 + 1</f>
        <v>1.3260000000000001</v>
      </c>
      <c r="P3753" s="5">
        <f>E3753/L3753</f>
        <v>120.54545454545455</v>
      </c>
      <c r="Q3753" t="s">
        <v>8317</v>
      </c>
      <c r="R3753" t="s">
        <v>8359</v>
      </c>
      <c r="S3753" s="12">
        <f>(((J3753/60)/60)/24)+DATE(1970,1,1)</f>
        <v>42403.035567129627</v>
      </c>
      <c r="T3753" s="13">
        <f>(((I3753/60)/60)/24)+DATE(1970,1,1)</f>
        <v>42462.993900462956</v>
      </c>
    </row>
    <row r="3754" spans="1:20"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6">
        <f>(E3754-D3754)/D3754 + 1</f>
        <v>1.1299999999999999</v>
      </c>
      <c r="P3754" s="5">
        <f>E3754/L3754</f>
        <v>37.666666666666664</v>
      </c>
      <c r="Q3754" t="s">
        <v>8317</v>
      </c>
      <c r="R3754" t="s">
        <v>8359</v>
      </c>
      <c r="S3754" s="12">
        <f>(((J3754/60)/60)/24)+DATE(1970,1,1)</f>
        <v>42619.802488425921</v>
      </c>
      <c r="T3754" s="13">
        <f>(((I3754/60)/60)/24)+DATE(1970,1,1)</f>
        <v>42659.875</v>
      </c>
    </row>
    <row r="3755" spans="1:20" ht="64"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6">
        <f>(E3755-D3755)/D3755 + 1</f>
        <v>1.0334000000000001</v>
      </c>
      <c r="P3755" s="5">
        <f>E3755/L3755</f>
        <v>172.23333333333332</v>
      </c>
      <c r="Q3755" t="s">
        <v>8317</v>
      </c>
      <c r="R3755" t="s">
        <v>8359</v>
      </c>
      <c r="S3755" s="12">
        <f>(((J3755/60)/60)/24)+DATE(1970,1,1)</f>
        <v>42128.824074074073</v>
      </c>
      <c r="T3755" s="13">
        <f>(((I3755/60)/60)/24)+DATE(1970,1,1)</f>
        <v>42158</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6">
        <f>(E3756-D3756)/D3756 + 1</f>
        <v>1.2</v>
      </c>
      <c r="P3756" s="5">
        <f>E3756/L3756</f>
        <v>111.11111111111111</v>
      </c>
      <c r="Q3756" t="s">
        <v>8317</v>
      </c>
      <c r="R3756" t="s">
        <v>8359</v>
      </c>
      <c r="S3756" s="12">
        <f>(((J3756/60)/60)/24)+DATE(1970,1,1)</f>
        <v>41808.881215277775</v>
      </c>
      <c r="T3756" s="13">
        <f>(((I3756/60)/60)/24)+DATE(1970,1,1)</f>
        <v>41846.207638888889</v>
      </c>
    </row>
    <row r="3757" spans="1:20"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6">
        <f>(E3757-D3757)/D3757 + 1</f>
        <v>1.2963636363636364</v>
      </c>
      <c r="P3757" s="5">
        <f>E3757/L3757</f>
        <v>25.464285714285715</v>
      </c>
      <c r="Q3757" t="s">
        <v>8317</v>
      </c>
      <c r="R3757" t="s">
        <v>8359</v>
      </c>
      <c r="S3757" s="12">
        <f>(((J3757/60)/60)/24)+DATE(1970,1,1)</f>
        <v>42445.866979166662</v>
      </c>
      <c r="T3757" s="13">
        <f>(((I3757/60)/60)/24)+DATE(1970,1,1)</f>
        <v>42475.866979166662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6">
        <f>(E3758-D3758)/D3758 + 1</f>
        <v>1.0111111111111111</v>
      </c>
      <c r="P3758" s="5">
        <f>E3758/L3758</f>
        <v>267.64705882352939</v>
      </c>
      <c r="Q3758" t="s">
        <v>8317</v>
      </c>
      <c r="R3758" t="s">
        <v>8359</v>
      </c>
      <c r="S3758" s="12">
        <f>(((J3758/60)/60)/24)+DATE(1970,1,1)</f>
        <v>41771.814791666664</v>
      </c>
      <c r="T3758" s="13">
        <f>(((I3758/60)/60)/24)+DATE(1970,1,1)</f>
        <v>41801.814791666664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6">
        <f>(E3759-D3759)/D3759 + 1</f>
        <v>1.0851428571428572</v>
      </c>
      <c r="P3759" s="5">
        <f>E3759/L3759</f>
        <v>75.959999999999994</v>
      </c>
      <c r="Q3759" t="s">
        <v>8317</v>
      </c>
      <c r="R3759" t="s">
        <v>8359</v>
      </c>
      <c r="S3759" s="12">
        <f>(((J3759/60)/60)/24)+DATE(1970,1,1)</f>
        <v>41954.850868055553</v>
      </c>
      <c r="T3759" s="13">
        <f>(((I3759/60)/60)/24)+DATE(1970,1,1)</f>
        <v>41974.850868055553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6">
        <f>(E3760-D3760)/D3760 + 1</f>
        <v>1.0233333333333334</v>
      </c>
      <c r="P3760" s="5">
        <f>E3760/L3760</f>
        <v>59.03846153846154</v>
      </c>
      <c r="Q3760" t="s">
        <v>8317</v>
      </c>
      <c r="R3760" t="s">
        <v>8359</v>
      </c>
      <c r="S3760" s="12">
        <f>(((J3760/60)/60)/24)+DATE(1970,1,1)</f>
        <v>41747.471504629626</v>
      </c>
      <c r="T3760" s="13">
        <f>(((I3760/60)/60)/24)+DATE(1970,1,1)</f>
        <v>41778.208333333336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6">
        <f>(E3761-D3761)/D3761 + 1</f>
        <v>1.1024425</v>
      </c>
      <c r="P3761" s="5">
        <f>E3761/L3761</f>
        <v>50.111022727272733</v>
      </c>
      <c r="Q3761" t="s">
        <v>8317</v>
      </c>
      <c r="R3761" t="s">
        <v>8359</v>
      </c>
      <c r="S3761" s="12">
        <f>(((J3761/60)/60)/24)+DATE(1970,1,1)</f>
        <v>42182.108252314814</v>
      </c>
      <c r="T3761" s="13">
        <f>(((I3761/60)/60)/24)+DATE(1970,1,1)</f>
        <v>42242.108252314814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6">
        <f>(E3762-D3762)/D3762 + 1</f>
        <v>1.010154</v>
      </c>
      <c r="P3762" s="5">
        <f>E3762/L3762</f>
        <v>55.502967032967035</v>
      </c>
      <c r="Q3762" t="s">
        <v>8317</v>
      </c>
      <c r="R3762" t="s">
        <v>8359</v>
      </c>
      <c r="S3762" s="12">
        <f>(((J3762/60)/60)/24)+DATE(1970,1,1)</f>
        <v>41739.525300925925</v>
      </c>
      <c r="T3762" s="13">
        <f>(((I3762/60)/60)/24)+DATE(1970,1,1)</f>
        <v>41764.525300925925</v>
      </c>
    </row>
    <row r="3763" spans="1:20" ht="64"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6">
        <f>(E3763-D3763)/D3763 + 1</f>
        <v>1</v>
      </c>
      <c r="P3763" s="5">
        <f>E3763/L3763</f>
        <v>166.66666666666666</v>
      </c>
      <c r="Q3763" t="s">
        <v>8317</v>
      </c>
      <c r="R3763" t="s">
        <v>8359</v>
      </c>
      <c r="S3763" s="12">
        <f>(((J3763/60)/60)/24)+DATE(1970,1,1)</f>
        <v>42173.466863425929</v>
      </c>
      <c r="T3763" s="13">
        <f>(((I3763/60)/60)/24)+DATE(1970,1,1)</f>
        <v>42226.958333333328</v>
      </c>
    </row>
    <row r="3764" spans="1:20"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6">
        <f>(E3764-D3764)/D3764 + 1</f>
        <v>1.0624</v>
      </c>
      <c r="P3764" s="5">
        <f>E3764/L3764</f>
        <v>47.428571428571431</v>
      </c>
      <c r="Q3764" t="s">
        <v>8317</v>
      </c>
      <c r="R3764" t="s">
        <v>8359</v>
      </c>
      <c r="S3764" s="12">
        <f>(((J3764/60)/60)/24)+DATE(1970,1,1)</f>
        <v>42193.813530092593</v>
      </c>
      <c r="T3764" s="13">
        <f>(((I3764/60)/60)/24)+DATE(1970,1,1)</f>
        <v>42218.813530092593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6">
        <f>(E3765-D3765)/D3765 + 1</f>
        <v>1</v>
      </c>
      <c r="P3765" s="5">
        <f>E3765/L3765</f>
        <v>64.935064935064929</v>
      </c>
      <c r="Q3765" t="s">
        <v>8317</v>
      </c>
      <c r="R3765" t="s">
        <v>8359</v>
      </c>
      <c r="S3765" s="12">
        <f>(((J3765/60)/60)/24)+DATE(1970,1,1)</f>
        <v>42065.750300925924</v>
      </c>
      <c r="T3765" s="13">
        <f>(((I3765/60)/60)/24)+DATE(1970,1,1)</f>
        <v>42095.708634259259</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6">
        <f>(E3766-D3766)/D3766 + 1</f>
        <v>1</v>
      </c>
      <c r="P3766" s="5">
        <f>E3766/L3766</f>
        <v>55.555555555555557</v>
      </c>
      <c r="Q3766" t="s">
        <v>8317</v>
      </c>
      <c r="R3766" t="s">
        <v>8359</v>
      </c>
      <c r="S3766" s="12">
        <f>(((J3766/60)/60)/24)+DATE(1970,1,1)</f>
        <v>42499.842962962968</v>
      </c>
      <c r="T3766" s="13">
        <f>(((I3766/60)/60)/24)+DATE(1970,1,1)</f>
        <v>42519.024999999994</v>
      </c>
    </row>
    <row r="3767" spans="1:20" ht="64"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6">
        <f>(E3767-D3767)/D3767 + 1</f>
        <v>1.1345714285714286</v>
      </c>
      <c r="P3767" s="5">
        <f>E3767/L3767</f>
        <v>74.224299065420567</v>
      </c>
      <c r="Q3767" t="s">
        <v>8317</v>
      </c>
      <c r="R3767" t="s">
        <v>8359</v>
      </c>
      <c r="S3767" s="12">
        <f>(((J3767/60)/60)/24)+DATE(1970,1,1)</f>
        <v>41820.776412037041</v>
      </c>
      <c r="T3767" s="13">
        <f>(((I3767/60)/60)/24)+DATE(1970,1,1)</f>
        <v>41850.776412037041</v>
      </c>
    </row>
    <row r="3768" spans="1:20" ht="48"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6">
        <f>(E3768-D3768)/D3768 + 1</f>
        <v>1.0265010000000001</v>
      </c>
      <c r="P3768" s="5">
        <f>E3768/L3768</f>
        <v>106.9271875</v>
      </c>
      <c r="Q3768" t="s">
        <v>8317</v>
      </c>
      <c r="R3768" t="s">
        <v>8359</v>
      </c>
      <c r="S3768" s="12">
        <f>(((J3768/60)/60)/24)+DATE(1970,1,1)</f>
        <v>41788.167187500003</v>
      </c>
      <c r="T3768" s="13">
        <f>(((I3768/60)/60)/24)+DATE(1970,1,1)</f>
        <v>41823.167187500003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6">
        <f>(E3769-D3769)/D3769 + 1</f>
        <v>1.1675</v>
      </c>
      <c r="P3769" s="5">
        <f>E3769/L3769</f>
        <v>41.696428571428569</v>
      </c>
      <c r="Q3769" t="s">
        <v>8317</v>
      </c>
      <c r="R3769" t="s">
        <v>8359</v>
      </c>
      <c r="S3769" s="12">
        <f>(((J3769/60)/60)/24)+DATE(1970,1,1)</f>
        <v>42050.019641203704</v>
      </c>
      <c r="T3769" s="13">
        <f>(((I3769/60)/60)/24)+DATE(1970,1,1)</f>
        <v>42064.207638888889</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6">
        <f>(E3770-D3770)/D3770 + 1</f>
        <v>1.0765274999999999</v>
      </c>
      <c r="P3770" s="5">
        <f>E3770/L3770</f>
        <v>74.243275862068955</v>
      </c>
      <c r="Q3770" t="s">
        <v>8317</v>
      </c>
      <c r="R3770" t="s">
        <v>8359</v>
      </c>
      <c r="S3770" s="12">
        <f>(((J3770/60)/60)/24)+DATE(1970,1,1)</f>
        <v>41772.727893518517</v>
      </c>
      <c r="T3770" s="13">
        <f>(((I3770/60)/60)/24)+DATE(1970,1,1)</f>
        <v>41802.727893518517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6">
        <f>(E3771-D3771)/D3771 + 1</f>
        <v>1</v>
      </c>
      <c r="P3771" s="5">
        <f>E3771/L3771</f>
        <v>73.333333333333329</v>
      </c>
      <c r="Q3771" t="s">
        <v>8317</v>
      </c>
      <c r="R3771" t="s">
        <v>8359</v>
      </c>
      <c r="S3771" s="12">
        <f>(((J3771/60)/60)/24)+DATE(1970,1,1)</f>
        <v>42445.598136574074</v>
      </c>
      <c r="T3771" s="13">
        <f>(((I3771/60)/60)/24)+DATE(1970,1,1)</f>
        <v>42475.598136574074</v>
      </c>
    </row>
    <row r="3772" spans="1:20"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6">
        <f>(E3772-D3772)/D3772 + 1</f>
        <v>1</v>
      </c>
      <c r="P3772" s="5">
        <f>E3772/L3772</f>
        <v>100</v>
      </c>
      <c r="Q3772" t="s">
        <v>8317</v>
      </c>
      <c r="R3772" t="s">
        <v>8359</v>
      </c>
      <c r="S3772" s="12">
        <f>(((J3772/60)/60)/24)+DATE(1970,1,1)</f>
        <v>42138.930671296301</v>
      </c>
      <c r="T3772" s="13">
        <f>(((I3772/60)/60)/24)+DATE(1970,1,1)</f>
        <v>42168.930671296301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6">
        <f>(E3773-D3773)/D3773 + 1</f>
        <v>1.46</v>
      </c>
      <c r="P3773" s="5">
        <f>E3773/L3773</f>
        <v>38.421052631578945</v>
      </c>
      <c r="Q3773" t="s">
        <v>8317</v>
      </c>
      <c r="R3773" t="s">
        <v>8359</v>
      </c>
      <c r="S3773" s="12">
        <f>(((J3773/60)/60)/24)+DATE(1970,1,1)</f>
        <v>42493.857083333336</v>
      </c>
      <c r="T3773" s="13">
        <f>(((I3773/60)/60)/24)+DATE(1970,1,1)</f>
        <v>42508</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6">
        <f>(E3774-D3774)/D3774 + 1</f>
        <v>1.1020000000000001</v>
      </c>
      <c r="P3774" s="5">
        <f>E3774/L3774</f>
        <v>166.96969696969697</v>
      </c>
      <c r="Q3774" t="s">
        <v>8317</v>
      </c>
      <c r="R3774" t="s">
        <v>8359</v>
      </c>
      <c r="S3774" s="12">
        <f>(((J3774/60)/60)/24)+DATE(1970,1,1)</f>
        <v>42682.616967592592</v>
      </c>
      <c r="T3774" s="13">
        <f>(((I3774/60)/60)/24)+DATE(1970,1,1)</f>
        <v>42703.25</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6">
        <f>(E3775-D3775)/D3775 + 1</f>
        <v>1.0820000000000001</v>
      </c>
      <c r="P3775" s="5">
        <f>E3775/L3775</f>
        <v>94.912280701754383</v>
      </c>
      <c r="Q3775" t="s">
        <v>8317</v>
      </c>
      <c r="R3775" t="s">
        <v>8359</v>
      </c>
      <c r="S3775" s="12">
        <f>(((J3775/60)/60)/24)+DATE(1970,1,1)</f>
        <v>42656.005173611105</v>
      </c>
      <c r="T3775" s="13">
        <f>(((I3775/60)/60)/24)+DATE(1970,1,1)</f>
        <v>42689.088888888888</v>
      </c>
    </row>
    <row r="3776" spans="1:20" ht="64"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6">
        <f>(E3776-D3776)/D3776 + 1</f>
        <v>1</v>
      </c>
      <c r="P3776" s="5">
        <f>E3776/L3776</f>
        <v>100</v>
      </c>
      <c r="Q3776" t="s">
        <v>8317</v>
      </c>
      <c r="R3776" t="s">
        <v>8359</v>
      </c>
      <c r="S3776" s="12">
        <f>(((J3776/60)/60)/24)+DATE(1970,1,1)</f>
        <v>42087.792303240742</v>
      </c>
      <c r="T3776" s="13">
        <f>(((I3776/60)/60)/24)+DATE(1970,1,1)</f>
        <v>42103.792303240742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6">
        <f>(E3777-D3777)/D3777 + 1</f>
        <v>1.0024999999999999</v>
      </c>
      <c r="P3777" s="5">
        <f>E3777/L3777</f>
        <v>143.21428571428572</v>
      </c>
      <c r="Q3777" t="s">
        <v>8317</v>
      </c>
      <c r="R3777" t="s">
        <v>8359</v>
      </c>
      <c r="S3777" s="12">
        <f>(((J3777/60)/60)/24)+DATE(1970,1,1)</f>
        <v>42075.942627314813</v>
      </c>
      <c r="T3777" s="13">
        <f>(((I3777/60)/60)/24)+DATE(1970,1,1)</f>
        <v>42103.166666666672</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6">
        <f>(E3778-D3778)/D3778 + 1</f>
        <v>1.0671250000000001</v>
      </c>
      <c r="P3778" s="5">
        <f>E3778/L3778</f>
        <v>90.819148936170208</v>
      </c>
      <c r="Q3778" t="s">
        <v>8317</v>
      </c>
      <c r="R3778" t="s">
        <v>8359</v>
      </c>
      <c r="S3778" s="12">
        <f>(((J3778/60)/60)/24)+DATE(1970,1,1)</f>
        <v>41814.367800925924</v>
      </c>
      <c r="T3778" s="13">
        <f>(((I3778/60)/60)/24)+DATE(1970,1,1)</f>
        <v>41852.041666666664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6">
        <f>(E3779-D3779)/D3779 + 1</f>
        <v>1.4319999999999999</v>
      </c>
      <c r="P3779" s="5">
        <f>E3779/L3779</f>
        <v>48.542372881355931</v>
      </c>
      <c r="Q3779" t="s">
        <v>8317</v>
      </c>
      <c r="R3779" t="s">
        <v>8359</v>
      </c>
      <c r="S3779" s="12">
        <f>(((J3779/60)/60)/24)+DATE(1970,1,1)</f>
        <v>41887.111354166671</v>
      </c>
      <c r="T3779" s="13">
        <f>(((I3779/60)/60)/24)+DATE(1970,1,1)</f>
        <v>41909.166666666664</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6">
        <f>(E3780-D3780)/D3780 + 1</f>
        <v>1.0504166666666666</v>
      </c>
      <c r="P3780" s="5">
        <f>E3780/L3780</f>
        <v>70.027777777777771</v>
      </c>
      <c r="Q3780" t="s">
        <v>8317</v>
      </c>
      <c r="R3780" t="s">
        <v>8359</v>
      </c>
      <c r="S3780" s="12">
        <f>(((J3780/60)/60)/24)+DATE(1970,1,1)</f>
        <v>41989.819212962961</v>
      </c>
      <c r="T3780" s="13">
        <f>(((I3780/60)/60)/24)+DATE(1970,1,1)</f>
        <v>42049.819212962961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6">
        <f>(E3781-D3781)/D3781 + 1</f>
        <v>1.0398000000000001</v>
      </c>
      <c r="P3781" s="5">
        <f>E3781/L3781</f>
        <v>135.62608695652173</v>
      </c>
      <c r="Q3781" t="s">
        <v>8317</v>
      </c>
      <c r="R3781" t="s">
        <v>8359</v>
      </c>
      <c r="S3781" s="12">
        <f>(((J3781/60)/60)/24)+DATE(1970,1,1)</f>
        <v>42425.735416666663</v>
      </c>
      <c r="T3781" s="13">
        <f>(((I3781/60)/60)/24)+DATE(1970,1,1)</f>
        <v>42455.693750000006</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6">
        <f>(E3782-D3782)/D3782 + 1</f>
        <v>1.2</v>
      </c>
      <c r="P3782" s="5">
        <f>E3782/L3782</f>
        <v>100</v>
      </c>
      <c r="Q3782" t="s">
        <v>8317</v>
      </c>
      <c r="R3782" t="s">
        <v>8359</v>
      </c>
      <c r="S3782" s="12">
        <f>(((J3782/60)/60)/24)+DATE(1970,1,1)</f>
        <v>42166.219733796301</v>
      </c>
      <c r="T3782" s="13">
        <f>(((I3782/60)/60)/24)+DATE(1970,1,1)</f>
        <v>42198.837499999994</v>
      </c>
    </row>
    <row r="3783" spans="1:20" ht="64"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6">
        <f>(E3783-D3783)/D3783 + 1</f>
        <v>1.0966666666666667</v>
      </c>
      <c r="P3783" s="5">
        <f>E3783/L3783</f>
        <v>94.90384615384616</v>
      </c>
      <c r="Q3783" t="s">
        <v>8317</v>
      </c>
      <c r="R3783" t="s">
        <v>8359</v>
      </c>
      <c r="S3783" s="12">
        <f>(((J3783/60)/60)/24)+DATE(1970,1,1)</f>
        <v>41865.882928240739</v>
      </c>
      <c r="T3783" s="13">
        <f>(((I3783/60)/60)/24)+DATE(1970,1,1)</f>
        <v>41890.882928240739</v>
      </c>
    </row>
    <row r="3784" spans="1:20"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6">
        <f>(E3784-D3784)/D3784 + 1</f>
        <v>1.0175000000000001</v>
      </c>
      <c r="P3784" s="5">
        <f>E3784/L3784</f>
        <v>75.370370370370367</v>
      </c>
      <c r="Q3784" t="s">
        <v>8317</v>
      </c>
      <c r="R3784" t="s">
        <v>8359</v>
      </c>
      <c r="S3784" s="12">
        <f>(((J3784/60)/60)/24)+DATE(1970,1,1)</f>
        <v>42546.862233796302</v>
      </c>
      <c r="T3784" s="13">
        <f>(((I3784/60)/60)/24)+DATE(1970,1,1)</f>
        <v>42575.958333333328</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6">
        <f>(E3785-D3785)/D3785 + 1</f>
        <v>1.2891666666666666</v>
      </c>
      <c r="P3785" s="5">
        <f>E3785/L3785</f>
        <v>64.458333333333329</v>
      </c>
      <c r="Q3785" t="s">
        <v>8317</v>
      </c>
      <c r="R3785" t="s">
        <v>8359</v>
      </c>
      <c r="S3785" s="12">
        <f>(((J3785/60)/60)/24)+DATE(1970,1,1)</f>
        <v>42420.140277777777</v>
      </c>
      <c r="T3785" s="13">
        <f>(((I3785/60)/60)/24)+DATE(1970,1,1)</f>
        <v>42444.666666666672</v>
      </c>
    </row>
    <row r="3786" spans="1:20"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6">
        <f>(E3786-D3786)/D3786 + 1</f>
        <v>1.1499999999999999</v>
      </c>
      <c r="P3786" s="5">
        <f>E3786/L3786</f>
        <v>115</v>
      </c>
      <c r="Q3786" t="s">
        <v>8317</v>
      </c>
      <c r="R3786" t="s">
        <v>8359</v>
      </c>
      <c r="S3786" s="12">
        <f>(((J3786/60)/60)/24)+DATE(1970,1,1)</f>
        <v>42531.980694444443</v>
      </c>
      <c r="T3786" s="13">
        <f>(((I3786/60)/60)/24)+DATE(1970,1,1)</f>
        <v>42561.980694444443</v>
      </c>
    </row>
    <row r="3787" spans="1:20"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6">
        <f>(E3787-D3787)/D3787 + 1</f>
        <v>1.5074999999999998</v>
      </c>
      <c r="P3787" s="5">
        <f>E3787/L3787</f>
        <v>100.5</v>
      </c>
      <c r="Q3787" t="s">
        <v>8317</v>
      </c>
      <c r="R3787" t="s">
        <v>8359</v>
      </c>
      <c r="S3787" s="12">
        <f>(((J3787/60)/60)/24)+DATE(1970,1,1)</f>
        <v>42548.63853009259</v>
      </c>
      <c r="T3787" s="13">
        <f>(((I3787/60)/60)/24)+DATE(1970,1,1)</f>
        <v>42584.418749999997</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6">
        <f>(E3788-D3788)/D3788 + 1</f>
        <v>1.1096666666666666</v>
      </c>
      <c r="P3788" s="5">
        <f>E3788/L3788</f>
        <v>93.774647887323937</v>
      </c>
      <c r="Q3788" t="s">
        <v>8317</v>
      </c>
      <c r="R3788" t="s">
        <v>8359</v>
      </c>
      <c r="S3788" s="12">
        <f>(((J3788/60)/60)/24)+DATE(1970,1,1)</f>
        <v>42487.037905092591</v>
      </c>
      <c r="T3788" s="13">
        <f>(((I3788/60)/60)/24)+DATE(1970,1,1)</f>
        <v>42517.037905092591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6">
        <f>(E3789-D3789)/D3789 + 1</f>
        <v>1.0028571428571429</v>
      </c>
      <c r="P3789" s="5">
        <f>E3789/L3789</f>
        <v>35.1</v>
      </c>
      <c r="Q3789" t="s">
        <v>8317</v>
      </c>
      <c r="R3789" t="s">
        <v>8359</v>
      </c>
      <c r="S3789" s="12">
        <f>(((J3789/60)/60)/24)+DATE(1970,1,1)</f>
        <v>42167.534791666665</v>
      </c>
      <c r="T3789" s="13">
        <f>(((I3789/60)/60)/24)+DATE(1970,1,1)</f>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6">
        <f>(E3790-D3790)/D3790 + 1</f>
        <v>6.6666666666667096E-3</v>
      </c>
      <c r="P3790" s="5">
        <f>E3790/L3790</f>
        <v>500</v>
      </c>
      <c r="Q3790" t="s">
        <v>8317</v>
      </c>
      <c r="R3790" t="s">
        <v>8359</v>
      </c>
      <c r="S3790" s="12">
        <f>(((J3790/60)/60)/24)+DATE(1970,1,1)</f>
        <v>42333.695821759262</v>
      </c>
      <c r="T3790" s="13">
        <f>(((I3790/60)/60)/24)+DATE(1970,1,1)</f>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6">
        <f>(E3791-D3791)/D3791 + 1</f>
        <v>3.267605633802817E-2</v>
      </c>
      <c r="P3791" s="5">
        <f>E3791/L3791</f>
        <v>29</v>
      </c>
      <c r="Q3791" t="s">
        <v>8317</v>
      </c>
      <c r="R3791" t="s">
        <v>8359</v>
      </c>
      <c r="S3791" s="12">
        <f>(((J3791/60)/60)/24)+DATE(1970,1,1)</f>
        <v>42138.798819444448</v>
      </c>
      <c r="T3791" s="13">
        <f>(((I3791/60)/60)/24)+DATE(1970,1,1)</f>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6">
        <f>(E3792-D3792)/D3792 + 1</f>
        <v>0</v>
      </c>
      <c r="P3792" s="5" t="e">
        <f>E3792/L3792</f>
        <v>#DIV/0!</v>
      </c>
      <c r="Q3792" t="s">
        <v>8317</v>
      </c>
      <c r="R3792" t="s">
        <v>8359</v>
      </c>
      <c r="S3792" s="12">
        <f>(((J3792/60)/60)/24)+DATE(1970,1,1)</f>
        <v>42666.666932870372</v>
      </c>
      <c r="T3792" s="13">
        <f>(((I3792/60)/60)/24)+DATE(1970,1,1)</f>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6">
        <f>(E3793-D3793)/D3793 + 1</f>
        <v>0</v>
      </c>
      <c r="P3793" s="5" t="e">
        <f>E3793/L3793</f>
        <v>#DIV/0!</v>
      </c>
      <c r="Q3793" t="s">
        <v>8317</v>
      </c>
      <c r="R3793" t="s">
        <v>8359</v>
      </c>
      <c r="S3793" s="12">
        <f>(((J3793/60)/60)/24)+DATE(1970,1,1)</f>
        <v>41766.692037037035</v>
      </c>
      <c r="T3793" s="13">
        <f>(((I3793/60)/60)/24)+DATE(1970,1,1)</f>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6">
        <f>(E3794-D3794)/D3794 + 1</f>
        <v>2.8000000000000247E-3</v>
      </c>
      <c r="P3794" s="5">
        <f>E3794/L3794</f>
        <v>17.5</v>
      </c>
      <c r="Q3794" t="s">
        <v>8317</v>
      </c>
      <c r="R3794" t="s">
        <v>8359</v>
      </c>
      <c r="S3794" s="12">
        <f>(((J3794/60)/60)/24)+DATE(1970,1,1)</f>
        <v>42170.447013888886</v>
      </c>
      <c r="T3794" s="13">
        <f>(((I3794/60)/60)/24)+DATE(1970,1,1)</f>
        <v>42200.447013888886</v>
      </c>
    </row>
    <row r="3795" spans="1:20" ht="64"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6">
        <f>(E3795-D3795)/D3795 + 1</f>
        <v>0.59657142857142853</v>
      </c>
      <c r="P3795" s="5">
        <f>E3795/L3795</f>
        <v>174</v>
      </c>
      <c r="Q3795" t="s">
        <v>8317</v>
      </c>
      <c r="R3795" t="s">
        <v>8359</v>
      </c>
      <c r="S3795" s="12">
        <f>(((J3795/60)/60)/24)+DATE(1970,1,1)</f>
        <v>41968.938993055555</v>
      </c>
      <c r="T3795" s="13">
        <f>(((I3795/60)/60)/24)+DATE(1970,1,1)</f>
        <v>41989.938993055555</v>
      </c>
    </row>
    <row r="3796" spans="1:20" ht="64"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6">
        <f>(E3796-D3796)/D3796 + 1</f>
        <v>1.0000000000000009E-2</v>
      </c>
      <c r="P3796" s="5">
        <f>E3796/L3796</f>
        <v>50</v>
      </c>
      <c r="Q3796" t="s">
        <v>8317</v>
      </c>
      <c r="R3796" t="s">
        <v>8359</v>
      </c>
      <c r="S3796" s="12">
        <f>(((J3796/60)/60)/24)+DATE(1970,1,1)</f>
        <v>42132.58048611111</v>
      </c>
      <c r="T3796" s="13">
        <f>(((I3796/60)/60)/24)+DATE(1970,1,1)</f>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6">
        <f>(E3797-D3797)/D3797 + 1</f>
        <v>1.6666666666666718E-2</v>
      </c>
      <c r="P3797" s="5">
        <f>E3797/L3797</f>
        <v>5</v>
      </c>
      <c r="Q3797" t="s">
        <v>8317</v>
      </c>
      <c r="R3797" t="s">
        <v>8359</v>
      </c>
      <c r="S3797" s="12">
        <f>(((J3797/60)/60)/24)+DATE(1970,1,1)</f>
        <v>42201.436226851853</v>
      </c>
      <c r="T3797" s="13">
        <f>(((I3797/60)/60)/24)+DATE(1970,1,1)</f>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6">
        <f>(E3798-D3798)/D3798 + 1</f>
        <v>4.4444444444402542E-5</v>
      </c>
      <c r="P3798" s="5">
        <f>E3798/L3798</f>
        <v>1</v>
      </c>
      <c r="Q3798" t="s">
        <v>8317</v>
      </c>
      <c r="R3798" t="s">
        <v>8359</v>
      </c>
      <c r="S3798" s="12">
        <f>(((J3798/60)/60)/24)+DATE(1970,1,1)</f>
        <v>42689.029583333337</v>
      </c>
      <c r="T3798" s="13">
        <f>(((I3798/60)/60)/24)+DATE(1970,1,1)</f>
        <v>42749.029583333337</v>
      </c>
    </row>
    <row r="3799" spans="1:20" ht="64"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6">
        <f>(E3799-D3799)/D3799 + 1</f>
        <v>0.89666666666666672</v>
      </c>
      <c r="P3799" s="5">
        <f>E3799/L3799</f>
        <v>145.40540540540542</v>
      </c>
      <c r="Q3799" t="s">
        <v>8317</v>
      </c>
      <c r="R3799" t="s">
        <v>8359</v>
      </c>
      <c r="S3799" s="12">
        <f>(((J3799/60)/60)/24)+DATE(1970,1,1)</f>
        <v>42084.881539351853</v>
      </c>
      <c r="T3799" s="13">
        <f>(((I3799/60)/60)/24)+DATE(1970,1,1)</f>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6">
        <f>(E3800-D3800)/D3800 + 1</f>
        <v>1.464285714285718E-2</v>
      </c>
      <c r="P3800" s="5">
        <f>E3800/L3800</f>
        <v>205</v>
      </c>
      <c r="Q3800" t="s">
        <v>8317</v>
      </c>
      <c r="R3800" t="s">
        <v>8359</v>
      </c>
      <c r="S3800" s="12">
        <f>(((J3800/60)/60)/24)+DATE(1970,1,1)</f>
        <v>41831.722777777781</v>
      </c>
      <c r="T3800" s="13">
        <f>(((I3800/60)/60)/24)+DATE(1970,1,1)</f>
        <v>41861.722777777781</v>
      </c>
    </row>
    <row r="3801" spans="1:20" ht="48"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6">
        <f>(E3801-D3801)/D3801 + 1</f>
        <v>4.0200000000000014E-2</v>
      </c>
      <c r="P3801" s="5">
        <f>E3801/L3801</f>
        <v>100.5</v>
      </c>
      <c r="Q3801" t="s">
        <v>8317</v>
      </c>
      <c r="R3801" t="s">
        <v>8359</v>
      </c>
      <c r="S3801" s="12">
        <f>(((J3801/60)/60)/24)+DATE(1970,1,1)</f>
        <v>42410.93105324074</v>
      </c>
      <c r="T3801" s="13">
        <f>(((I3801/60)/60)/24)+DATE(1970,1,1)</f>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6">
        <f>(E3802-D3802)/D3802 + 1</f>
        <v>4.0045454545454495E-2</v>
      </c>
      <c r="P3802" s="5">
        <f>E3802/L3802</f>
        <v>55.0625</v>
      </c>
      <c r="Q3802" t="s">
        <v>8317</v>
      </c>
      <c r="R3802" t="s">
        <v>8359</v>
      </c>
      <c r="S3802" s="12">
        <f>(((J3802/60)/60)/24)+DATE(1970,1,1)</f>
        <v>41982.737071759257</v>
      </c>
      <c r="T3802" s="13">
        <f>(((I3802/60)/60)/24)+DATE(1970,1,1)</f>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6">
        <f>(E3803-D3803)/D3803 + 1</f>
        <v>8.5200000000000053E-2</v>
      </c>
      <c r="P3803" s="5">
        <f>E3803/L3803</f>
        <v>47.333333333333336</v>
      </c>
      <c r="Q3803" t="s">
        <v>8317</v>
      </c>
      <c r="R3803" t="s">
        <v>8359</v>
      </c>
      <c r="S3803" s="12">
        <f>(((J3803/60)/60)/24)+DATE(1970,1,1)</f>
        <v>41975.676111111112</v>
      </c>
      <c r="T3803" s="13">
        <f>(((I3803/60)/60)/24)+DATE(1970,1,1)</f>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6">
        <f>(E3804-D3804)/D3804 + 1</f>
        <v>0</v>
      </c>
      <c r="P3804" s="5" t="e">
        <f>E3804/L3804</f>
        <v>#DIV/0!</v>
      </c>
      <c r="Q3804" t="s">
        <v>8317</v>
      </c>
      <c r="R3804" t="s">
        <v>8359</v>
      </c>
      <c r="S3804" s="12">
        <f>(((J3804/60)/60)/24)+DATE(1970,1,1)</f>
        <v>42269.126226851848</v>
      </c>
      <c r="T3804" s="13">
        <f>(((I3804/60)/60)/24)+DATE(1970,1,1)</f>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6">
        <f>(E3805-D3805)/D3805 + 1</f>
        <v>0.19650000000000001</v>
      </c>
      <c r="P3805" s="5">
        <f>E3805/L3805</f>
        <v>58.95</v>
      </c>
      <c r="Q3805" t="s">
        <v>8317</v>
      </c>
      <c r="R3805" t="s">
        <v>8359</v>
      </c>
      <c r="S3805" s="12">
        <f>(((J3805/60)/60)/24)+DATE(1970,1,1)</f>
        <v>42403.971851851849</v>
      </c>
      <c r="T3805" s="13">
        <f>(((I3805/60)/60)/24)+DATE(1970,1,1)</f>
        <v>42433.971851851849</v>
      </c>
    </row>
    <row r="3806" spans="1:20" ht="64"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6">
        <f>(E3806-D3806)/D3806 + 1</f>
        <v>0</v>
      </c>
      <c r="P3806" s="5" t="e">
        <f>E3806/L3806</f>
        <v>#DIV/0!</v>
      </c>
      <c r="Q3806" t="s">
        <v>8317</v>
      </c>
      <c r="R3806" t="s">
        <v>8359</v>
      </c>
      <c r="S3806" s="12">
        <f>(((J3806/60)/60)/24)+DATE(1970,1,1)</f>
        <v>42527.00953703704</v>
      </c>
      <c r="T3806" s="13">
        <f>(((I3806/60)/60)/24)+DATE(1970,1,1)</f>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6">
        <f>(E3807-D3807)/D3807 + 1</f>
        <v>2.0000000000020002E-5</v>
      </c>
      <c r="P3807" s="5">
        <f>E3807/L3807</f>
        <v>1.5</v>
      </c>
      <c r="Q3807" t="s">
        <v>8317</v>
      </c>
      <c r="R3807" t="s">
        <v>8359</v>
      </c>
      <c r="S3807" s="12">
        <f>(((J3807/60)/60)/24)+DATE(1970,1,1)</f>
        <v>41849.887037037035</v>
      </c>
      <c r="T3807" s="13">
        <f>(((I3807/60)/60)/24)+DATE(1970,1,1)</f>
        <v>41909.887037037035</v>
      </c>
    </row>
    <row r="3808" spans="1:20" ht="64"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6">
        <f>(E3808-D3808)/D3808 + 1</f>
        <v>6.6666666666670427E-4</v>
      </c>
      <c r="P3808" s="5">
        <f>E3808/L3808</f>
        <v>5</v>
      </c>
      <c r="Q3808" t="s">
        <v>8317</v>
      </c>
      <c r="R3808" t="s">
        <v>8359</v>
      </c>
      <c r="S3808" s="12">
        <f>(((J3808/60)/60)/24)+DATE(1970,1,1)</f>
        <v>41799.259039351848</v>
      </c>
      <c r="T3808" s="13">
        <f>(((I3808/60)/60)/24)+DATE(1970,1,1)</f>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6">
        <f>(E3809-D3809)/D3809 + 1</f>
        <v>0.30333333333333334</v>
      </c>
      <c r="P3809" s="5">
        <f>E3809/L3809</f>
        <v>50.555555555555557</v>
      </c>
      <c r="Q3809" t="s">
        <v>8317</v>
      </c>
      <c r="R3809" t="s">
        <v>8359</v>
      </c>
      <c r="S3809" s="12">
        <f>(((J3809/60)/60)/24)+DATE(1970,1,1)</f>
        <v>42090.909016203703</v>
      </c>
      <c r="T3809" s="13">
        <f>(((I3809/60)/60)/24)+DATE(1970,1,1)</f>
        <v>42097.909016203703</v>
      </c>
    </row>
    <row r="3810" spans="1:20"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6">
        <f>(E3810-D3810)/D3810 + 1</f>
        <v>1</v>
      </c>
      <c r="P3810" s="5">
        <f>E3810/L3810</f>
        <v>41.666666666666664</v>
      </c>
      <c r="Q3810" t="s">
        <v>8317</v>
      </c>
      <c r="R3810" t="s">
        <v>8318</v>
      </c>
      <c r="S3810" s="12">
        <f>(((J3810/60)/60)/24)+DATE(1970,1,1)</f>
        <v>42059.453923611116</v>
      </c>
      <c r="T3810" s="13">
        <f>(((I3810/60)/60)/24)+DATE(1970,1,1)</f>
        <v>42119.412256944444</v>
      </c>
    </row>
    <row r="3811" spans="1:20" ht="64"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6">
        <f>(E3811-D3811)/D3811 + 1</f>
        <v>1.0125</v>
      </c>
      <c r="P3811" s="5">
        <f>E3811/L3811</f>
        <v>53.289473684210527</v>
      </c>
      <c r="Q3811" t="s">
        <v>8317</v>
      </c>
      <c r="R3811" t="s">
        <v>8318</v>
      </c>
      <c r="S3811" s="12">
        <f>(((J3811/60)/60)/24)+DATE(1970,1,1)</f>
        <v>41800.526701388888</v>
      </c>
      <c r="T3811" s="13">
        <f>(((I3811/60)/60)/24)+DATE(1970,1,1)</f>
        <v>41850.958333333336</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6">
        <f>(E3812-D3812)/D3812 + 1</f>
        <v>1.2173333333333334</v>
      </c>
      <c r="P3812" s="5">
        <f>E3812/L3812</f>
        <v>70.230769230769226</v>
      </c>
      <c r="Q3812" t="s">
        <v>8317</v>
      </c>
      <c r="R3812" t="s">
        <v>8318</v>
      </c>
      <c r="S3812" s="12">
        <f>(((J3812/60)/60)/24)+DATE(1970,1,1)</f>
        <v>42054.849050925928</v>
      </c>
      <c r="T3812" s="13">
        <f>(((I3812/60)/60)/24)+DATE(1970,1,1)</f>
        <v>42084.807384259257</v>
      </c>
    </row>
    <row r="3813" spans="1:20"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6">
        <f>(E3813-D3813)/D3813 + 1</f>
        <v>3.3</v>
      </c>
      <c r="P3813" s="5">
        <f>E3813/L3813</f>
        <v>43.421052631578945</v>
      </c>
      <c r="Q3813" t="s">
        <v>8317</v>
      </c>
      <c r="R3813" t="s">
        <v>8318</v>
      </c>
      <c r="S3813" s="12">
        <f>(((J3813/60)/60)/24)+DATE(1970,1,1)</f>
        <v>42487.62700231481</v>
      </c>
      <c r="T3813" s="13">
        <f>(((I3813/60)/60)/24)+DATE(1970,1,1)</f>
        <v>42521.458333333328</v>
      </c>
    </row>
    <row r="3814" spans="1:20"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6">
        <f>(E3814-D3814)/D3814 + 1</f>
        <v>1.0954999999999999</v>
      </c>
      <c r="P3814" s="5">
        <f>E3814/L3814</f>
        <v>199.18181818181819</v>
      </c>
      <c r="Q3814" t="s">
        <v>8317</v>
      </c>
      <c r="R3814" t="s">
        <v>8318</v>
      </c>
      <c r="S3814" s="12">
        <f>(((J3814/60)/60)/24)+DATE(1970,1,1)</f>
        <v>42109.751250000001</v>
      </c>
      <c r="T3814" s="13">
        <f>(((I3814/60)/60)/24)+DATE(1970,1,1)</f>
        <v>42156.165972222225</v>
      </c>
    </row>
    <row r="3815" spans="1:20" ht="64"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6">
        <f>(E3815-D3815)/D3815 + 1</f>
        <v>1.0095190476190474</v>
      </c>
      <c r="P3815" s="5">
        <f>E3815/L3815</f>
        <v>78.518148148148143</v>
      </c>
      <c r="Q3815" t="s">
        <v>8317</v>
      </c>
      <c r="R3815" t="s">
        <v>8318</v>
      </c>
      <c r="S3815" s="12">
        <f>(((J3815/60)/60)/24)+DATE(1970,1,1)</f>
        <v>42497.275706018518</v>
      </c>
      <c r="T3815" s="13">
        <f>(((I3815/60)/60)/24)+DATE(1970,1,1)</f>
        <v>42535.904861111107</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6">
        <f>(E3816-D3816)/D3816 + 1</f>
        <v>1.4013333333333333</v>
      </c>
      <c r="P3816" s="5">
        <f>E3816/L3816</f>
        <v>61.823529411764703</v>
      </c>
      <c r="Q3816" t="s">
        <v>8317</v>
      </c>
      <c r="R3816" t="s">
        <v>8318</v>
      </c>
      <c r="S3816" s="12">
        <f>(((J3816/60)/60)/24)+DATE(1970,1,1)</f>
        <v>42058.904074074075</v>
      </c>
      <c r="T3816" s="13">
        <f>(((I3816/60)/60)/24)+DATE(1970,1,1)</f>
        <v>42095.165972222225</v>
      </c>
    </row>
    <row r="3817" spans="1:20"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6">
        <f>(E3817-D3817)/D3817 + 1</f>
        <v>1.0000100000000001</v>
      </c>
      <c r="P3817" s="5">
        <f>E3817/L3817</f>
        <v>50.000500000000002</v>
      </c>
      <c r="Q3817" t="s">
        <v>8317</v>
      </c>
      <c r="R3817" t="s">
        <v>8318</v>
      </c>
      <c r="S3817" s="12">
        <f>(((J3817/60)/60)/24)+DATE(1970,1,1)</f>
        <v>42207.259918981479</v>
      </c>
      <c r="T3817" s="13">
        <f>(((I3817/60)/60)/24)+DATE(1970,1,1)</f>
        <v>42236.958333333328</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6">
        <f>(E3818-D3818)/D3818 + 1</f>
        <v>1.19238</v>
      </c>
      <c r="P3818" s="5">
        <f>E3818/L3818</f>
        <v>48.339729729729726</v>
      </c>
      <c r="Q3818" t="s">
        <v>8317</v>
      </c>
      <c r="R3818" t="s">
        <v>8318</v>
      </c>
      <c r="S3818" s="12">
        <f>(((J3818/60)/60)/24)+DATE(1970,1,1)</f>
        <v>41807.690081018518</v>
      </c>
      <c r="T3818" s="13">
        <f>(((I3818/60)/60)/24)+DATE(1970,1,1)</f>
        <v>41837.690081018518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6">
        <f>(E3819-D3819)/D3819 + 1</f>
        <v>1.0725</v>
      </c>
      <c r="P3819" s="5">
        <f>E3819/L3819</f>
        <v>107.25</v>
      </c>
      <c r="Q3819" t="s">
        <v>8317</v>
      </c>
      <c r="R3819" t="s">
        <v>8318</v>
      </c>
      <c r="S3819" s="12">
        <f>(((J3819/60)/60)/24)+DATE(1970,1,1)</f>
        <v>42284.69694444444</v>
      </c>
      <c r="T3819" s="13">
        <f>(((I3819/60)/60)/24)+DATE(1970,1,1)</f>
        <v>42301.165972222225</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6">
        <f>(E3820-D3820)/D3820 + 1</f>
        <v>2.2800000000000002</v>
      </c>
      <c r="P3820" s="5">
        <f>E3820/L3820</f>
        <v>57</v>
      </c>
      <c r="Q3820" t="s">
        <v>8317</v>
      </c>
      <c r="R3820" t="s">
        <v>8318</v>
      </c>
      <c r="S3820" s="12">
        <f>(((J3820/60)/60)/24)+DATE(1970,1,1)</f>
        <v>42045.84238425926</v>
      </c>
      <c r="T3820" s="13">
        <f>(((I3820/60)/60)/24)+DATE(1970,1,1)</f>
        <v>42075.800717592589</v>
      </c>
    </row>
    <row r="3821" spans="1:20" ht="48"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6">
        <f>(E3821-D3821)/D3821 + 1</f>
        <v>1.0640000000000001</v>
      </c>
      <c r="P3821" s="5">
        <f>E3821/L3821</f>
        <v>40.92307692307692</v>
      </c>
      <c r="Q3821" t="s">
        <v>8317</v>
      </c>
      <c r="R3821" t="s">
        <v>8318</v>
      </c>
      <c r="S3821" s="12">
        <f>(((J3821/60)/60)/24)+DATE(1970,1,1)</f>
        <v>42184.209537037037</v>
      </c>
      <c r="T3821" s="13">
        <f>(((I3821/60)/60)/24)+DATE(1970,1,1)</f>
        <v>42202.876388888893</v>
      </c>
    </row>
    <row r="3822" spans="1:20"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6">
        <f>(E3822-D3822)/D3822 + 1</f>
        <v>1.4333333333333333</v>
      </c>
      <c r="P3822" s="5">
        <f>E3822/L3822</f>
        <v>21.5</v>
      </c>
      <c r="Q3822" t="s">
        <v>8317</v>
      </c>
      <c r="R3822" t="s">
        <v>8318</v>
      </c>
      <c r="S3822" s="12">
        <f>(((J3822/60)/60)/24)+DATE(1970,1,1)</f>
        <v>42160.651817129634</v>
      </c>
      <c r="T3822" s="13">
        <f>(((I3822/60)/60)/24)+DATE(1970,1,1)</f>
        <v>42190.651817129634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6">
        <f>(E3823-D3823)/D3823 + 1</f>
        <v>1.0454285714285714</v>
      </c>
      <c r="P3823" s="5">
        <f>E3823/L3823</f>
        <v>79.543478260869563</v>
      </c>
      <c r="Q3823" t="s">
        <v>8317</v>
      </c>
      <c r="R3823" t="s">
        <v>8318</v>
      </c>
      <c r="S3823" s="12">
        <f>(((J3823/60)/60)/24)+DATE(1970,1,1)</f>
        <v>42341.180636574078</v>
      </c>
      <c r="T3823" s="13">
        <f>(((I3823/60)/60)/24)+DATE(1970,1,1)</f>
        <v>42373.180636574078</v>
      </c>
    </row>
    <row r="3824" spans="1:20" ht="64"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6">
        <f>(E3824-D3824)/D3824 + 1</f>
        <v>1.1002000000000001</v>
      </c>
      <c r="P3824" s="5">
        <f>E3824/L3824</f>
        <v>72.381578947368425</v>
      </c>
      <c r="Q3824" t="s">
        <v>8317</v>
      </c>
      <c r="R3824" t="s">
        <v>8318</v>
      </c>
      <c r="S3824" s="12">
        <f>(((J3824/60)/60)/24)+DATE(1970,1,1)</f>
        <v>42329.838159722218</v>
      </c>
      <c r="T3824" s="13">
        <f>(((I3824/60)/60)/24)+DATE(1970,1,1)</f>
        <v>42388.957638888889</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6">
        <f>(E3825-D3825)/D3825 + 1</f>
        <v>1.06</v>
      </c>
      <c r="P3825" s="5">
        <f>E3825/L3825</f>
        <v>64.634146341463421</v>
      </c>
      <c r="Q3825" t="s">
        <v>8317</v>
      </c>
      <c r="R3825" t="s">
        <v>8318</v>
      </c>
      <c r="S3825" s="12">
        <f>(((J3825/60)/60)/24)+DATE(1970,1,1)</f>
        <v>42170.910231481481</v>
      </c>
      <c r="T3825" s="13">
        <f>(((I3825/60)/60)/24)+DATE(1970,1,1)</f>
        <v>42205.165972222225</v>
      </c>
    </row>
    <row r="3826" spans="1:20"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6">
        <f>(E3826-D3826)/D3826 + 1</f>
        <v>1.08</v>
      </c>
      <c r="P3826" s="5">
        <f>E3826/L3826</f>
        <v>38.571428571428569</v>
      </c>
      <c r="Q3826" t="s">
        <v>8317</v>
      </c>
      <c r="R3826" t="s">
        <v>8318</v>
      </c>
      <c r="S3826" s="12">
        <f>(((J3826/60)/60)/24)+DATE(1970,1,1)</f>
        <v>42571.626192129625</v>
      </c>
      <c r="T3826" s="13">
        <f>(((I3826/60)/60)/24)+DATE(1970,1,1)</f>
        <v>42583.570138888885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6">
        <f>(E3827-D3827)/D3827 + 1</f>
        <v>1.0542</v>
      </c>
      <c r="P3827" s="5">
        <f>E3827/L3827</f>
        <v>107.57142857142857</v>
      </c>
      <c r="Q3827" t="s">
        <v>8317</v>
      </c>
      <c r="R3827" t="s">
        <v>8318</v>
      </c>
      <c r="S3827" s="12">
        <f>(((J3827/60)/60)/24)+DATE(1970,1,1)</f>
        <v>42151.069606481484</v>
      </c>
      <c r="T3827" s="13">
        <f>(((I3827/60)/60)/24)+DATE(1970,1,1)</f>
        <v>42172.069606481484</v>
      </c>
    </row>
    <row r="3828" spans="1:20"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6">
        <f>(E3828-D3828)/D3828 + 1</f>
        <v>1.1916666666666667</v>
      </c>
      <c r="P3828" s="5">
        <f>E3828/L3828</f>
        <v>27.5</v>
      </c>
      <c r="Q3828" t="s">
        <v>8317</v>
      </c>
      <c r="R3828" t="s">
        <v>8318</v>
      </c>
      <c r="S3828" s="12">
        <f>(((J3828/60)/60)/24)+DATE(1970,1,1)</f>
        <v>42101.423541666663</v>
      </c>
      <c r="T3828" s="13">
        <f>(((I3828/60)/60)/24)+DATE(1970,1,1)</f>
        <v>42131.423541666663</v>
      </c>
    </row>
    <row r="3829" spans="1:20"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6">
        <f>(E3829-D3829)/D3829 + 1</f>
        <v>1.5266666666666666</v>
      </c>
      <c r="P3829" s="5">
        <f>E3829/L3829</f>
        <v>70.461538461538467</v>
      </c>
      <c r="Q3829" t="s">
        <v>8317</v>
      </c>
      <c r="R3829" t="s">
        <v>8318</v>
      </c>
      <c r="S3829" s="12">
        <f>(((J3829/60)/60)/24)+DATE(1970,1,1)</f>
        <v>42034.928252314814</v>
      </c>
      <c r="T3829" s="13">
        <f>(((I3829/60)/60)/24)+DATE(1970,1,1)</f>
        <v>42090</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6">
        <f>(E3830-D3830)/D3830 + 1</f>
        <v>1</v>
      </c>
      <c r="P3830" s="5">
        <f>E3830/L3830</f>
        <v>178.57142857142858</v>
      </c>
      <c r="Q3830" t="s">
        <v>8317</v>
      </c>
      <c r="R3830" t="s">
        <v>8318</v>
      </c>
      <c r="S3830" s="12">
        <f>(((J3830/60)/60)/24)+DATE(1970,1,1)</f>
        <v>41944.527627314819</v>
      </c>
      <c r="T3830" s="13">
        <f>(((I3830/60)/60)/24)+DATE(1970,1,1)</f>
        <v>42004.569293981483</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6">
        <f>(E3831-D3831)/D3831 + 1</f>
        <v>1.002</v>
      </c>
      <c r="P3831" s="5">
        <f>E3831/L3831</f>
        <v>62.625</v>
      </c>
      <c r="Q3831" t="s">
        <v>8317</v>
      </c>
      <c r="R3831" t="s">
        <v>8318</v>
      </c>
      <c r="S3831" s="12">
        <f>(((J3831/60)/60)/24)+DATE(1970,1,1)</f>
        <v>42593.865405092598</v>
      </c>
      <c r="T3831" s="13">
        <f>(((I3831/60)/60)/24)+DATE(1970,1,1)</f>
        <v>42613.865405092598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6">
        <f>(E3832-D3832)/D3832 + 1</f>
        <v>2.25</v>
      </c>
      <c r="P3832" s="5">
        <f>E3832/L3832</f>
        <v>75</v>
      </c>
      <c r="Q3832" t="s">
        <v>8317</v>
      </c>
      <c r="R3832" t="s">
        <v>8318</v>
      </c>
      <c r="S3832" s="12">
        <f>(((J3832/60)/60)/24)+DATE(1970,1,1)</f>
        <v>42503.740868055553</v>
      </c>
      <c r="T3832" s="13">
        <f>(((I3832/60)/60)/24)+DATE(1970,1,1)</f>
        <v>42517.740868055553</v>
      </c>
    </row>
    <row r="3833" spans="1:20" ht="64"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6">
        <f>(E3833-D3833)/D3833 + 1</f>
        <v>1.0602199999999999</v>
      </c>
      <c r="P3833" s="5">
        <f>E3833/L3833</f>
        <v>58.901111111111113</v>
      </c>
      <c r="Q3833" t="s">
        <v>8317</v>
      </c>
      <c r="R3833" t="s">
        <v>8318</v>
      </c>
      <c r="S3833" s="12">
        <f>(((J3833/60)/60)/24)+DATE(1970,1,1)</f>
        <v>41927.848900462966</v>
      </c>
      <c r="T3833" s="13">
        <f>(((I3833/60)/60)/24)+DATE(1970,1,1)</f>
        <v>41948.890567129631</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6">
        <f>(E3834-D3834)/D3834 + 1</f>
        <v>1.0466666666666666</v>
      </c>
      <c r="P3834" s="5">
        <f>E3834/L3834</f>
        <v>139.55555555555554</v>
      </c>
      <c r="Q3834" t="s">
        <v>8317</v>
      </c>
      <c r="R3834" t="s">
        <v>8318</v>
      </c>
      <c r="S3834" s="12">
        <f>(((J3834/60)/60)/24)+DATE(1970,1,1)</f>
        <v>42375.114988425921</v>
      </c>
      <c r="T3834" s="13">
        <f>(((I3834/60)/60)/24)+DATE(1970,1,1)</f>
        <v>42420.114988425921</v>
      </c>
    </row>
    <row r="3835" spans="1:20" ht="64"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6">
        <f>(E3835-D3835)/D3835 + 1</f>
        <v>1.1666666666666667</v>
      </c>
      <c r="P3835" s="5">
        <f>E3835/L3835</f>
        <v>70</v>
      </c>
      <c r="Q3835" t="s">
        <v>8317</v>
      </c>
      <c r="R3835" t="s">
        <v>8318</v>
      </c>
      <c r="S3835" s="12">
        <f>(((J3835/60)/60)/24)+DATE(1970,1,1)</f>
        <v>41963.872361111105</v>
      </c>
      <c r="T3835" s="13">
        <f>(((I3835/60)/60)/24)+DATE(1970,1,1)</f>
        <v>41974.797916666663</v>
      </c>
    </row>
    <row r="3836" spans="1:20" ht="64"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6">
        <f>(E3836-D3836)/D3836 + 1</f>
        <v>1.0903333333333334</v>
      </c>
      <c r="P3836" s="5">
        <f>E3836/L3836</f>
        <v>57.385964912280699</v>
      </c>
      <c r="Q3836" t="s">
        <v>8317</v>
      </c>
      <c r="R3836" t="s">
        <v>8318</v>
      </c>
      <c r="S3836" s="12">
        <f>(((J3836/60)/60)/24)+DATE(1970,1,1)</f>
        <v>42143.445219907408</v>
      </c>
      <c r="T3836" s="13">
        <f>(((I3836/60)/60)/24)+DATE(1970,1,1)</f>
        <v>42173.445219907408</v>
      </c>
    </row>
    <row r="3837" spans="1:20"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6">
        <f>(E3837-D3837)/D3837 + 1</f>
        <v>1.6</v>
      </c>
      <c r="P3837" s="5">
        <f>E3837/L3837</f>
        <v>40</v>
      </c>
      <c r="Q3837" t="s">
        <v>8317</v>
      </c>
      <c r="R3837" t="s">
        <v>8318</v>
      </c>
      <c r="S3837" s="12">
        <f>(((J3837/60)/60)/24)+DATE(1970,1,1)</f>
        <v>42460.94222222222</v>
      </c>
      <c r="T3837" s="13">
        <f>(((I3837/60)/60)/24)+DATE(1970,1,1)</f>
        <v>42481.94222222222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6">
        <f>(E3838-D3838)/D3838 + 1</f>
        <v>1.125</v>
      </c>
      <c r="P3838" s="5">
        <f>E3838/L3838</f>
        <v>64.285714285714292</v>
      </c>
      <c r="Q3838" t="s">
        <v>8317</v>
      </c>
      <c r="R3838" t="s">
        <v>8318</v>
      </c>
      <c r="S3838" s="12">
        <f>(((J3838/60)/60)/24)+DATE(1970,1,1)</f>
        <v>42553.926527777774</v>
      </c>
      <c r="T3838" s="13">
        <f>(((I3838/60)/60)/24)+DATE(1970,1,1)</f>
        <v>42585.172916666663</v>
      </c>
    </row>
    <row r="3839" spans="1:20"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6">
        <f>(E3839-D3839)/D3839 + 1</f>
        <v>1.0209999999999999</v>
      </c>
      <c r="P3839" s="5">
        <f>E3839/L3839</f>
        <v>120.11764705882354</v>
      </c>
      <c r="Q3839" t="s">
        <v>8317</v>
      </c>
      <c r="R3839" t="s">
        <v>8318</v>
      </c>
      <c r="S3839" s="12">
        <f>(((J3839/60)/60)/24)+DATE(1970,1,1)</f>
        <v>42152.765717592592</v>
      </c>
      <c r="T3839" s="13">
        <f>(((I3839/60)/60)/24)+DATE(1970,1,1)</f>
        <v>42188.765717592592</v>
      </c>
    </row>
    <row r="3840" spans="1:20" ht="64"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6">
        <f>(E3840-D3840)/D3840 + 1</f>
        <v>1.00824</v>
      </c>
      <c r="P3840" s="5">
        <f>E3840/L3840</f>
        <v>1008.24</v>
      </c>
      <c r="Q3840" t="s">
        <v>8317</v>
      </c>
      <c r="R3840" t="s">
        <v>8318</v>
      </c>
      <c r="S3840" s="12">
        <f>(((J3840/60)/60)/24)+DATE(1970,1,1)</f>
        <v>42116.710752314815</v>
      </c>
      <c r="T3840" s="13">
        <f>(((I3840/60)/60)/24)+DATE(1970,1,1)</f>
        <v>42146.710752314815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6">
        <f>(E3841-D3841)/D3841 + 1</f>
        <v>1.0125</v>
      </c>
      <c r="P3841" s="5">
        <f>E3841/L3841</f>
        <v>63.28125</v>
      </c>
      <c r="Q3841" t="s">
        <v>8317</v>
      </c>
      <c r="R3841" t="s">
        <v>8318</v>
      </c>
      <c r="S3841" s="12">
        <f>(((J3841/60)/60)/24)+DATE(1970,1,1)</f>
        <v>42155.142638888887</v>
      </c>
      <c r="T3841" s="13">
        <f>(((I3841/60)/60)/24)+DATE(1970,1,1)</f>
        <v>42215.142638888887</v>
      </c>
    </row>
    <row r="3842" spans="1:20"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6">
        <f>(E3842-D3842)/D3842 + 1</f>
        <v>65</v>
      </c>
      <c r="P3842" s="5">
        <f>E3842/L3842</f>
        <v>21.666666666666668</v>
      </c>
      <c r="Q3842" t="s">
        <v>8317</v>
      </c>
      <c r="R3842" t="s">
        <v>8318</v>
      </c>
      <c r="S3842" s="12">
        <f>(((J3842/60)/60)/24)+DATE(1970,1,1)</f>
        <v>42432.701724537037</v>
      </c>
      <c r="T3842" s="13">
        <f>(((I3842/60)/60)/24)+DATE(1970,1,1)</f>
        <v>42457.660057870366</v>
      </c>
    </row>
    <row r="3843" spans="1:20" ht="64"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6">
        <f>(E3843-D3843)/D3843 + 1</f>
        <v>8.7200000000000055E-2</v>
      </c>
      <c r="P3843" s="5">
        <f>E3843/L3843</f>
        <v>25.647058823529413</v>
      </c>
      <c r="Q3843" t="s">
        <v>8317</v>
      </c>
      <c r="R3843" t="s">
        <v>8318</v>
      </c>
      <c r="S3843" s="12">
        <f>(((J3843/60)/60)/24)+DATE(1970,1,1)</f>
        <v>41780.785729166666</v>
      </c>
      <c r="T3843" s="13">
        <f>(((I3843/60)/60)/24)+DATE(1970,1,1)</f>
        <v>41840.785729166666</v>
      </c>
    </row>
    <row r="3844" spans="1:20" ht="64"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6">
        <f>(E3844-D3844)/D3844 + 1</f>
        <v>0.21940000000000004</v>
      </c>
      <c r="P3844" s="5">
        <f>E3844/L3844</f>
        <v>47.695652173913047</v>
      </c>
      <c r="Q3844" t="s">
        <v>8317</v>
      </c>
      <c r="R3844" t="s">
        <v>8318</v>
      </c>
      <c r="S3844" s="12">
        <f>(((J3844/60)/60)/24)+DATE(1970,1,1)</f>
        <v>41740.493657407409</v>
      </c>
      <c r="T3844" s="13">
        <f>(((I3844/60)/60)/24)+DATE(1970,1,1)</f>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6">
        <f>(E3845-D3845)/D3845 + 1</f>
        <v>0.21299999999999997</v>
      </c>
      <c r="P3845" s="5">
        <f>E3845/L3845</f>
        <v>56.05263157894737</v>
      </c>
      <c r="Q3845" t="s">
        <v>8317</v>
      </c>
      <c r="R3845" t="s">
        <v>8318</v>
      </c>
      <c r="S3845" s="12">
        <f>(((J3845/60)/60)/24)+DATE(1970,1,1)</f>
        <v>41766.072500000002</v>
      </c>
      <c r="T3845" s="13">
        <f>(((I3845/60)/60)/24)+DATE(1970,1,1)</f>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6">
        <f>(E3846-D3846)/D3846 + 1</f>
        <v>0.41489795918367345</v>
      </c>
      <c r="P3846" s="5">
        <f>E3846/L3846</f>
        <v>81.319999999999993</v>
      </c>
      <c r="Q3846" t="s">
        <v>8317</v>
      </c>
      <c r="R3846" t="s">
        <v>8318</v>
      </c>
      <c r="S3846" s="12">
        <f>(((J3846/60)/60)/24)+DATE(1970,1,1)</f>
        <v>41766.617291666669</v>
      </c>
      <c r="T3846" s="13">
        <f>(((I3846/60)/60)/24)+DATE(1970,1,1)</f>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6">
        <f>(E3847-D3847)/D3847 + 1</f>
        <v>2.1050000000000013E-2</v>
      </c>
      <c r="P3847" s="5">
        <f>E3847/L3847</f>
        <v>70.166666666666671</v>
      </c>
      <c r="Q3847" t="s">
        <v>8317</v>
      </c>
      <c r="R3847" t="s">
        <v>8318</v>
      </c>
      <c r="S3847" s="12">
        <f>(((J3847/60)/60)/24)+DATE(1970,1,1)</f>
        <v>42248.627013888887</v>
      </c>
      <c r="T3847" s="13">
        <f>(((I3847/60)/60)/24)+DATE(1970,1,1)</f>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6">
        <f>(E3848-D3848)/D3848 + 1</f>
        <v>2.7000000000000024E-2</v>
      </c>
      <c r="P3848" s="5">
        <f>E3848/L3848</f>
        <v>23.625</v>
      </c>
      <c r="Q3848" t="s">
        <v>8317</v>
      </c>
      <c r="R3848" t="s">
        <v>8318</v>
      </c>
      <c r="S3848" s="12">
        <f>(((J3848/60)/60)/24)+DATE(1970,1,1)</f>
        <v>41885.221550925926</v>
      </c>
      <c r="T3848" s="13">
        <f>(((I3848/60)/60)/24)+DATE(1970,1,1)</f>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6">
        <f>(E3849-D3849)/D3849 + 1</f>
        <v>0.16161904761904766</v>
      </c>
      <c r="P3849" s="5">
        <f>E3849/L3849</f>
        <v>188.55555555555554</v>
      </c>
      <c r="Q3849" t="s">
        <v>8317</v>
      </c>
      <c r="R3849" t="s">
        <v>8318</v>
      </c>
      <c r="S3849" s="12">
        <f>(((J3849/60)/60)/24)+DATE(1970,1,1)</f>
        <v>42159.224432870367</v>
      </c>
      <c r="T3849" s="13">
        <f>(((I3849/60)/60)/24)+DATE(1970,1,1)</f>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6">
        <f>(E3850-D3850)/D3850 + 1</f>
        <v>0.16376923076923078</v>
      </c>
      <c r="P3850" s="5">
        <f>E3850/L3850</f>
        <v>49.511627906976742</v>
      </c>
      <c r="Q3850" t="s">
        <v>8317</v>
      </c>
      <c r="R3850" t="s">
        <v>8318</v>
      </c>
      <c r="S3850" s="12">
        <f>(((J3850/60)/60)/24)+DATE(1970,1,1)</f>
        <v>42265.817002314812</v>
      </c>
      <c r="T3850" s="13">
        <f>(((I3850/60)/60)/24)+DATE(1970,1,1)</f>
        <v>42295.817002314812</v>
      </c>
    </row>
    <row r="3851" spans="1:20" ht="64"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6">
        <f>(E3851-D3851)/D3851 + 1</f>
        <v>7.0433333333333348E-2</v>
      </c>
      <c r="P3851" s="5">
        <f>E3851/L3851</f>
        <v>75.464285714285708</v>
      </c>
      <c r="Q3851" t="s">
        <v>8317</v>
      </c>
      <c r="R3851" t="s">
        <v>8318</v>
      </c>
      <c r="S3851" s="12">
        <f>(((J3851/60)/60)/24)+DATE(1970,1,1)</f>
        <v>42136.767175925925</v>
      </c>
      <c r="T3851" s="13">
        <f>(((I3851/60)/60)/24)+DATE(1970,1,1)</f>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6">
        <f>(E3852-D3852)/D3852 + 1</f>
        <v>3.8000000000000034E-2</v>
      </c>
      <c r="P3852" s="5">
        <f>E3852/L3852</f>
        <v>9.5</v>
      </c>
      <c r="Q3852" t="s">
        <v>8317</v>
      </c>
      <c r="R3852" t="s">
        <v>8318</v>
      </c>
      <c r="S3852" s="12">
        <f>(((J3852/60)/60)/24)+DATE(1970,1,1)</f>
        <v>41975.124340277776</v>
      </c>
      <c r="T3852" s="13">
        <f>(((I3852/60)/60)/24)+DATE(1970,1,1)</f>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6">
        <f>(E3853-D3853)/D3853 + 1</f>
        <v>0.34079999999999999</v>
      </c>
      <c r="P3853" s="5">
        <f>E3853/L3853</f>
        <v>35.5</v>
      </c>
      <c r="Q3853" t="s">
        <v>8317</v>
      </c>
      <c r="R3853" t="s">
        <v>8318</v>
      </c>
      <c r="S3853" s="12">
        <f>(((J3853/60)/60)/24)+DATE(1970,1,1)</f>
        <v>42172.439571759256</v>
      </c>
      <c r="T3853" s="13">
        <f>(((I3853/60)/60)/24)+DATE(1970,1,1)</f>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6">
        <f>(E3854-D3854)/D3854 + 1</f>
        <v>2.0000000000000018E-3</v>
      </c>
      <c r="P3854" s="5">
        <f>E3854/L3854</f>
        <v>10</v>
      </c>
      <c r="Q3854" t="s">
        <v>8317</v>
      </c>
      <c r="R3854" t="s">
        <v>8318</v>
      </c>
      <c r="S3854" s="12">
        <f>(((J3854/60)/60)/24)+DATE(1970,1,1)</f>
        <v>42065.190694444449</v>
      </c>
      <c r="T3854" s="13">
        <f>(((I3854/60)/60)/24)+DATE(1970,1,1)</f>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6">
        <f>(E3855-D3855)/D3855 + 1</f>
        <v>2.6000000000003798E-4</v>
      </c>
      <c r="P3855" s="5">
        <f>E3855/L3855</f>
        <v>13</v>
      </c>
      <c r="Q3855" t="s">
        <v>8317</v>
      </c>
      <c r="R3855" t="s">
        <v>8318</v>
      </c>
      <c r="S3855" s="12">
        <f>(((J3855/60)/60)/24)+DATE(1970,1,1)</f>
        <v>41848.84002314815</v>
      </c>
      <c r="T3855" s="13">
        <f>(((I3855/60)/60)/24)+DATE(1970,1,1)</f>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6">
        <f>(E3856-D3856)/D3856 + 1</f>
        <v>0.16254545454545455</v>
      </c>
      <c r="P3856" s="5">
        <f>E3856/L3856</f>
        <v>89.4</v>
      </c>
      <c r="Q3856" t="s">
        <v>8317</v>
      </c>
      <c r="R3856" t="s">
        <v>8318</v>
      </c>
      <c r="S3856" s="12">
        <f>(((J3856/60)/60)/24)+DATE(1970,1,1)</f>
        <v>42103.884930555556</v>
      </c>
      <c r="T3856" s="13">
        <f>(((I3856/60)/60)/24)+DATE(1970,1,1)</f>
        <v>42133.884930555556</v>
      </c>
    </row>
    <row r="3857" spans="1:20" ht="64"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6">
        <f>(E3857-D3857)/D3857 + 1</f>
        <v>2.5000000000000022E-2</v>
      </c>
      <c r="P3857" s="5">
        <f>E3857/L3857</f>
        <v>25</v>
      </c>
      <c r="Q3857" t="s">
        <v>8317</v>
      </c>
      <c r="R3857" t="s">
        <v>8318</v>
      </c>
      <c r="S3857" s="12">
        <f>(((J3857/60)/60)/24)+DATE(1970,1,1)</f>
        <v>42059.970729166671</v>
      </c>
      <c r="T3857" s="13">
        <f>(((I3857/60)/60)/24)+DATE(1970,1,1)</f>
        <v>42089.929062499999</v>
      </c>
    </row>
    <row r="3858" spans="1:20" ht="64"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6">
        <f>(E3858-D3858)/D3858 + 1</f>
        <v>1.9999999999997797E-4</v>
      </c>
      <c r="P3858" s="5">
        <f>E3858/L3858</f>
        <v>1</v>
      </c>
      <c r="Q3858" t="s">
        <v>8317</v>
      </c>
      <c r="R3858" t="s">
        <v>8318</v>
      </c>
      <c r="S3858" s="12">
        <f>(((J3858/60)/60)/24)+DATE(1970,1,1)</f>
        <v>42041.743090277778</v>
      </c>
      <c r="T3858" s="13">
        <f>(((I3858/60)/60)/24)+DATE(1970,1,1)</f>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6">
        <f>(E3859-D3859)/D3859 + 1</f>
        <v>5.2000000000000046E-2</v>
      </c>
      <c r="P3859" s="5">
        <f>E3859/L3859</f>
        <v>65</v>
      </c>
      <c r="Q3859" t="s">
        <v>8317</v>
      </c>
      <c r="R3859" t="s">
        <v>8318</v>
      </c>
      <c r="S3859" s="12">
        <f>(((J3859/60)/60)/24)+DATE(1970,1,1)</f>
        <v>41829.73715277778</v>
      </c>
      <c r="T3859" s="13">
        <f>(((I3859/60)/60)/24)+DATE(1970,1,1)</f>
        <v>41852.716666666667</v>
      </c>
    </row>
    <row r="3860" spans="1:20" ht="64"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6">
        <f>(E3860-D3860)/D3860 + 1</f>
        <v>2.0000000000000018E-2</v>
      </c>
      <c r="P3860" s="5">
        <f>E3860/L3860</f>
        <v>10</v>
      </c>
      <c r="Q3860" t="s">
        <v>8317</v>
      </c>
      <c r="R3860" t="s">
        <v>8318</v>
      </c>
      <c r="S3860" s="12">
        <f>(((J3860/60)/60)/24)+DATE(1970,1,1)</f>
        <v>42128.431064814817</v>
      </c>
      <c r="T3860" s="13">
        <f>(((I3860/60)/60)/24)+DATE(1970,1,1)</f>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6">
        <f>(E3861-D3861)/D3861 + 1</f>
        <v>3.9999999999995595E-4</v>
      </c>
      <c r="P3861" s="5">
        <f>E3861/L3861</f>
        <v>1</v>
      </c>
      <c r="Q3861" t="s">
        <v>8317</v>
      </c>
      <c r="R3861" t="s">
        <v>8318</v>
      </c>
      <c r="S3861" s="12">
        <f>(((J3861/60)/60)/24)+DATE(1970,1,1)</f>
        <v>41789.893599537041</v>
      </c>
      <c r="T3861" s="13">
        <f>(((I3861/60)/60)/24)+DATE(1970,1,1)</f>
        <v>41815.875</v>
      </c>
    </row>
    <row r="3862" spans="1:20" ht="64"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6">
        <f>(E3862-D3862)/D3862 + 1</f>
        <v>0.17666666666666664</v>
      </c>
      <c r="P3862" s="5">
        <f>E3862/L3862</f>
        <v>81.538461538461533</v>
      </c>
      <c r="Q3862" t="s">
        <v>8317</v>
      </c>
      <c r="R3862" t="s">
        <v>8318</v>
      </c>
      <c r="S3862" s="12">
        <f>(((J3862/60)/60)/24)+DATE(1970,1,1)</f>
        <v>41833.660995370366</v>
      </c>
      <c r="T3862" s="13">
        <f>(((I3862/60)/60)/24)+DATE(1970,1,1)</f>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6">
        <f>(E3863-D3863)/D3863 + 1</f>
        <v>5.0000000000000044E-2</v>
      </c>
      <c r="P3863" s="5">
        <f>E3863/L3863</f>
        <v>100</v>
      </c>
      <c r="Q3863" t="s">
        <v>8317</v>
      </c>
      <c r="R3863" t="s">
        <v>8318</v>
      </c>
      <c r="S3863" s="12">
        <f>(((J3863/60)/60)/24)+DATE(1970,1,1)</f>
        <v>41914.590011574073</v>
      </c>
      <c r="T3863" s="13">
        <f>(((I3863/60)/60)/24)+DATE(1970,1,1)</f>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6">
        <f>(E3864-D3864)/D3864 + 1</f>
        <v>1.3333333333331865E-4</v>
      </c>
      <c r="P3864" s="5">
        <f>E3864/L3864</f>
        <v>1</v>
      </c>
      <c r="Q3864" t="s">
        <v>8317</v>
      </c>
      <c r="R3864" t="s">
        <v>8318</v>
      </c>
      <c r="S3864" s="12">
        <f>(((J3864/60)/60)/24)+DATE(1970,1,1)</f>
        <v>42611.261064814811</v>
      </c>
      <c r="T3864" s="13">
        <f>(((I3864/60)/60)/24)+DATE(1970,1,1)</f>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6">
        <f>(E3865-D3865)/D3865 + 1</f>
        <v>0</v>
      </c>
      <c r="P3865" s="5" t="e">
        <f>E3865/L3865</f>
        <v>#DIV/0!</v>
      </c>
      <c r="Q3865" t="s">
        <v>8317</v>
      </c>
      <c r="R3865" t="s">
        <v>8318</v>
      </c>
      <c r="S3865" s="12">
        <f>(((J3865/60)/60)/24)+DATE(1970,1,1)</f>
        <v>42253.633159722223</v>
      </c>
      <c r="T3865" s="13">
        <f>(((I3865/60)/60)/24)+DATE(1970,1,1)</f>
        <v>42313.674826388888</v>
      </c>
    </row>
    <row r="3866" spans="1:20" ht="64"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6">
        <f>(E3866-D3866)/D3866 + 1</f>
        <v>1.2000000000000011E-2</v>
      </c>
      <c r="P3866" s="5">
        <f>E3866/L3866</f>
        <v>20</v>
      </c>
      <c r="Q3866" t="s">
        <v>8317</v>
      </c>
      <c r="R3866" t="s">
        <v>8318</v>
      </c>
      <c r="S3866" s="12">
        <f>(((J3866/60)/60)/24)+DATE(1970,1,1)</f>
        <v>42295.891828703709</v>
      </c>
      <c r="T3866" s="13">
        <f>(((I3866/60)/60)/24)+DATE(1970,1,1)</f>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6">
        <f>(E3867-D3867)/D3867 + 1</f>
        <v>0.26937422295897229</v>
      </c>
      <c r="P3867" s="5">
        <f>E3867/L3867</f>
        <v>46.428571428571431</v>
      </c>
      <c r="Q3867" t="s">
        <v>8317</v>
      </c>
      <c r="R3867" t="s">
        <v>8318</v>
      </c>
      <c r="S3867" s="12">
        <f>(((J3867/60)/60)/24)+DATE(1970,1,1)</f>
        <v>41841.651597222226</v>
      </c>
      <c r="T3867" s="13">
        <f>(((I3867/60)/60)/24)+DATE(1970,1,1)</f>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6">
        <f>(E3868-D3868)/D3868 + 1</f>
        <v>5.4999999999999494E-3</v>
      </c>
      <c r="P3868" s="5">
        <f>E3868/L3868</f>
        <v>5.5</v>
      </c>
      <c r="Q3868" t="s">
        <v>8317</v>
      </c>
      <c r="R3868" t="s">
        <v>8318</v>
      </c>
      <c r="S3868" s="12">
        <f>(((J3868/60)/60)/24)+DATE(1970,1,1)</f>
        <v>42402.947002314817</v>
      </c>
      <c r="T3868" s="13">
        <f>(((I3868/60)/60)/24)+DATE(1970,1,1)</f>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6">
        <f>(E3869-D3869)/D3869 + 1</f>
        <v>0.12549999999999994</v>
      </c>
      <c r="P3869" s="5">
        <f>E3869/L3869</f>
        <v>50.2</v>
      </c>
      <c r="Q3869" t="s">
        <v>8317</v>
      </c>
      <c r="R3869" t="s">
        <v>8318</v>
      </c>
      <c r="S3869" s="12">
        <f>(((J3869/60)/60)/24)+DATE(1970,1,1)</f>
        <v>42509.814108796301</v>
      </c>
      <c r="T3869" s="13">
        <f>(((I3869/60)/60)/24)+DATE(1970,1,1)</f>
        <v>42539.814108796301</v>
      </c>
    </row>
    <row r="3870" spans="1:20"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6">
        <f>(E3870-D3870)/D3870 + 1</f>
        <v>2.0000000000000018E-3</v>
      </c>
      <c r="P3870" s="5">
        <f>E3870/L3870</f>
        <v>10</v>
      </c>
      <c r="Q3870" t="s">
        <v>8317</v>
      </c>
      <c r="R3870" t="s">
        <v>8359</v>
      </c>
      <c r="S3870" s="12">
        <f>(((J3870/60)/60)/24)+DATE(1970,1,1)</f>
        <v>41865.659780092588</v>
      </c>
      <c r="T3870" s="13">
        <f>(((I3870/60)/60)/24)+DATE(1970,1,1)</f>
        <v>41890.659780092588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6">
        <f>(E3871-D3871)/D3871 + 1</f>
        <v>3.4474868431088379E-2</v>
      </c>
      <c r="P3871" s="5">
        <f>E3871/L3871</f>
        <v>30.133333333333333</v>
      </c>
      <c r="Q3871" t="s">
        <v>8317</v>
      </c>
      <c r="R3871" t="s">
        <v>8359</v>
      </c>
      <c r="S3871" s="12">
        <f>(((J3871/60)/60)/24)+DATE(1970,1,1)</f>
        <v>42047.724444444444</v>
      </c>
      <c r="T3871" s="13">
        <f>(((I3871/60)/60)/24)+DATE(1970,1,1)</f>
        <v>42077.132638888885</v>
      </c>
    </row>
    <row r="3872" spans="1:20" ht="64"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6">
        <f>(E3872-D3872)/D3872 + 1</f>
        <v>0.15000000000000002</v>
      </c>
      <c r="P3872" s="5">
        <f>E3872/L3872</f>
        <v>150</v>
      </c>
      <c r="Q3872" t="s">
        <v>8317</v>
      </c>
      <c r="R3872" t="s">
        <v>8359</v>
      </c>
      <c r="S3872" s="12">
        <f>(((J3872/60)/60)/24)+DATE(1970,1,1)</f>
        <v>41793.17219907407</v>
      </c>
      <c r="T3872" s="13">
        <f>(((I3872/60)/60)/24)+DATE(1970,1,1)</f>
        <v>41823.17219907407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6">
        <f>(E3873-D3873)/D3873 + 1</f>
        <v>2.6666666666666616E-2</v>
      </c>
      <c r="P3873" s="5">
        <f>E3873/L3873</f>
        <v>13.333333333333334</v>
      </c>
      <c r="Q3873" t="s">
        <v>8317</v>
      </c>
      <c r="R3873" t="s">
        <v>8359</v>
      </c>
      <c r="S3873" s="12">
        <f>(((J3873/60)/60)/24)+DATE(1970,1,1)</f>
        <v>42763.780671296292</v>
      </c>
      <c r="T3873" s="13">
        <f>(((I3873/60)/60)/24)+DATE(1970,1,1)</f>
        <v>42823.739004629635</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6">
        <f>(E3874-D3874)/D3874 + 1</f>
        <v>0</v>
      </c>
      <c r="P3874" s="5" t="e">
        <f>E3874/L3874</f>
        <v>#DIV/0!</v>
      </c>
      <c r="Q3874" t="s">
        <v>8317</v>
      </c>
      <c r="R3874" t="s">
        <v>8359</v>
      </c>
      <c r="S3874" s="12">
        <f>(((J3874/60)/60)/24)+DATE(1970,1,1)</f>
        <v>42180.145787037036</v>
      </c>
      <c r="T3874" s="13">
        <f>(((I3874/60)/60)/24)+DATE(1970,1,1)</f>
        <v>42230.145787037036</v>
      </c>
    </row>
    <row r="3875" spans="1:20" ht="64"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6">
        <f>(E3875-D3875)/D3875 + 1</f>
        <v>0</v>
      </c>
      <c r="P3875" s="5" t="e">
        <f>E3875/L3875</f>
        <v>#DIV/0!</v>
      </c>
      <c r="Q3875" t="s">
        <v>8317</v>
      </c>
      <c r="R3875" t="s">
        <v>8359</v>
      </c>
      <c r="S3875" s="12">
        <f>(((J3875/60)/60)/24)+DATE(1970,1,1)</f>
        <v>42255.696006944447</v>
      </c>
      <c r="T3875" s="13">
        <f>(((I3875/60)/60)/24)+DATE(1970,1,1)</f>
        <v>42285.696006944447</v>
      </c>
    </row>
    <row r="3876" spans="1:20" ht="64"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6">
        <f>(E3876-D3876)/D3876 + 1</f>
        <v>0</v>
      </c>
      <c r="P3876" s="5" t="e">
        <f>E3876/L3876</f>
        <v>#DIV/0!</v>
      </c>
      <c r="Q3876" t="s">
        <v>8317</v>
      </c>
      <c r="R3876" t="s">
        <v>8359</v>
      </c>
      <c r="S3876" s="12">
        <f>(((J3876/60)/60)/24)+DATE(1970,1,1)</f>
        <v>42007.016458333332</v>
      </c>
      <c r="T3876" s="13">
        <f>(((I3876/60)/60)/24)+DATE(1970,1,1)</f>
        <v>42028.041666666672</v>
      </c>
    </row>
    <row r="3877" spans="1:20"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6">
        <f>(E3877-D3877)/D3877 + 1</f>
        <v>0</v>
      </c>
      <c r="P3877" s="5" t="e">
        <f>E3877/L3877</f>
        <v>#DIV/0!</v>
      </c>
      <c r="Q3877" t="s">
        <v>8317</v>
      </c>
      <c r="R3877" t="s">
        <v>8359</v>
      </c>
      <c r="S3877" s="12">
        <f>(((J3877/60)/60)/24)+DATE(1970,1,1)</f>
        <v>42615.346817129626</v>
      </c>
      <c r="T3877" s="13">
        <f>(((I3877/60)/60)/24)+DATE(1970,1,1)</f>
        <v>42616.416666666672</v>
      </c>
    </row>
    <row r="3878" spans="1:20" ht="64"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6">
        <f>(E3878-D3878)/D3878 + 1</f>
        <v>0.52794871794871789</v>
      </c>
      <c r="P3878" s="5">
        <f>E3878/L3878</f>
        <v>44.760869565217391</v>
      </c>
      <c r="Q3878" t="s">
        <v>8317</v>
      </c>
      <c r="R3878" t="s">
        <v>8359</v>
      </c>
      <c r="S3878" s="12">
        <f>(((J3878/60)/60)/24)+DATE(1970,1,1)</f>
        <v>42372.624166666668</v>
      </c>
      <c r="T3878" s="13">
        <f>(((I3878/60)/60)/24)+DATE(1970,1,1)</f>
        <v>42402.624166666668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6">
        <f>(E3879-D3879)/D3879 + 1</f>
        <v>4.9640000000000017E-2</v>
      </c>
      <c r="P3879" s="5">
        <f>E3879/L3879</f>
        <v>88.642857142857139</v>
      </c>
      <c r="Q3879" t="s">
        <v>8317</v>
      </c>
      <c r="R3879" t="s">
        <v>8359</v>
      </c>
      <c r="S3879" s="12">
        <f>(((J3879/60)/60)/24)+DATE(1970,1,1)</f>
        <v>42682.67768518519</v>
      </c>
      <c r="T3879" s="13">
        <f>(((I3879/60)/60)/24)+DATE(1970,1,1)</f>
        <v>42712.67768518519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6">
        <f>(E3880-D3880)/D3880 + 1</f>
        <v>5.5555555555553138E-4</v>
      </c>
      <c r="P3880" s="5">
        <f>E3880/L3880</f>
        <v>10</v>
      </c>
      <c r="Q3880" t="s">
        <v>8317</v>
      </c>
      <c r="R3880" t="s">
        <v>8359</v>
      </c>
      <c r="S3880" s="12">
        <f>(((J3880/60)/60)/24)+DATE(1970,1,1)</f>
        <v>42154.818819444445</v>
      </c>
      <c r="T3880" s="13">
        <f>(((I3880/60)/60)/24)+DATE(1970,1,1)</f>
        <v>42185.165972222225</v>
      </c>
    </row>
    <row r="3881" spans="1:20"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6">
        <f>(E3881-D3881)/D3881 + 1</f>
        <v>0</v>
      </c>
      <c r="P3881" s="5" t="e">
        <f>E3881/L3881</f>
        <v>#DIV/0!</v>
      </c>
      <c r="Q3881" t="s">
        <v>8317</v>
      </c>
      <c r="R3881" t="s">
        <v>8359</v>
      </c>
      <c r="S3881" s="12">
        <f>(((J3881/60)/60)/24)+DATE(1970,1,1)</f>
        <v>41999.861064814817</v>
      </c>
      <c r="T3881" s="13">
        <f>(((I3881/60)/60)/24)+DATE(1970,1,1)</f>
        <v>42029.861064814817</v>
      </c>
    </row>
    <row r="3882" spans="1:20"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6">
        <f>(E3882-D3882)/D3882 + 1</f>
        <v>0.13066666666666671</v>
      </c>
      <c r="P3882" s="5">
        <f>E3882/L3882</f>
        <v>57.647058823529413</v>
      </c>
      <c r="Q3882" t="s">
        <v>8317</v>
      </c>
      <c r="R3882" t="s">
        <v>8359</v>
      </c>
      <c r="S3882" s="12">
        <f>(((J3882/60)/60)/24)+DATE(1970,1,1)</f>
        <v>41815.815046296295</v>
      </c>
      <c r="T3882" s="13">
        <f>(((I3882/60)/60)/24)+DATE(1970,1,1)</f>
        <v>41850.958333333336</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6">
        <f>(E3883-D3883)/D3883 + 1</f>
        <v>5.0000000000000044E-2</v>
      </c>
      <c r="P3883" s="5">
        <f>E3883/L3883</f>
        <v>25</v>
      </c>
      <c r="Q3883" t="s">
        <v>8317</v>
      </c>
      <c r="R3883" t="s">
        <v>8359</v>
      </c>
      <c r="S3883" s="12">
        <f>(((J3883/60)/60)/24)+DATE(1970,1,1)</f>
        <v>42756.018506944441</v>
      </c>
      <c r="T3883" s="13">
        <f>(((I3883/60)/60)/24)+DATE(1970,1,1)</f>
        <v>42786.018506944441</v>
      </c>
    </row>
    <row r="3884" spans="1:20"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6">
        <f>(E3884-D3884)/D3884 + 1</f>
        <v>0</v>
      </c>
      <c r="P3884" s="5" t="e">
        <f>E3884/L3884</f>
        <v>#DIV/0!</v>
      </c>
      <c r="Q3884" t="s">
        <v>8317</v>
      </c>
      <c r="R3884" t="s">
        <v>8359</v>
      </c>
      <c r="S3884" s="12">
        <f>(((J3884/60)/60)/24)+DATE(1970,1,1)</f>
        <v>42373.983449074076</v>
      </c>
      <c r="T3884" s="13">
        <f>(((I3884/60)/60)/24)+DATE(1970,1,1)</f>
        <v>42400.960416666669</v>
      </c>
    </row>
    <row r="3885" spans="1:20" ht="64"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6">
        <f>(E3885-D3885)/D3885 + 1</f>
        <v>0</v>
      </c>
      <c r="P3885" s="5" t="e">
        <f>E3885/L3885</f>
        <v>#DIV/0!</v>
      </c>
      <c r="Q3885" t="s">
        <v>8317</v>
      </c>
      <c r="R3885" t="s">
        <v>8359</v>
      </c>
      <c r="S3885" s="12">
        <f>(((J3885/60)/60)/24)+DATE(1970,1,1)</f>
        <v>41854.602650462963</v>
      </c>
      <c r="T3885" s="13">
        <f>(((I3885/60)/60)/24)+DATE(1970,1,1)</f>
        <v>41884.602650462963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6">
        <f>(E3886-D3886)/D3886 + 1</f>
        <v>0</v>
      </c>
      <c r="P3886" s="5" t="e">
        <f>E3886/L3886</f>
        <v>#DIV/0!</v>
      </c>
      <c r="Q3886" t="s">
        <v>8317</v>
      </c>
      <c r="R3886" t="s">
        <v>8359</v>
      </c>
      <c r="S3886" s="12">
        <f>(((J3886/60)/60)/24)+DATE(1970,1,1)</f>
        <v>42065.791574074072</v>
      </c>
      <c r="T3886" s="13">
        <f>(((I3886/60)/60)/24)+DATE(1970,1,1)</f>
        <v>42090.749907407408</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6">
        <f>(E3887-D3887)/D3887 + 1</f>
        <v>0</v>
      </c>
      <c r="P3887" s="5" t="e">
        <f>E3887/L3887</f>
        <v>#DIV/0!</v>
      </c>
      <c r="Q3887" t="s">
        <v>8317</v>
      </c>
      <c r="R3887" t="s">
        <v>8359</v>
      </c>
      <c r="S3887" s="12">
        <f>(((J3887/60)/60)/24)+DATE(1970,1,1)</f>
        <v>42469.951284722221</v>
      </c>
      <c r="T3887" s="13">
        <f>(((I3887/60)/60)/24)+DATE(1970,1,1)</f>
        <v>42499.951284722221</v>
      </c>
    </row>
    <row r="3888" spans="1:20"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6">
        <f>(E3888-D3888)/D3888 + 1</f>
        <v>0</v>
      </c>
      <c r="P3888" s="5" t="e">
        <f>E3888/L3888</f>
        <v>#DIV/0!</v>
      </c>
      <c r="Q3888" t="s">
        <v>8317</v>
      </c>
      <c r="R3888" t="s">
        <v>8359</v>
      </c>
      <c r="S3888" s="12">
        <f>(((J3888/60)/60)/24)+DATE(1970,1,1)</f>
        <v>41954.228032407409</v>
      </c>
      <c r="T3888" s="13">
        <f>(((I3888/60)/60)/24)+DATE(1970,1,1)</f>
        <v>41984.228032407409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6">
        <f>(E3889-D3889)/D3889 + 1</f>
        <v>1.749999999999996E-2</v>
      </c>
      <c r="P3889" s="5">
        <f>E3889/L3889</f>
        <v>17.5</v>
      </c>
      <c r="Q3889" t="s">
        <v>8317</v>
      </c>
      <c r="R3889" t="s">
        <v>8359</v>
      </c>
      <c r="S3889" s="12">
        <f>(((J3889/60)/60)/24)+DATE(1970,1,1)</f>
        <v>42079.857974537037</v>
      </c>
      <c r="T3889" s="13">
        <f>(((I3889/60)/60)/24)+DATE(1970,1,1)</f>
        <v>42125.916666666672</v>
      </c>
    </row>
    <row r="3890" spans="1:20" ht="64"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6">
        <f>(E3890-D3890)/D3890 + 1</f>
        <v>0.27100000000000002</v>
      </c>
      <c r="P3890" s="5">
        <f>E3890/L3890</f>
        <v>38.714285714285715</v>
      </c>
      <c r="Q3890" t="s">
        <v>8317</v>
      </c>
      <c r="R3890" t="s">
        <v>8318</v>
      </c>
      <c r="S3890" s="12">
        <f>(((J3890/60)/60)/24)+DATE(1970,1,1)</f>
        <v>42762.545810185184</v>
      </c>
      <c r="T3890" s="13">
        <f>(((I3890/60)/60)/24)+DATE(1970,1,1)</f>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6">
        <f>(E3891-D3891)/D3891 + 1</f>
        <v>1.4750000000000041E-2</v>
      </c>
      <c r="P3891" s="5">
        <f>E3891/L3891</f>
        <v>13.111111111111111</v>
      </c>
      <c r="Q3891" t="s">
        <v>8317</v>
      </c>
      <c r="R3891" t="s">
        <v>8318</v>
      </c>
      <c r="S3891" s="12">
        <f>(((J3891/60)/60)/24)+DATE(1970,1,1)</f>
        <v>41977.004976851851</v>
      </c>
      <c r="T3891" s="13">
        <f>(((I3891/60)/60)/24)+DATE(1970,1,1)</f>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6">
        <f>(E3892-D3892)/D3892 + 1</f>
        <v>0.16826666666666668</v>
      </c>
      <c r="P3892" s="5">
        <f>E3892/L3892</f>
        <v>315.5</v>
      </c>
      <c r="Q3892" t="s">
        <v>8317</v>
      </c>
      <c r="R3892" t="s">
        <v>8318</v>
      </c>
      <c r="S3892" s="12">
        <f>(((J3892/60)/60)/24)+DATE(1970,1,1)</f>
        <v>42171.758611111116</v>
      </c>
      <c r="T3892" s="13">
        <f>(((I3892/60)/60)/24)+DATE(1970,1,1)</f>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6">
        <f>(E3893-D3893)/D3893 + 1</f>
        <v>0.32499999999999996</v>
      </c>
      <c r="P3893" s="5">
        <f>E3893/L3893</f>
        <v>37.142857142857146</v>
      </c>
      <c r="Q3893" t="s">
        <v>8317</v>
      </c>
      <c r="R3893" t="s">
        <v>8318</v>
      </c>
      <c r="S3893" s="12">
        <f>(((J3893/60)/60)/24)+DATE(1970,1,1)</f>
        <v>42056.1324537037</v>
      </c>
      <c r="T3893" s="13">
        <f>(((I3893/60)/60)/24)+DATE(1970,1,1)</f>
        <v>42086.207638888889</v>
      </c>
    </row>
    <row r="3894" spans="1:20" ht="64"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6">
        <f>(E3894-D3894)/D3894 + 1</f>
        <v>0</v>
      </c>
      <c r="P3894" s="5" t="e">
        <f>E3894/L3894</f>
        <v>#DIV/0!</v>
      </c>
      <c r="Q3894" t="s">
        <v>8317</v>
      </c>
      <c r="R3894" t="s">
        <v>8318</v>
      </c>
      <c r="S3894" s="12">
        <f>(((J3894/60)/60)/24)+DATE(1970,1,1)</f>
        <v>41867.652280092596</v>
      </c>
      <c r="T3894" s="13">
        <f>(((I3894/60)/60)/24)+DATE(1970,1,1)</f>
        <v>41875.291666666664</v>
      </c>
    </row>
    <row r="3895" spans="1:20" ht="64"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6">
        <f>(E3895-D3895)/D3895 + 1</f>
        <v>0.21550000000000002</v>
      </c>
      <c r="P3895" s="5">
        <f>E3895/L3895</f>
        <v>128.27380952380952</v>
      </c>
      <c r="Q3895" t="s">
        <v>8317</v>
      </c>
      <c r="R3895" t="s">
        <v>8318</v>
      </c>
      <c r="S3895" s="12">
        <f>(((J3895/60)/60)/24)+DATE(1970,1,1)</f>
        <v>41779.657870370371</v>
      </c>
      <c r="T3895" s="13">
        <f>(((I3895/60)/60)/24)+DATE(1970,1,1)</f>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6">
        <f>(E3896-D3896)/D3896 + 1</f>
        <v>3.4666666666666623E-2</v>
      </c>
      <c r="P3896" s="5">
        <f>E3896/L3896</f>
        <v>47.272727272727273</v>
      </c>
      <c r="Q3896" t="s">
        <v>8317</v>
      </c>
      <c r="R3896" t="s">
        <v>8318</v>
      </c>
      <c r="S3896" s="12">
        <f>(((J3896/60)/60)/24)+DATE(1970,1,1)</f>
        <v>42679.958472222221</v>
      </c>
      <c r="T3896" s="13">
        <f>(((I3896/60)/60)/24)+DATE(1970,1,1)</f>
        <v>42710.207638888889</v>
      </c>
    </row>
    <row r="3897" spans="1:20" ht="64"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6">
        <f>(E3897-D3897)/D3897 + 1</f>
        <v>5.0000000000000044E-2</v>
      </c>
      <c r="P3897" s="5">
        <f>E3897/L3897</f>
        <v>50</v>
      </c>
      <c r="Q3897" t="s">
        <v>8317</v>
      </c>
      <c r="R3897" t="s">
        <v>8318</v>
      </c>
      <c r="S3897" s="12">
        <f>(((J3897/60)/60)/24)+DATE(1970,1,1)</f>
        <v>42032.250208333338</v>
      </c>
      <c r="T3897" s="13">
        <f>(((I3897/60)/60)/24)+DATE(1970,1,1)</f>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6">
        <f>(E3898-D3898)/D3898 + 1</f>
        <v>0.10624999999999996</v>
      </c>
      <c r="P3898" s="5">
        <f>E3898/L3898</f>
        <v>42.5</v>
      </c>
      <c r="Q3898" t="s">
        <v>8317</v>
      </c>
      <c r="R3898" t="s">
        <v>8318</v>
      </c>
      <c r="S3898" s="12">
        <f>(((J3898/60)/60)/24)+DATE(1970,1,1)</f>
        <v>41793.191875000004</v>
      </c>
      <c r="T3898" s="13">
        <f>(((I3898/60)/60)/24)+DATE(1970,1,1)</f>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6">
        <f>(E3899-D3899)/D3899 + 1</f>
        <v>0.17600000000000005</v>
      </c>
      <c r="P3899" s="5">
        <f>E3899/L3899</f>
        <v>44</v>
      </c>
      <c r="Q3899" t="s">
        <v>8317</v>
      </c>
      <c r="R3899" t="s">
        <v>8318</v>
      </c>
      <c r="S3899" s="12">
        <f>(((J3899/60)/60)/24)+DATE(1970,1,1)</f>
        <v>41982.87364583333</v>
      </c>
      <c r="T3899" s="13">
        <f>(((I3899/60)/60)/24)+DATE(1970,1,1)</f>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6">
        <f>(E3900-D3900)/D3900 + 1</f>
        <v>0.3256</v>
      </c>
      <c r="P3900" s="5">
        <f>E3900/L3900</f>
        <v>50.875</v>
      </c>
      <c r="Q3900" t="s">
        <v>8317</v>
      </c>
      <c r="R3900" t="s">
        <v>8318</v>
      </c>
      <c r="S3900" s="12">
        <f>(((J3900/60)/60)/24)+DATE(1970,1,1)</f>
        <v>42193.482291666667</v>
      </c>
      <c r="T3900" s="13">
        <f>(((I3900/60)/60)/24)+DATE(1970,1,1)</f>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6">
        <f>(E3901-D3901)/D3901 + 1</f>
        <v>1.2499999999999956E-2</v>
      </c>
      <c r="P3901" s="5">
        <f>E3901/L3901</f>
        <v>62.5</v>
      </c>
      <c r="Q3901" t="s">
        <v>8317</v>
      </c>
      <c r="R3901" t="s">
        <v>8318</v>
      </c>
      <c r="S3901" s="12">
        <f>(((J3901/60)/60)/24)+DATE(1970,1,1)</f>
        <v>41843.775011574071</v>
      </c>
      <c r="T3901" s="13">
        <f>(((I3901/60)/60)/24)+DATE(1970,1,1)</f>
        <v>41863.775011574071</v>
      </c>
    </row>
    <row r="3902" spans="1:20" ht="48"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6">
        <f>(E3902-D3902)/D3902 + 1</f>
        <v>5.4000000000000048E-2</v>
      </c>
      <c r="P3902" s="5">
        <f>E3902/L3902</f>
        <v>27</v>
      </c>
      <c r="Q3902" t="s">
        <v>8317</v>
      </c>
      <c r="R3902" t="s">
        <v>8318</v>
      </c>
      <c r="S3902" s="12">
        <f>(((J3902/60)/60)/24)+DATE(1970,1,1)</f>
        <v>42136.092488425929</v>
      </c>
      <c r="T3902" s="13">
        <f>(((I3902/60)/60)/24)+DATE(1970,1,1)</f>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6">
        <f>(E3903-D3903)/D3903 + 1</f>
        <v>8.3333333333333037E-3</v>
      </c>
      <c r="P3903" s="5">
        <f>E3903/L3903</f>
        <v>25</v>
      </c>
      <c r="Q3903" t="s">
        <v>8317</v>
      </c>
      <c r="R3903" t="s">
        <v>8318</v>
      </c>
      <c r="S3903" s="12">
        <f>(((J3903/60)/60)/24)+DATE(1970,1,1)</f>
        <v>42317.826377314821</v>
      </c>
      <c r="T3903" s="13">
        <f>(((I3903/60)/60)/24)+DATE(1970,1,1)</f>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6">
        <f>(E3904-D3904)/D3904 + 1</f>
        <v>0.48833333333333329</v>
      </c>
      <c r="P3904" s="5">
        <f>E3904/L3904</f>
        <v>47.258064516129032</v>
      </c>
      <c r="Q3904" t="s">
        <v>8317</v>
      </c>
      <c r="R3904" t="s">
        <v>8318</v>
      </c>
      <c r="S3904" s="12">
        <f>(((J3904/60)/60)/24)+DATE(1970,1,1)</f>
        <v>42663.468078703707</v>
      </c>
      <c r="T3904" s="13">
        <f>(((I3904/60)/60)/24)+DATE(1970,1,1)</f>
        <v>42688.509745370371</v>
      </c>
    </row>
    <row r="3905" spans="1:20" ht="64"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6">
        <f>(E3905-D3905)/D3905 + 1</f>
        <v>0</v>
      </c>
      <c r="P3905" s="5" t="e">
        <f>E3905/L3905</f>
        <v>#DIV/0!</v>
      </c>
      <c r="Q3905" t="s">
        <v>8317</v>
      </c>
      <c r="R3905" t="s">
        <v>8318</v>
      </c>
      <c r="S3905" s="12">
        <f>(((J3905/60)/60)/24)+DATE(1970,1,1)</f>
        <v>42186.01116898148</v>
      </c>
      <c r="T3905" s="13">
        <f>(((I3905/60)/60)/24)+DATE(1970,1,1)</f>
        <v>42230.818055555559</v>
      </c>
    </row>
    <row r="3906" spans="1:20" ht="32"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6">
        <f>(E3906-D3906)/D3906 + 1</f>
        <v>2.9999999999996696E-4</v>
      </c>
      <c r="P3906" s="5">
        <f>E3906/L3906</f>
        <v>1.5</v>
      </c>
      <c r="Q3906" t="s">
        <v>8317</v>
      </c>
      <c r="R3906" t="s">
        <v>8318</v>
      </c>
      <c r="S3906" s="12">
        <f>(((J3906/60)/60)/24)+DATE(1970,1,1)</f>
        <v>42095.229166666672</v>
      </c>
      <c r="T3906" s="13">
        <f>(((I3906/60)/60)/24)+DATE(1970,1,1)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6">
        <f>(E3907-D3907)/D3907 + 1</f>
        <v>0.11533333333333329</v>
      </c>
      <c r="P3907" s="5">
        <f>E3907/L3907</f>
        <v>24.714285714285715</v>
      </c>
      <c r="Q3907" t="s">
        <v>8317</v>
      </c>
      <c r="R3907" t="s">
        <v>8318</v>
      </c>
      <c r="S3907" s="12">
        <f>(((J3907/60)/60)/24)+DATE(1970,1,1)</f>
        <v>42124.623877314814</v>
      </c>
      <c r="T3907" s="13">
        <f>(((I3907/60)/60)/24)+DATE(1970,1,1)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6">
        <f>(E3908-D3908)/D3908 + 1</f>
        <v>0.67333333333333334</v>
      </c>
      <c r="P3908" s="5">
        <f>E3908/L3908</f>
        <v>63.125</v>
      </c>
      <c r="Q3908" t="s">
        <v>8317</v>
      </c>
      <c r="R3908" t="s">
        <v>8318</v>
      </c>
      <c r="S3908" s="12">
        <f>(((J3908/60)/60)/24)+DATE(1970,1,1)</f>
        <v>42143.917743055557</v>
      </c>
      <c r="T3908" s="13">
        <f>(((I3908/60)/60)/24)+DATE(1970,1,1)</f>
        <v>42181.559027777781</v>
      </c>
    </row>
    <row r="3909" spans="1:20" ht="48"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6">
        <f>(E3909-D3909)/D3909 + 1</f>
        <v>0.15300000000000002</v>
      </c>
      <c r="P3909" s="5">
        <f>E3909/L3909</f>
        <v>38.25</v>
      </c>
      <c r="Q3909" t="s">
        <v>8317</v>
      </c>
      <c r="R3909" t="s">
        <v>8318</v>
      </c>
      <c r="S3909" s="12">
        <f>(((J3909/60)/60)/24)+DATE(1970,1,1)</f>
        <v>41906.819513888891</v>
      </c>
      <c r="T3909" s="13">
        <f>(((I3909/60)/60)/24)+DATE(1970,1,1)</f>
        <v>41938.838888888888</v>
      </c>
    </row>
    <row r="3910" spans="1:20" ht="64"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6">
        <f>(E3910-D3910)/D3910 + 1</f>
        <v>8.666666666666667E-2</v>
      </c>
      <c r="P3910" s="5">
        <f>E3910/L3910</f>
        <v>16.25</v>
      </c>
      <c r="Q3910" t="s">
        <v>8317</v>
      </c>
      <c r="R3910" t="s">
        <v>8318</v>
      </c>
      <c r="S3910" s="12">
        <f>(((J3910/60)/60)/24)+DATE(1970,1,1)</f>
        <v>41834.135370370372</v>
      </c>
      <c r="T3910" s="13">
        <f>(((I3910/60)/60)/24)+DATE(1970,1,1)</f>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6">
        <f>(E3911-D3911)/D3911 + 1</f>
        <v>2.2499999999999742E-3</v>
      </c>
      <c r="P3911" s="5">
        <f>E3911/L3911</f>
        <v>33.75</v>
      </c>
      <c r="Q3911" t="s">
        <v>8317</v>
      </c>
      <c r="R3911" t="s">
        <v>8318</v>
      </c>
      <c r="S3911" s="12">
        <f>(((J3911/60)/60)/24)+DATE(1970,1,1)</f>
        <v>41863.359282407408</v>
      </c>
      <c r="T3911" s="13">
        <f>(((I3911/60)/60)/24)+DATE(1970,1,1)</f>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6">
        <f>(E3912-D3912)/D3912 + 1</f>
        <v>3.0833333333333379E-2</v>
      </c>
      <c r="P3912" s="5">
        <f>E3912/L3912</f>
        <v>61.666666666666664</v>
      </c>
      <c r="Q3912" t="s">
        <v>8317</v>
      </c>
      <c r="R3912" t="s">
        <v>8318</v>
      </c>
      <c r="S3912" s="12">
        <f>(((J3912/60)/60)/24)+DATE(1970,1,1)</f>
        <v>42224.756909722222</v>
      </c>
      <c r="T3912" s="13">
        <f>(((I3912/60)/60)/24)+DATE(1970,1,1)</f>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6">
        <f>(E3913-D3913)/D3913 + 1</f>
        <v>0.37412500000000004</v>
      </c>
      <c r="P3913" s="5">
        <f>E3913/L3913</f>
        <v>83.138888888888886</v>
      </c>
      <c r="Q3913" t="s">
        <v>8317</v>
      </c>
      <c r="R3913" t="s">
        <v>8318</v>
      </c>
      <c r="S3913" s="12">
        <f>(((J3913/60)/60)/24)+DATE(1970,1,1)</f>
        <v>41939.8122337963</v>
      </c>
      <c r="T3913" s="13">
        <f>(((I3913/60)/60)/24)+DATE(1970,1,1)</f>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6">
        <f>(E3914-D3914)/D3914 + 1</f>
        <v>6.6666666666659324E-5</v>
      </c>
      <c r="P3914" s="5">
        <f>E3914/L3914</f>
        <v>1</v>
      </c>
      <c r="Q3914" t="s">
        <v>8317</v>
      </c>
      <c r="R3914" t="s">
        <v>8318</v>
      </c>
      <c r="S3914" s="12">
        <f>(((J3914/60)/60)/24)+DATE(1970,1,1)</f>
        <v>42059.270023148143</v>
      </c>
      <c r="T3914" s="13">
        <f>(((I3914/60)/60)/24)+DATE(1970,1,1)</f>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6">
        <f>(E3915-D3915)/D3915 + 1</f>
        <v>9.9999999999999978E-2</v>
      </c>
      <c r="P3915" s="5">
        <f>E3915/L3915</f>
        <v>142.85714285714286</v>
      </c>
      <c r="Q3915" t="s">
        <v>8317</v>
      </c>
      <c r="R3915" t="s">
        <v>8318</v>
      </c>
      <c r="S3915" s="12">
        <f>(((J3915/60)/60)/24)+DATE(1970,1,1)</f>
        <v>42308.211215277777</v>
      </c>
      <c r="T3915" s="13">
        <f>(((I3915/60)/60)/24)+DATE(1970,1,1)</f>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6">
        <f>(E3916-D3916)/D3916 + 1</f>
        <v>0.36360000000000003</v>
      </c>
      <c r="P3916" s="5">
        <f>E3916/L3916</f>
        <v>33.666666666666664</v>
      </c>
      <c r="Q3916" t="s">
        <v>8317</v>
      </c>
      <c r="R3916" t="s">
        <v>8318</v>
      </c>
      <c r="S3916" s="12">
        <f>(((J3916/60)/60)/24)+DATE(1970,1,1)</f>
        <v>42114.818935185183</v>
      </c>
      <c r="T3916" s="13">
        <f>(((I3916/60)/60)/24)+DATE(1970,1,1)</f>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6">
        <f>(E3917-D3917)/D3917 + 1</f>
        <v>3.3333333333332993E-3</v>
      </c>
      <c r="P3917" s="5">
        <f>E3917/L3917</f>
        <v>5</v>
      </c>
      <c r="Q3917" t="s">
        <v>8317</v>
      </c>
      <c r="R3917" t="s">
        <v>8318</v>
      </c>
      <c r="S3917" s="12">
        <f>(((J3917/60)/60)/24)+DATE(1970,1,1)</f>
        <v>42492.98505787037</v>
      </c>
      <c r="T3917" s="13">
        <f>(((I3917/60)/60)/24)+DATE(1970,1,1)</f>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6">
        <f>(E3918-D3918)/D3918 + 1</f>
        <v>0</v>
      </c>
      <c r="P3918" s="5" t="e">
        <f>E3918/L3918</f>
        <v>#DIV/0!</v>
      </c>
      <c r="Q3918" t="s">
        <v>8317</v>
      </c>
      <c r="R3918" t="s">
        <v>8318</v>
      </c>
      <c r="S3918" s="12">
        <f>(((J3918/60)/60)/24)+DATE(1970,1,1)</f>
        <v>42494.471666666665</v>
      </c>
      <c r="T3918" s="13">
        <f>(((I3918/60)/60)/24)+DATE(1970,1,1)</f>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6">
        <f>(E3919-D3919)/D3919 + 1</f>
        <v>2.8571428571428914E-3</v>
      </c>
      <c r="P3919" s="5">
        <f>E3919/L3919</f>
        <v>10</v>
      </c>
      <c r="Q3919" t="s">
        <v>8317</v>
      </c>
      <c r="R3919" t="s">
        <v>8318</v>
      </c>
      <c r="S3919" s="12">
        <f>(((J3919/60)/60)/24)+DATE(1970,1,1)</f>
        <v>41863.527326388888</v>
      </c>
      <c r="T3919" s="13">
        <f>(((I3919/60)/60)/24)+DATE(1970,1,1)</f>
        <v>41893.527326388888</v>
      </c>
    </row>
    <row r="3920" spans="1:20" ht="64"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6">
        <f>(E3920-D3920)/D3920 + 1</f>
        <v>2.0000000000000018E-3</v>
      </c>
      <c r="P3920" s="5">
        <f>E3920/L3920</f>
        <v>40</v>
      </c>
      <c r="Q3920" t="s">
        <v>8317</v>
      </c>
      <c r="R3920" t="s">
        <v>8318</v>
      </c>
      <c r="S3920" s="12">
        <f>(((J3920/60)/60)/24)+DATE(1970,1,1)</f>
        <v>41843.664618055554</v>
      </c>
      <c r="T3920" s="13">
        <f>(((I3920/60)/60)/24)+DATE(1970,1,1)</f>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6">
        <f>(E3921-D3921)/D3921 + 1</f>
        <v>1.8000000000000016E-2</v>
      </c>
      <c r="P3921" s="5">
        <f>E3921/L3921</f>
        <v>30</v>
      </c>
      <c r="Q3921" t="s">
        <v>8317</v>
      </c>
      <c r="R3921" t="s">
        <v>8318</v>
      </c>
      <c r="S3921" s="12">
        <f>(((J3921/60)/60)/24)+DATE(1970,1,1)</f>
        <v>42358.684872685189</v>
      </c>
      <c r="T3921" s="13">
        <f>(((I3921/60)/60)/24)+DATE(1970,1,1)</f>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6">
        <f>(E3922-D3922)/D3922 + 1</f>
        <v>5.4000000000000048E-2</v>
      </c>
      <c r="P3922" s="5">
        <f>E3922/L3922</f>
        <v>45</v>
      </c>
      <c r="Q3922" t="s">
        <v>8317</v>
      </c>
      <c r="R3922" t="s">
        <v>8318</v>
      </c>
      <c r="S3922" s="12">
        <f>(((J3922/60)/60)/24)+DATE(1970,1,1)</f>
        <v>42657.38726851852</v>
      </c>
      <c r="T3922" s="13">
        <f>(((I3922/60)/60)/24)+DATE(1970,1,1)</f>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6">
        <f>(E3923-D3923)/D3923 + 1</f>
        <v>0</v>
      </c>
      <c r="P3923" s="5" t="e">
        <f>E3923/L3923</f>
        <v>#DIV/0!</v>
      </c>
      <c r="Q3923" t="s">
        <v>8317</v>
      </c>
      <c r="R3923" t="s">
        <v>8318</v>
      </c>
      <c r="S3923" s="12">
        <f>(((J3923/60)/60)/24)+DATE(1970,1,1)</f>
        <v>41926.542303240742</v>
      </c>
      <c r="T3923" s="13">
        <f>(((I3923/60)/60)/24)+DATE(1970,1,1)</f>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6">
        <f>(E3924-D3924)/D3924 + 1</f>
        <v>8.1333333333333369E-2</v>
      </c>
      <c r="P3924" s="5">
        <f>E3924/L3924</f>
        <v>10.166666666666666</v>
      </c>
      <c r="Q3924" t="s">
        <v>8317</v>
      </c>
      <c r="R3924" t="s">
        <v>8318</v>
      </c>
      <c r="S3924" s="12">
        <f>(((J3924/60)/60)/24)+DATE(1970,1,1)</f>
        <v>42020.768634259264</v>
      </c>
      <c r="T3924" s="13">
        <f>(((I3924/60)/60)/24)+DATE(1970,1,1)</f>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6">
        <f>(E3925-D3925)/D3925 + 1</f>
        <v>0.12034782608695649</v>
      </c>
      <c r="P3925" s="5">
        <f>E3925/L3925</f>
        <v>81.411764705882348</v>
      </c>
      <c r="Q3925" t="s">
        <v>8317</v>
      </c>
      <c r="R3925" t="s">
        <v>8318</v>
      </c>
      <c r="S3925" s="12">
        <f>(((J3925/60)/60)/24)+DATE(1970,1,1)</f>
        <v>42075.979988425926</v>
      </c>
      <c r="T3925" s="13">
        <f>(((I3925/60)/60)/24)+DATE(1970,1,1)</f>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6">
        <f>(E3926-D3926)/D3926 + 1</f>
        <v>0.15266666666666662</v>
      </c>
      <c r="P3926" s="5">
        <f>E3926/L3926</f>
        <v>57.25</v>
      </c>
      <c r="Q3926" t="s">
        <v>8317</v>
      </c>
      <c r="R3926" t="s">
        <v>8318</v>
      </c>
      <c r="S3926" s="12">
        <f>(((J3926/60)/60)/24)+DATE(1970,1,1)</f>
        <v>41786.959745370368</v>
      </c>
      <c r="T3926" s="13">
        <f>(((I3926/60)/60)/24)+DATE(1970,1,1)</f>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6">
        <f>(E3927-D3927)/D3927 + 1</f>
        <v>9.9999999999999978E-2</v>
      </c>
      <c r="P3927" s="5">
        <f>E3927/L3927</f>
        <v>5</v>
      </c>
      <c r="Q3927" t="s">
        <v>8317</v>
      </c>
      <c r="R3927" t="s">
        <v>8318</v>
      </c>
      <c r="S3927" s="12">
        <f>(((J3927/60)/60)/24)+DATE(1970,1,1)</f>
        <v>41820.870821759258</v>
      </c>
      <c r="T3927" s="13">
        <f>(((I3927/60)/60)/24)+DATE(1970,1,1)</f>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6">
        <f>(E3928-D3928)/D3928 + 1</f>
        <v>3.0000000000000027E-3</v>
      </c>
      <c r="P3928" s="5">
        <f>E3928/L3928</f>
        <v>15</v>
      </c>
      <c r="Q3928" t="s">
        <v>8317</v>
      </c>
      <c r="R3928" t="s">
        <v>8318</v>
      </c>
      <c r="S3928" s="12">
        <f>(((J3928/60)/60)/24)+DATE(1970,1,1)</f>
        <v>41970.085046296299</v>
      </c>
      <c r="T3928" s="13">
        <f>(((I3928/60)/60)/24)+DATE(1970,1,1)</f>
        <v>42000.085046296299</v>
      </c>
    </row>
    <row r="3929" spans="1:20" ht="64"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6">
        <f>(E3929-D3929)/D3929 + 1</f>
        <v>1.0000000000000009E-2</v>
      </c>
      <c r="P3929" s="5">
        <f>E3929/L3929</f>
        <v>12.5</v>
      </c>
      <c r="Q3929" t="s">
        <v>8317</v>
      </c>
      <c r="R3929" t="s">
        <v>8318</v>
      </c>
      <c r="S3929" s="12">
        <f>(((J3929/60)/60)/24)+DATE(1970,1,1)</f>
        <v>41830.267407407409</v>
      </c>
      <c r="T3929" s="13">
        <f>(((I3929/60)/60)/24)+DATE(1970,1,1)</f>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6">
        <f>(E3930-D3930)/D3930 + 1</f>
        <v>0.13019999999999998</v>
      </c>
      <c r="P3930" s="5">
        <f>E3930/L3930</f>
        <v>93</v>
      </c>
      <c r="Q3930" t="s">
        <v>8317</v>
      </c>
      <c r="R3930" t="s">
        <v>8318</v>
      </c>
      <c r="S3930" s="12">
        <f>(((J3930/60)/60)/24)+DATE(1970,1,1)</f>
        <v>42265.683182870373</v>
      </c>
      <c r="T3930" s="13">
        <f>(((I3930/60)/60)/24)+DATE(1970,1,1)</f>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6">
        <f>(E3931-D3931)/D3931 + 1</f>
        <v>2.2649999999999948E-2</v>
      </c>
      <c r="P3931" s="5">
        <f>E3931/L3931</f>
        <v>32.357142857142854</v>
      </c>
      <c r="Q3931" t="s">
        <v>8317</v>
      </c>
      <c r="R3931" t="s">
        <v>8318</v>
      </c>
      <c r="S3931" s="12">
        <f>(((J3931/60)/60)/24)+DATE(1970,1,1)</f>
        <v>42601.827141203699</v>
      </c>
      <c r="T3931" s="13">
        <f>(((I3931/60)/60)/24)+DATE(1970,1,1)</f>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6">
        <f>(E3932-D3932)/D3932 + 1</f>
        <v>0</v>
      </c>
      <c r="P3932" s="5" t="e">
        <f>E3932/L3932</f>
        <v>#DIV/0!</v>
      </c>
      <c r="Q3932" t="s">
        <v>8317</v>
      </c>
      <c r="R3932" t="s">
        <v>8318</v>
      </c>
      <c r="S3932" s="12">
        <f>(((J3932/60)/60)/24)+DATE(1970,1,1)</f>
        <v>42433.338749999995</v>
      </c>
      <c r="T3932" s="13">
        <f>(((I3932/60)/60)/24)+DATE(1970,1,1)</f>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6">
        <f>(E3933-D3933)/D3933 + 1</f>
        <v>0</v>
      </c>
      <c r="P3933" s="5" t="e">
        <f>E3933/L3933</f>
        <v>#DIV/0!</v>
      </c>
      <c r="Q3933" t="s">
        <v>8317</v>
      </c>
      <c r="R3933" t="s">
        <v>8318</v>
      </c>
      <c r="S3933" s="12">
        <f>(((J3933/60)/60)/24)+DATE(1970,1,1)</f>
        <v>42228.151701388888</v>
      </c>
      <c r="T3933" s="13">
        <f>(((I3933/60)/60)/24)+DATE(1970,1,1)</f>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6">
        <f>(E3934-D3934)/D3934 + 1</f>
        <v>8.3333333333324155E-5</v>
      </c>
      <c r="P3934" s="5">
        <f>E3934/L3934</f>
        <v>1</v>
      </c>
      <c r="Q3934" t="s">
        <v>8317</v>
      </c>
      <c r="R3934" t="s">
        <v>8318</v>
      </c>
      <c r="S3934" s="12">
        <f>(((J3934/60)/60)/24)+DATE(1970,1,1)</f>
        <v>42415.168564814812</v>
      </c>
      <c r="T3934" s="13">
        <f>(((I3934/60)/60)/24)+DATE(1970,1,1)</f>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6">
        <f>(E3935-D3935)/D3935 + 1</f>
        <v>0.15742857142857147</v>
      </c>
      <c r="P3935" s="5">
        <f>E3935/L3935</f>
        <v>91.833333333333329</v>
      </c>
      <c r="Q3935" t="s">
        <v>8317</v>
      </c>
      <c r="R3935" t="s">
        <v>8318</v>
      </c>
      <c r="S3935" s="12">
        <f>(((J3935/60)/60)/24)+DATE(1970,1,1)</f>
        <v>42538.968310185184</v>
      </c>
      <c r="T3935" s="13">
        <f>(((I3935/60)/60)/24)+DATE(1970,1,1)</f>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6">
        <f>(E3936-D3936)/D3936 + 1</f>
        <v>0.10999999999999999</v>
      </c>
      <c r="P3936" s="5">
        <f>E3936/L3936</f>
        <v>45.833333333333336</v>
      </c>
      <c r="Q3936" t="s">
        <v>8317</v>
      </c>
      <c r="R3936" t="s">
        <v>8318</v>
      </c>
      <c r="S3936" s="12">
        <f>(((J3936/60)/60)/24)+DATE(1970,1,1)</f>
        <v>42233.671747685185</v>
      </c>
      <c r="T3936" s="13">
        <f>(((I3936/60)/60)/24)+DATE(1970,1,1)</f>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6">
        <f>(E3937-D3937)/D3937 + 1</f>
        <v>0.43833333333333335</v>
      </c>
      <c r="P3937" s="5">
        <f>E3937/L3937</f>
        <v>57.173913043478258</v>
      </c>
      <c r="Q3937" t="s">
        <v>8317</v>
      </c>
      <c r="R3937" t="s">
        <v>8318</v>
      </c>
      <c r="S3937" s="12">
        <f>(((J3937/60)/60)/24)+DATE(1970,1,1)</f>
        <v>42221.656782407401</v>
      </c>
      <c r="T3937" s="13">
        <f>(((I3937/60)/60)/24)+DATE(1970,1,1)</f>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6">
        <f>(E3938-D3938)/D3938 + 1</f>
        <v>0</v>
      </c>
      <c r="P3938" s="5" t="e">
        <f>E3938/L3938</f>
        <v>#DIV/0!</v>
      </c>
      <c r="Q3938" t="s">
        <v>8317</v>
      </c>
      <c r="R3938" t="s">
        <v>8318</v>
      </c>
      <c r="S3938" s="12">
        <f>(((J3938/60)/60)/24)+DATE(1970,1,1)</f>
        <v>42675.262962962966</v>
      </c>
      <c r="T3938" s="13">
        <f>(((I3938/60)/60)/24)+DATE(1970,1,1)</f>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6">
        <f>(E3939-D3939)/D3939 + 1</f>
        <v>0.86135181975736574</v>
      </c>
      <c r="P3939" s="5">
        <f>E3939/L3939</f>
        <v>248.5</v>
      </c>
      <c r="Q3939" t="s">
        <v>8317</v>
      </c>
      <c r="R3939" t="s">
        <v>8318</v>
      </c>
      <c r="S3939" s="12">
        <f>(((J3939/60)/60)/24)+DATE(1970,1,1)</f>
        <v>42534.631481481483</v>
      </c>
      <c r="T3939" s="13">
        <f>(((I3939/60)/60)/24)+DATE(1970,1,1)</f>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6">
        <f>(E3940-D3940)/D3940 + 1</f>
        <v>0.12196620583717355</v>
      </c>
      <c r="P3940" s="5">
        <f>E3940/L3940</f>
        <v>79.400000000000006</v>
      </c>
      <c r="Q3940" t="s">
        <v>8317</v>
      </c>
      <c r="R3940" t="s">
        <v>8318</v>
      </c>
      <c r="S3940" s="12">
        <f>(((J3940/60)/60)/24)+DATE(1970,1,1)</f>
        <v>42151.905717592599</v>
      </c>
      <c r="T3940" s="13">
        <f>(((I3940/60)/60)/24)+DATE(1970,1,1)</f>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6">
        <f>(E3941-D3941)/D3941 + 1</f>
        <v>1.0000000000000009E-3</v>
      </c>
      <c r="P3941" s="5">
        <f>E3941/L3941</f>
        <v>5</v>
      </c>
      <c r="Q3941" t="s">
        <v>8317</v>
      </c>
      <c r="R3941" t="s">
        <v>8318</v>
      </c>
      <c r="S3941" s="12">
        <f>(((J3941/60)/60)/24)+DATE(1970,1,1)</f>
        <v>41915.400219907409</v>
      </c>
      <c r="T3941" s="13">
        <f>(((I3941/60)/60)/24)+DATE(1970,1,1)</f>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6">
        <f>(E3942-D3942)/D3942 + 1</f>
        <v>2.1999999999999797E-3</v>
      </c>
      <c r="P3942" s="5">
        <f>E3942/L3942</f>
        <v>5.5</v>
      </c>
      <c r="Q3942" t="s">
        <v>8317</v>
      </c>
      <c r="R3942" t="s">
        <v>8318</v>
      </c>
      <c r="S3942" s="12">
        <f>(((J3942/60)/60)/24)+DATE(1970,1,1)</f>
        <v>41961.492488425924</v>
      </c>
      <c r="T3942" s="13">
        <f>(((I3942/60)/60)/24)+DATE(1970,1,1)</f>
        <v>42006.492488425924</v>
      </c>
    </row>
    <row r="3943" spans="1:20" ht="80"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6">
        <f>(E3943-D3943)/D3943 + 1</f>
        <v>9.0909090909090384E-3</v>
      </c>
      <c r="P3943" s="5">
        <f>E3943/L3943</f>
        <v>25</v>
      </c>
      <c r="Q3943" t="s">
        <v>8317</v>
      </c>
      <c r="R3943" t="s">
        <v>8318</v>
      </c>
      <c r="S3943" s="12">
        <f>(((J3943/60)/60)/24)+DATE(1970,1,1)</f>
        <v>41940.587233796294</v>
      </c>
      <c r="T3943" s="13">
        <f>(((I3943/60)/60)/24)+DATE(1970,1,1)</f>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6">
        <f>(E3944-D3944)/D3944 + 1</f>
        <v>0</v>
      </c>
      <c r="P3944" s="5" t="e">
        <f>E3944/L3944</f>
        <v>#DIV/0!</v>
      </c>
      <c r="Q3944" t="s">
        <v>8317</v>
      </c>
      <c r="R3944" t="s">
        <v>8318</v>
      </c>
      <c r="S3944" s="12">
        <f>(((J3944/60)/60)/24)+DATE(1970,1,1)</f>
        <v>42111.904097222221</v>
      </c>
      <c r="T3944" s="13">
        <f>(((I3944/60)/60)/24)+DATE(1970,1,1)</f>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6">
        <f>(E3945-D3945)/D3945 + 1</f>
        <v>0.35640000000000005</v>
      </c>
      <c r="P3945" s="5">
        <f>E3945/L3945</f>
        <v>137.07692307692307</v>
      </c>
      <c r="Q3945" t="s">
        <v>8317</v>
      </c>
      <c r="R3945" t="s">
        <v>8318</v>
      </c>
      <c r="S3945" s="12">
        <f>(((J3945/60)/60)/24)+DATE(1970,1,1)</f>
        <v>42279.778564814813</v>
      </c>
      <c r="T3945" s="13">
        <f>(((I3945/60)/60)/24)+DATE(1970,1,1)</f>
        <v>42310.701388888891</v>
      </c>
    </row>
    <row r="3946" spans="1:20" ht="64"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6">
        <f>(E3946-D3946)/D3946 + 1</f>
        <v>0</v>
      </c>
      <c r="P3946" s="5" t="e">
        <f>E3946/L3946</f>
        <v>#DIV/0!</v>
      </c>
      <c r="Q3946" t="s">
        <v>8317</v>
      </c>
      <c r="R3946" t="s">
        <v>8318</v>
      </c>
      <c r="S3946" s="12">
        <f>(((J3946/60)/60)/24)+DATE(1970,1,1)</f>
        <v>42213.662905092591</v>
      </c>
      <c r="T3946" s="13">
        <f>(((I3946/60)/60)/24)+DATE(1970,1,1)</f>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6">
        <f>(E3947-D3947)/D3947 + 1</f>
        <v>2.4999999999999467E-3</v>
      </c>
      <c r="P3947" s="5">
        <f>E3947/L3947</f>
        <v>5</v>
      </c>
      <c r="Q3947" t="s">
        <v>8317</v>
      </c>
      <c r="R3947" t="s">
        <v>8318</v>
      </c>
      <c r="S3947" s="12">
        <f>(((J3947/60)/60)/24)+DATE(1970,1,1)</f>
        <v>42109.801712962959</v>
      </c>
      <c r="T3947" s="13">
        <f>(((I3947/60)/60)/24)+DATE(1970,1,1)</f>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6">
        <f>(E3948-D3948)/D3948 + 1</f>
        <v>3.2499999999999973E-2</v>
      </c>
      <c r="P3948" s="5">
        <f>E3948/L3948</f>
        <v>39</v>
      </c>
      <c r="Q3948" t="s">
        <v>8317</v>
      </c>
      <c r="R3948" t="s">
        <v>8318</v>
      </c>
      <c r="S3948" s="12">
        <f>(((J3948/60)/60)/24)+DATE(1970,1,1)</f>
        <v>42031.833587962959</v>
      </c>
      <c r="T3948" s="13">
        <f>(((I3948/60)/60)/24)+DATE(1970,1,1)</f>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6">
        <f>(E3949-D3949)/D3949 + 1</f>
        <v>3.3666666666666623E-2</v>
      </c>
      <c r="P3949" s="5">
        <f>E3949/L3949</f>
        <v>50.5</v>
      </c>
      <c r="Q3949" t="s">
        <v>8317</v>
      </c>
      <c r="R3949" t="s">
        <v>8318</v>
      </c>
      <c r="S3949" s="12">
        <f>(((J3949/60)/60)/24)+DATE(1970,1,1)</f>
        <v>42615.142870370371</v>
      </c>
      <c r="T3949" s="13">
        <f>(((I3949/60)/60)/24)+DATE(1970,1,1)</f>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6">
        <f>(E3950-D3950)/D3950 + 1</f>
        <v>0</v>
      </c>
      <c r="P3950" s="5" t="e">
        <f>E3950/L3950</f>
        <v>#DIV/0!</v>
      </c>
      <c r="Q3950" t="s">
        <v>8317</v>
      </c>
      <c r="R3950" t="s">
        <v>8318</v>
      </c>
      <c r="S3950" s="12">
        <f>(((J3950/60)/60)/24)+DATE(1970,1,1)</f>
        <v>41829.325497685182</v>
      </c>
      <c r="T3950" s="13">
        <f>(((I3950/60)/60)/24)+DATE(1970,1,1)</f>
        <v>41889.325497685182</v>
      </c>
    </row>
    <row r="3951" spans="1:20" ht="64"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6">
        <f>(E3951-D3951)/D3951 + 1</f>
        <v>0.15769999999999995</v>
      </c>
      <c r="P3951" s="5">
        <f>E3951/L3951</f>
        <v>49.28125</v>
      </c>
      <c r="Q3951" t="s">
        <v>8317</v>
      </c>
      <c r="R3951" t="s">
        <v>8318</v>
      </c>
      <c r="S3951" s="12">
        <f>(((J3951/60)/60)/24)+DATE(1970,1,1)</f>
        <v>42016.120613425926</v>
      </c>
      <c r="T3951" s="13">
        <f>(((I3951/60)/60)/24)+DATE(1970,1,1)</f>
        <v>42046.120613425926</v>
      </c>
    </row>
    <row r="3952" spans="1:20" ht="64"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6">
        <f>(E3952-D3952)/D3952 + 1</f>
        <v>6.2499999999999778E-3</v>
      </c>
      <c r="P3952" s="5">
        <f>E3952/L3952</f>
        <v>25</v>
      </c>
      <c r="Q3952" t="s">
        <v>8317</v>
      </c>
      <c r="R3952" t="s">
        <v>8318</v>
      </c>
      <c r="S3952" s="12">
        <f>(((J3952/60)/60)/24)+DATE(1970,1,1)</f>
        <v>42439.702314814815</v>
      </c>
      <c r="T3952" s="13">
        <f>(((I3952/60)/60)/24)+DATE(1970,1,1)</f>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6">
        <f>(E3953-D3953)/D3953 + 1</f>
        <v>5.000000000032756E-6</v>
      </c>
      <c r="P3953" s="5">
        <f>E3953/L3953</f>
        <v>1</v>
      </c>
      <c r="Q3953" t="s">
        <v>8317</v>
      </c>
      <c r="R3953" t="s">
        <v>8318</v>
      </c>
      <c r="S3953" s="12">
        <f>(((J3953/60)/60)/24)+DATE(1970,1,1)</f>
        <v>42433.825717592597</v>
      </c>
      <c r="T3953" s="13">
        <f>(((I3953/60)/60)/24)+DATE(1970,1,1)</f>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6">
        <f>(E3954-D3954)/D3954 + 1</f>
        <v>9.6153846153845812E-4</v>
      </c>
      <c r="P3954" s="5">
        <f>E3954/L3954</f>
        <v>25</v>
      </c>
      <c r="Q3954" t="s">
        <v>8317</v>
      </c>
      <c r="R3954" t="s">
        <v>8318</v>
      </c>
      <c r="S3954" s="12">
        <f>(((J3954/60)/60)/24)+DATE(1970,1,1)</f>
        <v>42243.790393518517</v>
      </c>
      <c r="T3954" s="13">
        <f>(((I3954/60)/60)/24)+DATE(1970,1,1)</f>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6">
        <f>(E3955-D3955)/D3955 + 1</f>
        <v>0</v>
      </c>
      <c r="P3955" s="5" t="e">
        <f>E3955/L3955</f>
        <v>#DIV/0!</v>
      </c>
      <c r="Q3955" t="s">
        <v>8317</v>
      </c>
      <c r="R3955" t="s">
        <v>8318</v>
      </c>
      <c r="S3955" s="12">
        <f>(((J3955/60)/60)/24)+DATE(1970,1,1)</f>
        <v>42550.048449074078</v>
      </c>
      <c r="T3955" s="13">
        <f>(((I3955/60)/60)/24)+DATE(1970,1,1)</f>
        <v>42580.978472222225</v>
      </c>
    </row>
    <row r="3956" spans="1:20" ht="64"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6">
        <f>(E3956-D3956)/D3956 + 1</f>
        <v>0</v>
      </c>
      <c r="P3956" s="5" t="e">
        <f>E3956/L3956</f>
        <v>#DIV/0!</v>
      </c>
      <c r="Q3956" t="s">
        <v>8317</v>
      </c>
      <c r="R3956" t="s">
        <v>8318</v>
      </c>
      <c r="S3956" s="12">
        <f>(((J3956/60)/60)/24)+DATE(1970,1,1)</f>
        <v>41774.651203703703</v>
      </c>
      <c r="T3956" s="13">
        <f>(((I3956/60)/60)/24)+DATE(1970,1,1)</f>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6">
        <f>(E3957-D3957)/D3957 + 1</f>
        <v>0.24285714285714288</v>
      </c>
      <c r="P3957" s="5">
        <f>E3957/L3957</f>
        <v>53.125</v>
      </c>
      <c r="Q3957" t="s">
        <v>8317</v>
      </c>
      <c r="R3957" t="s">
        <v>8318</v>
      </c>
      <c r="S3957" s="12">
        <f>(((J3957/60)/60)/24)+DATE(1970,1,1)</f>
        <v>42306.848854166667</v>
      </c>
      <c r="T3957" s="13">
        <f>(((I3957/60)/60)/24)+DATE(1970,1,1)</f>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6">
        <f>(E3958-D3958)/D3958 + 1</f>
        <v>0</v>
      </c>
      <c r="P3958" s="5" t="e">
        <f>E3958/L3958</f>
        <v>#DIV/0!</v>
      </c>
      <c r="Q3958" t="s">
        <v>8317</v>
      </c>
      <c r="R3958" t="s">
        <v>8318</v>
      </c>
      <c r="S3958" s="12">
        <f>(((J3958/60)/60)/24)+DATE(1970,1,1)</f>
        <v>42457.932025462964</v>
      </c>
      <c r="T3958" s="13">
        <f>(((I3958/60)/60)/24)+DATE(1970,1,1)</f>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6">
        <f>(E3959-D3959)/D3959 + 1</f>
        <v>2.4999999999997247E-4</v>
      </c>
      <c r="P3959" s="5">
        <f>E3959/L3959</f>
        <v>7</v>
      </c>
      <c r="Q3959" t="s">
        <v>8317</v>
      </c>
      <c r="R3959" t="s">
        <v>8318</v>
      </c>
      <c r="S3959" s="12">
        <f>(((J3959/60)/60)/24)+DATE(1970,1,1)</f>
        <v>42513.976319444439</v>
      </c>
      <c r="T3959" s="13">
        <f>(((I3959/60)/60)/24)+DATE(1970,1,1)</f>
        <v>42559.976319444439</v>
      </c>
    </row>
    <row r="3960" spans="1:20" ht="64"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6">
        <f>(E3960-D3960)/D3960 + 1</f>
        <v>0.32050000000000001</v>
      </c>
      <c r="P3960" s="5">
        <f>E3960/L3960</f>
        <v>40.0625</v>
      </c>
      <c r="Q3960" t="s">
        <v>8317</v>
      </c>
      <c r="R3960" t="s">
        <v>8318</v>
      </c>
      <c r="S3960" s="12">
        <f>(((J3960/60)/60)/24)+DATE(1970,1,1)</f>
        <v>41816.950370370374</v>
      </c>
      <c r="T3960" s="13">
        <f>(((I3960/60)/60)/24)+DATE(1970,1,1)</f>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6">
        <f>(E3961-D3961)/D3961 + 1</f>
        <v>0.24333333333333329</v>
      </c>
      <c r="P3961" s="5">
        <f>E3961/L3961</f>
        <v>24.333333333333332</v>
      </c>
      <c r="Q3961" t="s">
        <v>8317</v>
      </c>
      <c r="R3961" t="s">
        <v>8318</v>
      </c>
      <c r="S3961" s="12">
        <f>(((J3961/60)/60)/24)+DATE(1970,1,1)</f>
        <v>41880.788842592592</v>
      </c>
      <c r="T3961" s="13">
        <f>(((I3961/60)/60)/24)+DATE(1970,1,1)</f>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6">
        <f>(E3962-D3962)/D3962 + 1</f>
        <v>1.5000000000000013E-2</v>
      </c>
      <c r="P3962" s="5">
        <f>E3962/L3962</f>
        <v>11.25</v>
      </c>
      <c r="Q3962" t="s">
        <v>8317</v>
      </c>
      <c r="R3962" t="s">
        <v>8318</v>
      </c>
      <c r="S3962" s="12">
        <f>(((J3962/60)/60)/24)+DATE(1970,1,1)</f>
        <v>42342.845555555556</v>
      </c>
      <c r="T3962" s="13">
        <f>(((I3962/60)/60)/24)+DATE(1970,1,1)</f>
        <v>42372.845555555556</v>
      </c>
    </row>
    <row r="3963" spans="1:20" ht="64"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6">
        <f>(E3963-D3963)/D3963 + 1</f>
        <v>4.1999999999999815E-3</v>
      </c>
      <c r="P3963" s="5">
        <f>E3963/L3963</f>
        <v>10.5</v>
      </c>
      <c r="Q3963" t="s">
        <v>8317</v>
      </c>
      <c r="R3963" t="s">
        <v>8318</v>
      </c>
      <c r="S3963" s="12">
        <f>(((J3963/60)/60)/24)+DATE(1970,1,1)</f>
        <v>41745.891319444447</v>
      </c>
      <c r="T3963" s="13">
        <f>(((I3963/60)/60)/24)+DATE(1970,1,1)</f>
        <v>41767.891319444447</v>
      </c>
    </row>
    <row r="3964" spans="1:20" ht="64"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6">
        <f>(E3964-D3964)/D3964 + 1</f>
        <v>3.214285714285714E-2</v>
      </c>
      <c r="P3964" s="5">
        <f>E3964/L3964</f>
        <v>15</v>
      </c>
      <c r="Q3964" t="s">
        <v>8317</v>
      </c>
      <c r="R3964" t="s">
        <v>8318</v>
      </c>
      <c r="S3964" s="12">
        <f>(((J3964/60)/60)/24)+DATE(1970,1,1)</f>
        <v>42311.621458333335</v>
      </c>
      <c r="T3964" s="13">
        <f>(((I3964/60)/60)/24)+DATE(1970,1,1)</f>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6">
        <f>(E3965-D3965)/D3965 + 1</f>
        <v>0</v>
      </c>
      <c r="P3965" s="5" t="e">
        <f>E3965/L3965</f>
        <v>#DIV/0!</v>
      </c>
      <c r="Q3965" t="s">
        <v>8317</v>
      </c>
      <c r="R3965" t="s">
        <v>8318</v>
      </c>
      <c r="S3965" s="12">
        <f>(((J3965/60)/60)/24)+DATE(1970,1,1)</f>
        <v>42296.154131944444</v>
      </c>
      <c r="T3965" s="13">
        <f>(((I3965/60)/60)/24)+DATE(1970,1,1)</f>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6">
        <f>(E3966-D3966)/D3966 + 1</f>
        <v>6.2999999999999945E-2</v>
      </c>
      <c r="P3966" s="5">
        <f>E3966/L3966</f>
        <v>42</v>
      </c>
      <c r="Q3966" t="s">
        <v>8317</v>
      </c>
      <c r="R3966" t="s">
        <v>8318</v>
      </c>
      <c r="S3966" s="12">
        <f>(((J3966/60)/60)/24)+DATE(1970,1,1)</f>
        <v>42053.722060185188</v>
      </c>
      <c r="T3966" s="13">
        <f>(((I3966/60)/60)/24)+DATE(1970,1,1)</f>
        <v>42113.680393518516</v>
      </c>
    </row>
    <row r="3967" spans="1:20" ht="64"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6">
        <f>(E3967-D3967)/D3967 + 1</f>
        <v>0.14249999999999996</v>
      </c>
      <c r="P3967" s="5">
        <f>E3967/L3967</f>
        <v>71.25</v>
      </c>
      <c r="Q3967" t="s">
        <v>8317</v>
      </c>
      <c r="R3967" t="s">
        <v>8318</v>
      </c>
      <c r="S3967" s="12">
        <f>(((J3967/60)/60)/24)+DATE(1970,1,1)</f>
        <v>42414.235879629632</v>
      </c>
      <c r="T3967" s="13">
        <f>(((I3967/60)/60)/24)+DATE(1970,1,1)</f>
        <v>42474.194212962961</v>
      </c>
    </row>
    <row r="3968" spans="1:20" ht="64"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6">
        <f>(E3968-D3968)/D3968 + 1</f>
        <v>6.0000000000000053E-3</v>
      </c>
      <c r="P3968" s="5">
        <f>E3968/L3968</f>
        <v>22.5</v>
      </c>
      <c r="Q3968" t="s">
        <v>8317</v>
      </c>
      <c r="R3968" t="s">
        <v>8318</v>
      </c>
      <c r="S3968" s="12">
        <f>(((J3968/60)/60)/24)+DATE(1970,1,1)</f>
        <v>41801.711550925924</v>
      </c>
      <c r="T3968" s="13">
        <f>(((I3968/60)/60)/24)+DATE(1970,1,1)</f>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6">
        <f>(E3969-D3969)/D3969 + 1</f>
        <v>0.24117647058823533</v>
      </c>
      <c r="P3969" s="5">
        <f>E3969/L3969</f>
        <v>41</v>
      </c>
      <c r="Q3969" t="s">
        <v>8317</v>
      </c>
      <c r="R3969" t="s">
        <v>8318</v>
      </c>
      <c r="S3969" s="12">
        <f>(((J3969/60)/60)/24)+DATE(1970,1,1)</f>
        <v>42770.290590277778</v>
      </c>
      <c r="T3969" s="13">
        <f>(((I3969/60)/60)/24)+DATE(1970,1,1)</f>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6">
        <f>(E3970-D3970)/D3970 + 1</f>
        <v>0.10540000000000005</v>
      </c>
      <c r="P3970" s="5">
        <f>E3970/L3970</f>
        <v>47.909090909090907</v>
      </c>
      <c r="Q3970" t="s">
        <v>8317</v>
      </c>
      <c r="R3970" t="s">
        <v>8318</v>
      </c>
      <c r="S3970" s="12">
        <f>(((J3970/60)/60)/24)+DATE(1970,1,1)</f>
        <v>42452.815659722226</v>
      </c>
      <c r="T3970" s="13">
        <f>(((I3970/60)/60)/24)+DATE(1970,1,1)</f>
        <v>42512.815659722226</v>
      </c>
    </row>
    <row r="3971" spans="1:20" ht="64"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6">
        <f>(E3971-D3971)/D3971 + 1</f>
        <v>7.4690265486725638E-2</v>
      </c>
      <c r="P3971" s="5">
        <f>E3971/L3971</f>
        <v>35.166666666666664</v>
      </c>
      <c r="Q3971" t="s">
        <v>8317</v>
      </c>
      <c r="R3971" t="s">
        <v>8318</v>
      </c>
      <c r="S3971" s="12">
        <f>(((J3971/60)/60)/24)+DATE(1970,1,1)</f>
        <v>42601.854699074072</v>
      </c>
      <c r="T3971" s="13">
        <f>(((I3971/60)/60)/24)+DATE(1970,1,1)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6">
        <f>(E3972-D3972)/D3972 + 1</f>
        <v>7.3333333333336359E-4</v>
      </c>
      <c r="P3972" s="5">
        <f>E3972/L3972</f>
        <v>5.5</v>
      </c>
      <c r="Q3972" t="s">
        <v>8317</v>
      </c>
      <c r="R3972" t="s">
        <v>8318</v>
      </c>
      <c r="S3972" s="12">
        <f>(((J3972/60)/60)/24)+DATE(1970,1,1)</f>
        <v>42447.863553240735</v>
      </c>
      <c r="T3972" s="13">
        <f>(((I3972/60)/60)/24)+DATE(1970,1,1)</f>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6">
        <f>(E3973-D3973)/D3973 + 1</f>
        <v>9.7142857142856753E-3</v>
      </c>
      <c r="P3973" s="5">
        <f>E3973/L3973</f>
        <v>22.666666666666668</v>
      </c>
      <c r="Q3973" t="s">
        <v>8317</v>
      </c>
      <c r="R3973" t="s">
        <v>8318</v>
      </c>
      <c r="S3973" s="12">
        <f>(((J3973/60)/60)/24)+DATE(1970,1,1)</f>
        <v>41811.536180555559</v>
      </c>
      <c r="T3973" s="13">
        <f>(((I3973/60)/60)/24)+DATE(1970,1,1)</f>
        <v>41841.536180555559</v>
      </c>
    </row>
    <row r="3974" spans="1:20" ht="48"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6">
        <f>(E3974-D3974)/D3974 + 1</f>
        <v>0.21099999999999997</v>
      </c>
      <c r="P3974" s="5">
        <f>E3974/L3974</f>
        <v>26.375</v>
      </c>
      <c r="Q3974" t="s">
        <v>8317</v>
      </c>
      <c r="R3974" t="s">
        <v>8318</v>
      </c>
      <c r="S3974" s="12">
        <f>(((J3974/60)/60)/24)+DATE(1970,1,1)</f>
        <v>41981.067523148144</v>
      </c>
      <c r="T3974" s="13">
        <f>(((I3974/60)/60)/24)+DATE(1970,1,1)</f>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6">
        <f>(E3975-D3975)/D3975 + 1</f>
        <v>0.78100000000000003</v>
      </c>
      <c r="P3975" s="5">
        <f>E3975/L3975</f>
        <v>105.54054054054055</v>
      </c>
      <c r="Q3975" t="s">
        <v>8317</v>
      </c>
      <c r="R3975" t="s">
        <v>8318</v>
      </c>
      <c r="S3975" s="12">
        <f>(((J3975/60)/60)/24)+DATE(1970,1,1)</f>
        <v>42469.68414351852</v>
      </c>
      <c r="T3975" s="13">
        <f>(((I3975/60)/60)/24)+DATE(1970,1,1)</f>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6">
        <f>(E3976-D3976)/D3976 + 1</f>
        <v>0.31999999999999995</v>
      </c>
      <c r="P3976" s="5">
        <f>E3976/L3976</f>
        <v>29.09090909090909</v>
      </c>
      <c r="Q3976" t="s">
        <v>8317</v>
      </c>
      <c r="R3976" t="s">
        <v>8318</v>
      </c>
      <c r="S3976" s="12">
        <f>(((J3976/60)/60)/24)+DATE(1970,1,1)</f>
        <v>42493.546851851846</v>
      </c>
      <c r="T3976" s="13">
        <f>(((I3976/60)/60)/24)+DATE(1970,1,1)</f>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6">
        <f>(E3977-D3977)/D3977 + 1</f>
        <v>0</v>
      </c>
      <c r="P3977" s="5" t="e">
        <f>E3977/L3977</f>
        <v>#DIV/0!</v>
      </c>
      <c r="Q3977" t="s">
        <v>8317</v>
      </c>
      <c r="R3977" t="s">
        <v>8318</v>
      </c>
      <c r="S3977" s="12">
        <f>(((J3977/60)/60)/24)+DATE(1970,1,1)</f>
        <v>42534.866875</v>
      </c>
      <c r="T3977" s="13">
        <f>(((I3977/60)/60)/24)+DATE(1970,1,1)</f>
        <v>42564.866875</v>
      </c>
    </row>
    <row r="3978" spans="1:20" ht="64"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6">
        <f>(E3978-D3978)/D3978 + 1</f>
        <v>0.47692307692307689</v>
      </c>
      <c r="P3978" s="5">
        <f>E3978/L3978</f>
        <v>62</v>
      </c>
      <c r="Q3978" t="s">
        <v>8317</v>
      </c>
      <c r="R3978" t="s">
        <v>8318</v>
      </c>
      <c r="S3978" s="12">
        <f>(((J3978/60)/60)/24)+DATE(1970,1,1)</f>
        <v>41830.858344907407</v>
      </c>
      <c r="T3978" s="13">
        <f>(((I3978/60)/60)/24)+DATE(1970,1,1)</f>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6">
        <f>(E3979-D3979)/D3979 + 1</f>
        <v>1.4499999999999957E-2</v>
      </c>
      <c r="P3979" s="5">
        <f>E3979/L3979</f>
        <v>217.5</v>
      </c>
      <c r="Q3979" t="s">
        <v>8317</v>
      </c>
      <c r="R3979" t="s">
        <v>8318</v>
      </c>
      <c r="S3979" s="12">
        <f>(((J3979/60)/60)/24)+DATE(1970,1,1)</f>
        <v>42543.788564814815</v>
      </c>
      <c r="T3979" s="13">
        <f>(((I3979/60)/60)/24)+DATE(1970,1,1)</f>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6">
        <f>(E3980-D3980)/D3980 + 1</f>
        <v>0.10699999999999998</v>
      </c>
      <c r="P3980" s="5">
        <f>E3980/L3980</f>
        <v>26.75</v>
      </c>
      <c r="Q3980" t="s">
        <v>8317</v>
      </c>
      <c r="R3980" t="s">
        <v>8318</v>
      </c>
      <c r="S3980" s="12">
        <f>(((J3980/60)/60)/24)+DATE(1970,1,1)</f>
        <v>41975.642974537041</v>
      </c>
      <c r="T3980" s="13">
        <f>(((I3980/60)/60)/24)+DATE(1970,1,1)</f>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6">
        <f>(E3981-D3981)/D3981 + 1</f>
        <v>1.8333333333333313E-2</v>
      </c>
      <c r="P3981" s="5">
        <f>E3981/L3981</f>
        <v>18.333333333333332</v>
      </c>
      <c r="Q3981" t="s">
        <v>8317</v>
      </c>
      <c r="R3981" t="s">
        <v>8318</v>
      </c>
      <c r="S3981" s="12">
        <f>(((J3981/60)/60)/24)+DATE(1970,1,1)</f>
        <v>42069.903437500005</v>
      </c>
      <c r="T3981" s="13">
        <f>(((I3981/60)/60)/24)+DATE(1970,1,1)</f>
        <v>42092.833333333328</v>
      </c>
    </row>
    <row r="3982" spans="1:20" ht="64"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6">
        <f>(E3982-D3982)/D3982 + 1</f>
        <v>0.18000000000000005</v>
      </c>
      <c r="P3982" s="5">
        <f>E3982/L3982</f>
        <v>64.285714285714292</v>
      </c>
      <c r="Q3982" t="s">
        <v>8317</v>
      </c>
      <c r="R3982" t="s">
        <v>8318</v>
      </c>
      <c r="S3982" s="12">
        <f>(((J3982/60)/60)/24)+DATE(1970,1,1)</f>
        <v>41795.598923611113</v>
      </c>
      <c r="T3982" s="13">
        <f>(((I3982/60)/60)/24)+DATE(1970,1,1)</f>
        <v>41825.598923611113</v>
      </c>
    </row>
    <row r="3983" spans="1:20" ht="48"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6">
        <f>(E3983-D3983)/D3983 + 1</f>
        <v>4.0833333333333388E-2</v>
      </c>
      <c r="P3983" s="5">
        <f>E3983/L3983</f>
        <v>175</v>
      </c>
      <c r="Q3983" t="s">
        <v>8317</v>
      </c>
      <c r="R3983" t="s">
        <v>8318</v>
      </c>
      <c r="S3983" s="12">
        <f>(((J3983/60)/60)/24)+DATE(1970,1,1)</f>
        <v>42508.179965277777</v>
      </c>
      <c r="T3983" s="13">
        <f>(((I3983/60)/60)/24)+DATE(1970,1,1)</f>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6">
        <f>(E3984-D3984)/D3984 + 1</f>
        <v>0.19999999999999996</v>
      </c>
      <c r="P3984" s="5">
        <f>E3984/L3984</f>
        <v>34</v>
      </c>
      <c r="Q3984" t="s">
        <v>8317</v>
      </c>
      <c r="R3984" t="s">
        <v>8318</v>
      </c>
      <c r="S3984" s="12">
        <f>(((J3984/60)/60)/24)+DATE(1970,1,1)</f>
        <v>42132.809953703705</v>
      </c>
      <c r="T3984" s="13">
        <f>(((I3984/60)/60)/24)+DATE(1970,1,1)</f>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6">
        <f>(E3985-D3985)/D3985 + 1</f>
        <v>0.34802513464991025</v>
      </c>
      <c r="P3985" s="5">
        <f>E3985/L3985</f>
        <v>84.282608695652172</v>
      </c>
      <c r="Q3985" t="s">
        <v>8317</v>
      </c>
      <c r="R3985" t="s">
        <v>8318</v>
      </c>
      <c r="S3985" s="12">
        <f>(((J3985/60)/60)/24)+DATE(1970,1,1)</f>
        <v>41747.86986111111</v>
      </c>
      <c r="T3985" s="13">
        <f>(((I3985/60)/60)/24)+DATE(1970,1,1)</f>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6">
        <f>(E3986-D3986)/D3986 + 1</f>
        <v>6.3333333333333353E-2</v>
      </c>
      <c r="P3986" s="5">
        <f>E3986/L3986</f>
        <v>9.5</v>
      </c>
      <c r="Q3986" t="s">
        <v>8317</v>
      </c>
      <c r="R3986" t="s">
        <v>8318</v>
      </c>
      <c r="S3986" s="12">
        <f>(((J3986/60)/60)/24)+DATE(1970,1,1)</f>
        <v>41920.963472222218</v>
      </c>
      <c r="T3986" s="13">
        <f>(((I3986/60)/60)/24)+DATE(1970,1,1)</f>
        <v>41951</v>
      </c>
    </row>
    <row r="3987" spans="1:20" ht="64"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6">
        <f>(E3987-D3987)/D3987 + 1</f>
        <v>0.32050000000000001</v>
      </c>
      <c r="P3987" s="5">
        <f>E3987/L3987</f>
        <v>33.736842105263158</v>
      </c>
      <c r="Q3987" t="s">
        <v>8317</v>
      </c>
      <c r="R3987" t="s">
        <v>8318</v>
      </c>
      <c r="S3987" s="12">
        <f>(((J3987/60)/60)/24)+DATE(1970,1,1)</f>
        <v>42399.707407407404</v>
      </c>
      <c r="T3987" s="13">
        <f>(((I3987/60)/60)/24)+DATE(1970,1,1)</f>
        <v>42420.878472222219</v>
      </c>
    </row>
    <row r="3988" spans="1:20" ht="64"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6">
        <f>(E3988-D3988)/D3988 + 1</f>
        <v>9.760000000000002E-2</v>
      </c>
      <c r="P3988" s="5">
        <f>E3988/L3988</f>
        <v>37.53846153846154</v>
      </c>
      <c r="Q3988" t="s">
        <v>8317</v>
      </c>
      <c r="R3988" t="s">
        <v>8318</v>
      </c>
      <c r="S3988" s="12">
        <f>(((J3988/60)/60)/24)+DATE(1970,1,1)</f>
        <v>42467.548541666663</v>
      </c>
      <c r="T3988" s="13">
        <f>(((I3988/60)/60)/24)+DATE(1970,1,1)</f>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6">
        <f>(E3989-D3989)/D3989 + 1</f>
        <v>0.37749999999999995</v>
      </c>
      <c r="P3989" s="5">
        <f>E3989/L3989</f>
        <v>11.615384615384615</v>
      </c>
      <c r="Q3989" t="s">
        <v>8317</v>
      </c>
      <c r="R3989" t="s">
        <v>8318</v>
      </c>
      <c r="S3989" s="12">
        <f>(((J3989/60)/60)/24)+DATE(1970,1,1)</f>
        <v>41765.92465277778</v>
      </c>
      <c r="T3989" s="13">
        <f>(((I3989/60)/60)/24)+DATE(1970,1,1)</f>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6">
        <f>(E3990-D3990)/D3990 + 1</f>
        <v>2.1333333333333315E-2</v>
      </c>
      <c r="P3990" s="5">
        <f>E3990/L3990</f>
        <v>8</v>
      </c>
      <c r="Q3990" t="s">
        <v>8317</v>
      </c>
      <c r="R3990" t="s">
        <v>8318</v>
      </c>
      <c r="S3990" s="12">
        <f>(((J3990/60)/60)/24)+DATE(1970,1,1)</f>
        <v>42230.08116898148</v>
      </c>
      <c r="T3990" s="13">
        <f>(((I3990/60)/60)/24)+DATE(1970,1,1)</f>
        <v>42245.08116898148</v>
      </c>
    </row>
    <row r="3991" spans="1:20" ht="64"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6">
        <f>(E3991-D3991)/D3991 + 1</f>
        <v>0</v>
      </c>
      <c r="P3991" s="5" t="e">
        <f>E3991/L3991</f>
        <v>#DIV/0!</v>
      </c>
      <c r="Q3991" t="s">
        <v>8317</v>
      </c>
      <c r="R3991" t="s">
        <v>8318</v>
      </c>
      <c r="S3991" s="12">
        <f>(((J3991/60)/60)/24)+DATE(1970,1,1)</f>
        <v>42286.749780092592</v>
      </c>
      <c r="T3991" s="13">
        <f>(((I3991/60)/60)/24)+DATE(1970,1,1)</f>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6">
        <f>(E3992-D3992)/D3992 + 1</f>
        <v>4.1818181818181865E-2</v>
      </c>
      <c r="P3992" s="5">
        <f>E3992/L3992</f>
        <v>23</v>
      </c>
      <c r="Q3992" t="s">
        <v>8317</v>
      </c>
      <c r="R3992" t="s">
        <v>8318</v>
      </c>
      <c r="S3992" s="12">
        <f>(((J3992/60)/60)/24)+DATE(1970,1,1)</f>
        <v>42401.672372685185</v>
      </c>
      <c r="T3992" s="13">
        <f>(((I3992/60)/60)/24)+DATE(1970,1,1)</f>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6">
        <f>(E3993-D3993)/D3993 + 1</f>
        <v>0.19999999999999996</v>
      </c>
      <c r="P3993" s="5">
        <f>E3993/L3993</f>
        <v>100</v>
      </c>
      <c r="Q3993" t="s">
        <v>8317</v>
      </c>
      <c r="R3993" t="s">
        <v>8318</v>
      </c>
      <c r="S3993" s="12">
        <f>(((J3993/60)/60)/24)+DATE(1970,1,1)</f>
        <v>42125.644467592589</v>
      </c>
      <c r="T3993" s="13">
        <f>(((I3993/60)/60)/24)+DATE(1970,1,1)</f>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6">
        <f>(E3994-D3994)/D3994 + 1</f>
        <v>5.4100000000000037E-2</v>
      </c>
      <c r="P3994" s="5">
        <f>E3994/L3994</f>
        <v>60.111111111111114</v>
      </c>
      <c r="Q3994" t="s">
        <v>8317</v>
      </c>
      <c r="R3994" t="s">
        <v>8318</v>
      </c>
      <c r="S3994" s="12">
        <f>(((J3994/60)/60)/24)+DATE(1970,1,1)</f>
        <v>42289.94049768518</v>
      </c>
      <c r="T3994" s="13">
        <f>(((I3994/60)/60)/24)+DATE(1970,1,1)</f>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6">
        <f>(E3995-D3995)/D3995 + 1</f>
        <v>5.9999999999948983E-5</v>
      </c>
      <c r="P3995" s="5">
        <f>E3995/L3995</f>
        <v>3</v>
      </c>
      <c r="Q3995" t="s">
        <v>8317</v>
      </c>
      <c r="R3995" t="s">
        <v>8318</v>
      </c>
      <c r="S3995" s="12">
        <f>(((J3995/60)/60)/24)+DATE(1970,1,1)</f>
        <v>42107.864722222221</v>
      </c>
      <c r="T3995" s="13">
        <f>(((I3995/60)/60)/24)+DATE(1970,1,1)</f>
        <v>42137.864722222221</v>
      </c>
    </row>
    <row r="3996" spans="1:20" ht="48"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6">
        <f>(E3996-D3996)/D3996 + 1</f>
        <v>2.4999999999999467E-3</v>
      </c>
      <c r="P3996" s="5">
        <f>E3996/L3996</f>
        <v>5</v>
      </c>
      <c r="Q3996" t="s">
        <v>8317</v>
      </c>
      <c r="R3996" t="s">
        <v>8318</v>
      </c>
      <c r="S3996" s="12">
        <f>(((J3996/60)/60)/24)+DATE(1970,1,1)</f>
        <v>41809.389930555553</v>
      </c>
      <c r="T3996" s="13">
        <f>(((I3996/60)/60)/24)+DATE(1970,1,1)</f>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6">
        <f>(E3997-D3997)/D3997 + 1</f>
        <v>0.35</v>
      </c>
      <c r="P3997" s="5">
        <f>E3997/L3997</f>
        <v>17.5</v>
      </c>
      <c r="Q3997" t="s">
        <v>8317</v>
      </c>
      <c r="R3997" t="s">
        <v>8318</v>
      </c>
      <c r="S3997" s="12">
        <f>(((J3997/60)/60)/24)+DATE(1970,1,1)</f>
        <v>42019.683761574073</v>
      </c>
      <c r="T3997" s="13">
        <f>(((I3997/60)/60)/24)+DATE(1970,1,1)</f>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6">
        <f>(E3998-D3998)/D3998 + 1</f>
        <v>0.16566666666666663</v>
      </c>
      <c r="P3998" s="5">
        <f>E3998/L3998</f>
        <v>29.235294117647058</v>
      </c>
      <c r="Q3998" t="s">
        <v>8317</v>
      </c>
      <c r="R3998" t="s">
        <v>8318</v>
      </c>
      <c r="S3998" s="12">
        <f>(((J3998/60)/60)/24)+DATE(1970,1,1)</f>
        <v>41950.26694444444</v>
      </c>
      <c r="T3998" s="13">
        <f>(((I3998/60)/60)/24)+DATE(1970,1,1)</f>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6">
        <f>(E3999-D3999)/D3999 + 1</f>
        <v>0</v>
      </c>
      <c r="P3999" s="5" t="e">
        <f>E3999/L3999</f>
        <v>#DIV/0!</v>
      </c>
      <c r="Q3999" t="s">
        <v>8317</v>
      </c>
      <c r="R3999" t="s">
        <v>8318</v>
      </c>
      <c r="S3999" s="12">
        <f>(((J3999/60)/60)/24)+DATE(1970,1,1)</f>
        <v>42069.391446759255</v>
      </c>
      <c r="T3999" s="13">
        <f>(((I3999/60)/60)/24)+DATE(1970,1,1)</f>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6">
        <f>(E4000-D4000)/D4000 + 1</f>
        <v>0.57200000000000006</v>
      </c>
      <c r="P4000" s="5">
        <f>E4000/L4000</f>
        <v>59.583333333333336</v>
      </c>
      <c r="Q4000" t="s">
        <v>8317</v>
      </c>
      <c r="R4000" t="s">
        <v>8318</v>
      </c>
      <c r="S4000" s="12">
        <f>(((J4000/60)/60)/24)+DATE(1970,1,1)</f>
        <v>42061.963263888887</v>
      </c>
      <c r="T4000" s="13">
        <f>(((I4000/60)/60)/24)+DATE(1970,1,1)</f>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6">
        <f>(E4001-D4001)/D4001 + 1</f>
        <v>0.16514285714285715</v>
      </c>
      <c r="P4001" s="5">
        <f>E4001/L4001</f>
        <v>82.571428571428569</v>
      </c>
      <c r="Q4001" t="s">
        <v>8317</v>
      </c>
      <c r="R4001" t="s">
        <v>8318</v>
      </c>
      <c r="S4001" s="12">
        <f>(((J4001/60)/60)/24)+DATE(1970,1,1)</f>
        <v>41842.828680555554</v>
      </c>
      <c r="T4001" s="13">
        <f>(((I4001/60)/60)/24)+DATE(1970,1,1)</f>
        <v>41882.827650462961</v>
      </c>
    </row>
    <row r="4002" spans="1:20" ht="32"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6">
        <f>(E4002-D4002)/D4002 + 1</f>
        <v>1.2499999999999734E-3</v>
      </c>
      <c r="P4002" s="5">
        <f>E4002/L4002</f>
        <v>10</v>
      </c>
      <c r="Q4002" t="s">
        <v>8317</v>
      </c>
      <c r="R4002" t="s">
        <v>8318</v>
      </c>
      <c r="S4002" s="12">
        <f>(((J4002/60)/60)/24)+DATE(1970,1,1)</f>
        <v>42437.64534722222</v>
      </c>
      <c r="T4002" s="13">
        <f>(((I4002/60)/60)/24)+DATE(1970,1,1)</f>
        <v>42497.603680555556</v>
      </c>
    </row>
    <row r="4003" spans="1:20" ht="64"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6">
        <f>(E4003-D4003)/D4003 + 1</f>
        <v>0.37749999999999995</v>
      </c>
      <c r="P4003" s="5">
        <f>E4003/L4003</f>
        <v>32.357142857142854</v>
      </c>
      <c r="Q4003" t="s">
        <v>8317</v>
      </c>
      <c r="R4003" t="s">
        <v>8318</v>
      </c>
      <c r="S4003" s="12">
        <f>(((J4003/60)/60)/24)+DATE(1970,1,1)</f>
        <v>42775.964212962965</v>
      </c>
      <c r="T4003" s="13">
        <f>(((I4003/60)/60)/24)+DATE(1970,1,1)</f>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6">
        <f>(E4004-D4004)/D4004 + 1</f>
        <v>1.8399999999999972E-2</v>
      </c>
      <c r="P4004" s="5">
        <f>E4004/L4004</f>
        <v>5.75</v>
      </c>
      <c r="Q4004" t="s">
        <v>8317</v>
      </c>
      <c r="R4004" t="s">
        <v>8318</v>
      </c>
      <c r="S4004" s="12">
        <f>(((J4004/60)/60)/24)+DATE(1970,1,1)</f>
        <v>41879.043530092589</v>
      </c>
      <c r="T4004" s="13">
        <f>(((I4004/60)/60)/24)+DATE(1970,1,1)</f>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6">
        <f>(E4005-D4005)/D4005 + 1</f>
        <v>0.10050000000000003</v>
      </c>
      <c r="P4005" s="5">
        <f>E4005/L4005</f>
        <v>100.5</v>
      </c>
      <c r="Q4005" t="s">
        <v>8317</v>
      </c>
      <c r="R4005" t="s">
        <v>8318</v>
      </c>
      <c r="S4005" s="12">
        <f>(((J4005/60)/60)/24)+DATE(1970,1,1)</f>
        <v>42020.587349537032</v>
      </c>
      <c r="T4005" s="13">
        <f>(((I4005/60)/60)/24)+DATE(1970,1,1)</f>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6">
        <f>(E4006-D4006)/D4006 + 1</f>
        <v>2.0000000000000018E-3</v>
      </c>
      <c r="P4006" s="5">
        <f>E4006/L4006</f>
        <v>1</v>
      </c>
      <c r="Q4006" t="s">
        <v>8317</v>
      </c>
      <c r="R4006" t="s">
        <v>8318</v>
      </c>
      <c r="S4006" s="12">
        <f>(((J4006/60)/60)/24)+DATE(1970,1,1)</f>
        <v>41890.16269675926</v>
      </c>
      <c r="T4006" s="13">
        <f>(((I4006/60)/60)/24)+DATE(1970,1,1)</f>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6">
        <f>(E4007-D4007)/D4007 + 1</f>
        <v>1.3333333333333308E-2</v>
      </c>
      <c r="P4007" s="5">
        <f>E4007/L4007</f>
        <v>20</v>
      </c>
      <c r="Q4007" t="s">
        <v>8317</v>
      </c>
      <c r="R4007" t="s">
        <v>8318</v>
      </c>
      <c r="S4007" s="12">
        <f>(((J4007/60)/60)/24)+DATE(1970,1,1)</f>
        <v>41872.807696759257</v>
      </c>
      <c r="T4007" s="13">
        <f>(((I4007/60)/60)/24)+DATE(1970,1,1)</f>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6">
        <f>(E4008-D4008)/D4008 + 1</f>
        <v>6.6666666666659324E-5</v>
      </c>
      <c r="P4008" s="5">
        <f>E4008/L4008</f>
        <v>2</v>
      </c>
      <c r="Q4008" t="s">
        <v>8317</v>
      </c>
      <c r="R4008" t="s">
        <v>8318</v>
      </c>
      <c r="S4008" s="12">
        <f>(((J4008/60)/60)/24)+DATE(1970,1,1)</f>
        <v>42391.772997685184</v>
      </c>
      <c r="T4008" s="13">
        <f>(((I4008/60)/60)/24)+DATE(1970,1,1)</f>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6">
        <f>(E4009-D4009)/D4009 + 1</f>
        <v>2.4999999999999467E-3</v>
      </c>
      <c r="P4009" s="5">
        <f>E4009/L4009</f>
        <v>5</v>
      </c>
      <c r="Q4009" t="s">
        <v>8317</v>
      </c>
      <c r="R4009" t="s">
        <v>8318</v>
      </c>
      <c r="S4009" s="12">
        <f>(((J4009/60)/60)/24)+DATE(1970,1,1)</f>
        <v>41848.772928240738</v>
      </c>
      <c r="T4009" s="13">
        <f>(((I4009/60)/60)/24)+DATE(1970,1,1)</f>
        <v>41877.686111111114</v>
      </c>
    </row>
    <row r="4010" spans="1:20" ht="64"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6">
        <f>(E4010-D4010)/D4010 + 1</f>
        <v>6.0000000000000053E-2</v>
      </c>
      <c r="P4010" s="5">
        <f>E4010/L4010</f>
        <v>15</v>
      </c>
      <c r="Q4010" t="s">
        <v>8317</v>
      </c>
      <c r="R4010" t="s">
        <v>8318</v>
      </c>
      <c r="S4010" s="12">
        <f>(((J4010/60)/60)/24)+DATE(1970,1,1)</f>
        <v>42177.964201388888</v>
      </c>
      <c r="T4010" s="13">
        <f>(((I4010/60)/60)/24)+DATE(1970,1,1)</f>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6">
        <f>(E4011-D4011)/D4011 + 1</f>
        <v>3.8860103626943032E-2</v>
      </c>
      <c r="P4011" s="5">
        <f>E4011/L4011</f>
        <v>25</v>
      </c>
      <c r="Q4011" t="s">
        <v>8317</v>
      </c>
      <c r="R4011" t="s">
        <v>8318</v>
      </c>
      <c r="S4011" s="12">
        <f>(((J4011/60)/60)/24)+DATE(1970,1,1)</f>
        <v>41851.700925925928</v>
      </c>
      <c r="T4011" s="13">
        <f>(((I4011/60)/60)/24)+DATE(1970,1,1)</f>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6">
        <f>(E4012-D4012)/D4012 + 1</f>
        <v>0.24194444444444441</v>
      </c>
      <c r="P4012" s="5">
        <f>E4012/L4012</f>
        <v>45.842105263157897</v>
      </c>
      <c r="Q4012" t="s">
        <v>8317</v>
      </c>
      <c r="R4012" t="s">
        <v>8318</v>
      </c>
      <c r="S4012" s="12">
        <f>(((J4012/60)/60)/24)+DATE(1970,1,1)</f>
        <v>41921.770439814813</v>
      </c>
      <c r="T4012" s="13">
        <f>(((I4012/60)/60)/24)+DATE(1970,1,1)</f>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6">
        <f>(E4013-D4013)/D4013 + 1</f>
        <v>7.5999999999999956E-2</v>
      </c>
      <c r="P4013" s="5">
        <f>E4013/L4013</f>
        <v>4.75</v>
      </c>
      <c r="Q4013" t="s">
        <v>8317</v>
      </c>
      <c r="R4013" t="s">
        <v>8318</v>
      </c>
      <c r="S4013" s="12">
        <f>(((J4013/60)/60)/24)+DATE(1970,1,1)</f>
        <v>42002.54488425926</v>
      </c>
      <c r="T4013" s="13">
        <f>(((I4013/60)/60)/24)+DATE(1970,1,1)</f>
        <v>42032.54488425926</v>
      </c>
    </row>
    <row r="4014" spans="1:20" ht="64"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6">
        <f>(E4014-D4014)/D4014 + 1</f>
        <v>0</v>
      </c>
      <c r="P4014" s="5" t="e">
        <f>E4014/L4014</f>
        <v>#DIV/0!</v>
      </c>
      <c r="Q4014" t="s">
        <v>8317</v>
      </c>
      <c r="R4014" t="s">
        <v>8318</v>
      </c>
      <c r="S4014" s="12">
        <f>(((J4014/60)/60)/24)+DATE(1970,1,1)</f>
        <v>42096.544548611113</v>
      </c>
      <c r="T4014" s="13">
        <f>(((I4014/60)/60)/24)+DATE(1970,1,1)</f>
        <v>42126.544548611113</v>
      </c>
    </row>
    <row r="4015" spans="1:20" ht="64"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6">
        <f>(E4015-D4015)/D4015 + 1</f>
        <v>1.3000000000000012E-2</v>
      </c>
      <c r="P4015" s="5">
        <f>E4015/L4015</f>
        <v>13</v>
      </c>
      <c r="Q4015" t="s">
        <v>8317</v>
      </c>
      <c r="R4015" t="s">
        <v>8318</v>
      </c>
      <c r="S4015" s="12">
        <f>(((J4015/60)/60)/24)+DATE(1970,1,1)</f>
        <v>42021.301192129627</v>
      </c>
      <c r="T4015" s="13">
        <f>(((I4015/60)/60)/24)+DATE(1970,1,1)</f>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6">
        <f>(E4016-D4016)/D4016 + 1</f>
        <v>0</v>
      </c>
      <c r="P4016" s="5" t="e">
        <f>E4016/L4016</f>
        <v>#DIV/0!</v>
      </c>
      <c r="Q4016" t="s">
        <v>8317</v>
      </c>
      <c r="R4016" t="s">
        <v>8318</v>
      </c>
      <c r="S4016" s="12">
        <f>(((J4016/60)/60)/24)+DATE(1970,1,1)</f>
        <v>42419.246168981481</v>
      </c>
      <c r="T4016" s="13">
        <f>(((I4016/60)/60)/24)+DATE(1970,1,1)</f>
        <v>42434.246168981481</v>
      </c>
    </row>
    <row r="4017" spans="1:20" ht="64"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6">
        <f>(E4017-D4017)/D4017 + 1</f>
        <v>1.4285714285711126E-4</v>
      </c>
      <c r="P4017" s="5">
        <f>E4017/L4017</f>
        <v>1</v>
      </c>
      <c r="Q4017" t="s">
        <v>8317</v>
      </c>
      <c r="R4017" t="s">
        <v>8318</v>
      </c>
      <c r="S4017" s="12">
        <f>(((J4017/60)/60)/24)+DATE(1970,1,1)</f>
        <v>42174.780821759254</v>
      </c>
      <c r="T4017" s="13">
        <f>(((I4017/60)/60)/24)+DATE(1970,1,1)</f>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6">
        <f>(E4018-D4018)/D4018 + 1</f>
        <v>0.14000000000000001</v>
      </c>
      <c r="P4018" s="5">
        <f>E4018/L4018</f>
        <v>10</v>
      </c>
      <c r="Q4018" t="s">
        <v>8317</v>
      </c>
      <c r="R4018" t="s">
        <v>8318</v>
      </c>
      <c r="S4018" s="12">
        <f>(((J4018/60)/60)/24)+DATE(1970,1,1)</f>
        <v>41869.872685185182</v>
      </c>
      <c r="T4018" s="13">
        <f>(((I4018/60)/60)/24)+DATE(1970,1,1)</f>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6">
        <f>(E4019-D4019)/D4019 + 1</f>
        <v>1.0499999999999954E-2</v>
      </c>
      <c r="P4019" s="5">
        <f>E4019/L4019</f>
        <v>52.5</v>
      </c>
      <c r="Q4019" t="s">
        <v>8317</v>
      </c>
      <c r="R4019" t="s">
        <v>8318</v>
      </c>
      <c r="S4019" s="12">
        <f>(((J4019/60)/60)/24)+DATE(1970,1,1)</f>
        <v>41856.672152777777</v>
      </c>
      <c r="T4019" s="13">
        <f>(((I4019/60)/60)/24)+DATE(1970,1,1)</f>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6">
        <f>(E4020-D4020)/D4020 + 1</f>
        <v>8.666666666666667E-2</v>
      </c>
      <c r="P4020" s="5">
        <f>E4020/L4020</f>
        <v>32.5</v>
      </c>
      <c r="Q4020" t="s">
        <v>8317</v>
      </c>
      <c r="R4020" t="s">
        <v>8318</v>
      </c>
      <c r="S4020" s="12">
        <f>(((J4020/60)/60)/24)+DATE(1970,1,1)</f>
        <v>42620.91097222222</v>
      </c>
      <c r="T4020" s="13">
        <f>(((I4020/60)/60)/24)+DATE(1970,1,1)</f>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6">
        <f>(E4021-D4021)/D4021 + 1</f>
        <v>8.2857142857143407E-3</v>
      </c>
      <c r="P4021" s="5">
        <f>E4021/L4021</f>
        <v>7.25</v>
      </c>
      <c r="Q4021" t="s">
        <v>8317</v>
      </c>
      <c r="R4021" t="s">
        <v>8318</v>
      </c>
      <c r="S4021" s="12">
        <f>(((J4021/60)/60)/24)+DATE(1970,1,1)</f>
        <v>42417.675879629634</v>
      </c>
      <c r="T4021" s="13">
        <f>(((I4021/60)/60)/24)+DATE(1970,1,1)</f>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6">
        <f>(E4022-D4022)/D4022 + 1</f>
        <v>0.16666666666666663</v>
      </c>
      <c r="P4022" s="5">
        <f>E4022/L4022</f>
        <v>33.333333333333336</v>
      </c>
      <c r="Q4022" t="s">
        <v>8317</v>
      </c>
      <c r="R4022" t="s">
        <v>8318</v>
      </c>
      <c r="S4022" s="12">
        <f>(((J4022/60)/60)/24)+DATE(1970,1,1)</f>
        <v>42057.190960648149</v>
      </c>
      <c r="T4022" s="13">
        <f>(((I4022/60)/60)/24)+DATE(1970,1,1)</f>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6">
        <f>(E4023-D4023)/D4023 + 1</f>
        <v>8.3333333333333037E-3</v>
      </c>
      <c r="P4023" s="5">
        <f>E4023/L4023</f>
        <v>62.5</v>
      </c>
      <c r="Q4023" t="s">
        <v>8317</v>
      </c>
      <c r="R4023" t="s">
        <v>8318</v>
      </c>
      <c r="S4023" s="12">
        <f>(((J4023/60)/60)/24)+DATE(1970,1,1)</f>
        <v>41878.911550925928</v>
      </c>
      <c r="T4023" s="13">
        <f>(((I4023/60)/60)/24)+DATE(1970,1,1)</f>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6">
        <f>(E4024-D4024)/D4024 + 1</f>
        <v>0.69561111111111118</v>
      </c>
      <c r="P4024" s="5">
        <f>E4024/L4024</f>
        <v>63.558375634517766</v>
      </c>
      <c r="Q4024" t="s">
        <v>8317</v>
      </c>
      <c r="R4024" t="s">
        <v>8318</v>
      </c>
      <c r="S4024" s="12">
        <f>(((J4024/60)/60)/24)+DATE(1970,1,1)</f>
        <v>41990.584108796291</v>
      </c>
      <c r="T4024" s="13">
        <f>(((I4024/60)/60)/24)+DATE(1970,1,1)</f>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6">
        <f>(E4025-D4025)/D4025 + 1</f>
        <v>0</v>
      </c>
      <c r="P4025" s="5" t="e">
        <f>E4025/L4025</f>
        <v>#DIV/0!</v>
      </c>
      <c r="Q4025" t="s">
        <v>8317</v>
      </c>
      <c r="R4025" t="s">
        <v>8318</v>
      </c>
      <c r="S4025" s="12">
        <f>(((J4025/60)/60)/24)+DATE(1970,1,1)</f>
        <v>42408.999571759254</v>
      </c>
      <c r="T4025" s="13">
        <f>(((I4025/60)/60)/24)+DATE(1970,1,1)</f>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6">
        <f>(E4026-D4026)/D4026 + 1</f>
        <v>1.2499999999999956E-2</v>
      </c>
      <c r="P4026" s="5">
        <f>E4026/L4026</f>
        <v>10</v>
      </c>
      <c r="Q4026" t="s">
        <v>8317</v>
      </c>
      <c r="R4026" t="s">
        <v>8318</v>
      </c>
      <c r="S4026" s="12">
        <f>(((J4026/60)/60)/24)+DATE(1970,1,1)</f>
        <v>42217.670104166667</v>
      </c>
      <c r="T4026" s="13">
        <f>(((I4026/60)/60)/24)+DATE(1970,1,1)</f>
        <v>42247.670104166667</v>
      </c>
    </row>
    <row r="4027" spans="1:20" ht="64"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6">
        <f>(E4027-D4027)/D4027 + 1</f>
        <v>5.0000000000000044E-2</v>
      </c>
      <c r="P4027" s="5">
        <f>E4027/L4027</f>
        <v>62.5</v>
      </c>
      <c r="Q4027" t="s">
        <v>8317</v>
      </c>
      <c r="R4027" t="s">
        <v>8318</v>
      </c>
      <c r="S4027" s="12">
        <f>(((J4027/60)/60)/24)+DATE(1970,1,1)</f>
        <v>42151.237685185188</v>
      </c>
      <c r="T4027" s="13">
        <f>(((I4027/60)/60)/24)+DATE(1970,1,1)</f>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6">
        <f>(E4028-D4028)/D4028 + 1</f>
        <v>0</v>
      </c>
      <c r="P4028" s="5" t="e">
        <f>E4028/L4028</f>
        <v>#DIV/0!</v>
      </c>
      <c r="Q4028" t="s">
        <v>8317</v>
      </c>
      <c r="R4028" t="s">
        <v>8318</v>
      </c>
      <c r="S4028" s="12">
        <f>(((J4028/60)/60)/24)+DATE(1970,1,1)</f>
        <v>42282.655543981484</v>
      </c>
      <c r="T4028" s="13">
        <f>(((I4028/60)/60)/24)+DATE(1970,1,1)</f>
        <v>42342.697210648148</v>
      </c>
    </row>
    <row r="4029" spans="1:20" ht="64"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6">
        <f>(E4029-D4029)/D4029 + 1</f>
        <v>7.1666666666666656E-2</v>
      </c>
      <c r="P4029" s="5">
        <f>E4029/L4029</f>
        <v>30.714285714285715</v>
      </c>
      <c r="Q4029" t="s">
        <v>8317</v>
      </c>
      <c r="R4029" t="s">
        <v>8318</v>
      </c>
      <c r="S4029" s="12">
        <f>(((J4029/60)/60)/24)+DATE(1970,1,1)</f>
        <v>42768.97084490741</v>
      </c>
      <c r="T4029" s="13">
        <f>(((I4029/60)/60)/24)+DATE(1970,1,1)</f>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6">
        <f>(E4030-D4030)/D4030 + 1</f>
        <v>0.28049999999999997</v>
      </c>
      <c r="P4030" s="5">
        <f>E4030/L4030</f>
        <v>51</v>
      </c>
      <c r="Q4030" t="s">
        <v>8317</v>
      </c>
      <c r="R4030" t="s">
        <v>8318</v>
      </c>
      <c r="S4030" s="12">
        <f>(((J4030/60)/60)/24)+DATE(1970,1,1)</f>
        <v>41765.938657407409</v>
      </c>
      <c r="T4030" s="13">
        <f>(((I4030/60)/60)/24)+DATE(1970,1,1)</f>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6">
        <f>(E4031-D4031)/D4031 + 1</f>
        <v>0</v>
      </c>
      <c r="P4031" s="5" t="e">
        <f>E4031/L4031</f>
        <v>#DIV/0!</v>
      </c>
      <c r="Q4031" t="s">
        <v>8317</v>
      </c>
      <c r="R4031" t="s">
        <v>8318</v>
      </c>
      <c r="S4031" s="12">
        <f>(((J4031/60)/60)/24)+DATE(1970,1,1)</f>
        <v>42322.025115740747</v>
      </c>
      <c r="T4031" s="13">
        <f>(((I4031/60)/60)/24)+DATE(1970,1,1)</f>
        <v>42352.025115740747</v>
      </c>
    </row>
    <row r="4032" spans="1:20" ht="64"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6">
        <f>(E4032-D4032)/D4032 + 1</f>
        <v>0.16000000000000003</v>
      </c>
      <c r="P4032" s="5">
        <f>E4032/L4032</f>
        <v>66.666666666666671</v>
      </c>
      <c r="Q4032" t="s">
        <v>8317</v>
      </c>
      <c r="R4032" t="s">
        <v>8318</v>
      </c>
      <c r="S4032" s="12">
        <f>(((J4032/60)/60)/24)+DATE(1970,1,1)</f>
        <v>42374.655081018514</v>
      </c>
      <c r="T4032" s="13">
        <f>(((I4032/60)/60)/24)+DATE(1970,1,1)</f>
        <v>42403.784027777772</v>
      </c>
    </row>
    <row r="4033" spans="1:20" ht="64"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6">
        <f>(E4033-D4033)/D4033 + 1</f>
        <v>0</v>
      </c>
      <c r="P4033" s="5" t="e">
        <f>E4033/L4033</f>
        <v>#DIV/0!</v>
      </c>
      <c r="Q4033" t="s">
        <v>8317</v>
      </c>
      <c r="R4033" t="s">
        <v>8318</v>
      </c>
      <c r="S4033" s="12">
        <f>(((J4033/60)/60)/24)+DATE(1970,1,1)</f>
        <v>41941.585231481484</v>
      </c>
      <c r="T4033" s="13">
        <f>(((I4033/60)/60)/24)+DATE(1970,1,1)</f>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6">
        <f>(E4034-D4034)/D4034 + 1</f>
        <v>6.828703703703709E-2</v>
      </c>
      <c r="P4034" s="5">
        <f>E4034/L4034</f>
        <v>59</v>
      </c>
      <c r="Q4034" t="s">
        <v>8317</v>
      </c>
      <c r="R4034" t="s">
        <v>8318</v>
      </c>
      <c r="S4034" s="12">
        <f>(((J4034/60)/60)/24)+DATE(1970,1,1)</f>
        <v>42293.809212962966</v>
      </c>
      <c r="T4034" s="13">
        <f>(((I4034/60)/60)/24)+DATE(1970,1,1)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6">
        <f>(E4035-D4035)/D4035 + 1</f>
        <v>0.25698702928870287</v>
      </c>
      <c r="P4035" s="5">
        <f>E4035/L4035</f>
        <v>65.340319148936175</v>
      </c>
      <c r="Q4035" t="s">
        <v>8317</v>
      </c>
      <c r="R4035" t="s">
        <v>8318</v>
      </c>
      <c r="S4035" s="12">
        <f>(((J4035/60)/60)/24)+DATE(1970,1,1)</f>
        <v>42614.268796296295</v>
      </c>
      <c r="T4035" s="13">
        <f>(((I4035/60)/60)/24)+DATE(1970,1,1)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6">
        <f>(E4036-D4036)/D4036 + 1</f>
        <v>1.4814814814814836E-2</v>
      </c>
      <c r="P4036" s="5">
        <f>E4036/L4036</f>
        <v>100</v>
      </c>
      <c r="Q4036" t="s">
        <v>8317</v>
      </c>
      <c r="R4036" t="s">
        <v>8318</v>
      </c>
      <c r="S4036" s="12">
        <f>(((J4036/60)/60)/24)+DATE(1970,1,1)</f>
        <v>42067.947337962964</v>
      </c>
      <c r="T4036" s="13">
        <f>(((I4036/60)/60)/24)+DATE(1970,1,1)</f>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6">
        <f>(E4037-D4037)/D4037 + 1</f>
        <v>0.36850000000000005</v>
      </c>
      <c r="P4037" s="5">
        <f>E4037/L4037</f>
        <v>147.4</v>
      </c>
      <c r="Q4037" t="s">
        <v>8317</v>
      </c>
      <c r="R4037" t="s">
        <v>8318</v>
      </c>
      <c r="S4037" s="12">
        <f>(((J4037/60)/60)/24)+DATE(1970,1,1)</f>
        <v>41903.882951388885</v>
      </c>
      <c r="T4037" s="13">
        <f>(((I4037/60)/60)/24)+DATE(1970,1,1)</f>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6">
        <f>(E4038-D4038)/D4038 + 1</f>
        <v>0.47050000000000003</v>
      </c>
      <c r="P4038" s="5">
        <f>E4038/L4038</f>
        <v>166.05882352941177</v>
      </c>
      <c r="Q4038" t="s">
        <v>8317</v>
      </c>
      <c r="R4038" t="s">
        <v>8318</v>
      </c>
      <c r="S4038" s="12">
        <f>(((J4038/60)/60)/24)+DATE(1970,1,1)</f>
        <v>41804.937083333331</v>
      </c>
      <c r="T4038" s="13">
        <f>(((I4038/60)/60)/24)+DATE(1970,1,1)</f>
        <v>41821.9375</v>
      </c>
    </row>
    <row r="4039" spans="1:20" ht="64"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6">
        <f>(E4039-D4039)/D4039 + 1</f>
        <v>0.11428571428571432</v>
      </c>
      <c r="P4039" s="5">
        <f>E4039/L4039</f>
        <v>40</v>
      </c>
      <c r="Q4039" t="s">
        <v>8317</v>
      </c>
      <c r="R4039" t="s">
        <v>8318</v>
      </c>
      <c r="S4039" s="12">
        <f>(((J4039/60)/60)/24)+DATE(1970,1,1)</f>
        <v>42497.070775462969</v>
      </c>
      <c r="T4039" s="13">
        <f>(((I4039/60)/60)/24)+DATE(1970,1,1)</f>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6">
        <f>(E4040-D4040)/D4040 + 1</f>
        <v>0.12039999999999995</v>
      </c>
      <c r="P4040" s="5">
        <f>E4040/L4040</f>
        <v>75.25</v>
      </c>
      <c r="Q4040" t="s">
        <v>8317</v>
      </c>
      <c r="R4040" t="s">
        <v>8318</v>
      </c>
      <c r="S4040" s="12">
        <f>(((J4040/60)/60)/24)+DATE(1970,1,1)</f>
        <v>41869.798726851855</v>
      </c>
      <c r="T4040" s="13">
        <f>(((I4040/60)/60)/24)+DATE(1970,1,1)</f>
        <v>41929.798726851855</v>
      </c>
    </row>
    <row r="4041" spans="1:20" ht="48"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6">
        <f>(E4041-D4041)/D4041 + 1</f>
        <v>0.6</v>
      </c>
      <c r="P4041" s="5">
        <f>E4041/L4041</f>
        <v>60</v>
      </c>
      <c r="Q4041" t="s">
        <v>8317</v>
      </c>
      <c r="R4041" t="s">
        <v>8318</v>
      </c>
      <c r="S4041" s="12">
        <f>(((J4041/60)/60)/24)+DATE(1970,1,1)</f>
        <v>42305.670914351853</v>
      </c>
      <c r="T4041" s="13">
        <f>(((I4041/60)/60)/24)+DATE(1970,1,1)</f>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6">
        <f>(E4042-D4042)/D4042 + 1</f>
        <v>0.3125</v>
      </c>
      <c r="P4042" s="5">
        <f>E4042/L4042</f>
        <v>1250</v>
      </c>
      <c r="Q4042" t="s">
        <v>8317</v>
      </c>
      <c r="R4042" t="s">
        <v>8318</v>
      </c>
      <c r="S4042" s="12">
        <f>(((J4042/60)/60)/24)+DATE(1970,1,1)</f>
        <v>42144.231527777782</v>
      </c>
      <c r="T4042" s="13">
        <f>(((I4042/60)/60)/24)+DATE(1970,1,1)</f>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6">
        <f>(E4043-D4043)/D4043 + 1</f>
        <v>4.1999999999999815E-3</v>
      </c>
      <c r="P4043" s="5">
        <f>E4043/L4043</f>
        <v>10.5</v>
      </c>
      <c r="Q4043" t="s">
        <v>8317</v>
      </c>
      <c r="R4043" t="s">
        <v>8318</v>
      </c>
      <c r="S4043" s="12">
        <f>(((J4043/60)/60)/24)+DATE(1970,1,1)</f>
        <v>42559.474004629628</v>
      </c>
      <c r="T4043" s="13">
        <f>(((I4043/60)/60)/24)+DATE(1970,1,1)</f>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6">
        <f>(E4044-D4044)/D4044 + 1</f>
        <v>2.0999999999999908E-3</v>
      </c>
      <c r="P4044" s="5">
        <f>E4044/L4044</f>
        <v>7</v>
      </c>
      <c r="Q4044" t="s">
        <v>8317</v>
      </c>
      <c r="R4044" t="s">
        <v>8318</v>
      </c>
      <c r="S4044" s="12">
        <f>(((J4044/60)/60)/24)+DATE(1970,1,1)</f>
        <v>41995.084074074075</v>
      </c>
      <c r="T4044" s="13">
        <f>(((I4044/60)/60)/24)+DATE(1970,1,1)</f>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6">
        <f>(E4045-D4045)/D4045 + 1</f>
        <v>0</v>
      </c>
      <c r="P4045" s="5" t="e">
        <f>E4045/L4045</f>
        <v>#DIV/0!</v>
      </c>
      <c r="Q4045" t="s">
        <v>8317</v>
      </c>
      <c r="R4045" t="s">
        <v>8318</v>
      </c>
      <c r="S4045" s="12">
        <f>(((J4045/60)/60)/24)+DATE(1970,1,1)</f>
        <v>41948.957465277781</v>
      </c>
      <c r="T4045" s="13">
        <f>(((I4045/60)/60)/24)+DATE(1970,1,1)</f>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6">
        <f>(E4046-D4046)/D4046 + 1</f>
        <v>0.375</v>
      </c>
      <c r="P4046" s="5">
        <f>E4046/L4046</f>
        <v>56.25</v>
      </c>
      <c r="Q4046" t="s">
        <v>8317</v>
      </c>
      <c r="R4046" t="s">
        <v>8318</v>
      </c>
      <c r="S4046" s="12">
        <f>(((J4046/60)/60)/24)+DATE(1970,1,1)</f>
        <v>42074.219699074078</v>
      </c>
      <c r="T4046" s="13">
        <f>(((I4046/60)/60)/24)+DATE(1970,1,1)</f>
        <v>42104.208333333328</v>
      </c>
    </row>
    <row r="4047" spans="1:20" ht="64"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6">
        <f>(E4047-D4047)/D4047 + 1</f>
        <v>1.9999999999997797E-4</v>
      </c>
      <c r="P4047" s="5">
        <f>E4047/L4047</f>
        <v>1</v>
      </c>
      <c r="Q4047" t="s">
        <v>8317</v>
      </c>
      <c r="R4047" t="s">
        <v>8318</v>
      </c>
      <c r="S4047" s="12">
        <f>(((J4047/60)/60)/24)+DATE(1970,1,1)</f>
        <v>41842.201261574075</v>
      </c>
      <c r="T4047" s="13">
        <f>(((I4047/60)/60)/24)+DATE(1970,1,1)</f>
        <v>41872.201261574075</v>
      </c>
    </row>
    <row r="4048" spans="1:20" ht="64"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6">
        <f>(E4048-D4048)/D4048 + 1</f>
        <v>8.2142857142857184E-2</v>
      </c>
      <c r="P4048" s="5">
        <f>E4048/L4048</f>
        <v>38.333333333333336</v>
      </c>
      <c r="Q4048" t="s">
        <v>8317</v>
      </c>
      <c r="R4048" t="s">
        <v>8318</v>
      </c>
      <c r="S4048" s="12">
        <f>(((J4048/60)/60)/24)+DATE(1970,1,1)</f>
        <v>41904.650578703702</v>
      </c>
      <c r="T4048" s="13">
        <f>(((I4048/60)/60)/24)+DATE(1970,1,1)</f>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6">
        <f>(E4049-D4049)/D4049 + 1</f>
        <v>2.200000000000002E-2</v>
      </c>
      <c r="P4049" s="5">
        <f>E4049/L4049</f>
        <v>27.5</v>
      </c>
      <c r="Q4049" t="s">
        <v>8317</v>
      </c>
      <c r="R4049" t="s">
        <v>8318</v>
      </c>
      <c r="S4049" s="12">
        <f>(((J4049/60)/60)/24)+DATE(1970,1,1)</f>
        <v>41991.022488425922</v>
      </c>
      <c r="T4049" s="13">
        <f>(((I4049/60)/60)/24)+DATE(1970,1,1)</f>
        <v>42015.041666666672</v>
      </c>
    </row>
    <row r="4050" spans="1:20" ht="64"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6">
        <f>(E4050-D4050)/D4050 + 1</f>
        <v>0.17652941176470593</v>
      </c>
      <c r="P4050" s="5">
        <f>E4050/L4050</f>
        <v>32.978021978021978</v>
      </c>
      <c r="Q4050" t="s">
        <v>8317</v>
      </c>
      <c r="R4050" t="s">
        <v>8318</v>
      </c>
      <c r="S4050" s="12">
        <f>(((J4050/60)/60)/24)+DATE(1970,1,1)</f>
        <v>42436.509108796294</v>
      </c>
      <c r="T4050" s="13">
        <f>(((I4050/60)/60)/24)+DATE(1970,1,1)</f>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6">
        <f>(E4051-D4051)/D4051 + 1</f>
        <v>8.0000000000002292E-4</v>
      </c>
      <c r="P4051" s="5">
        <f>E4051/L4051</f>
        <v>16</v>
      </c>
      <c r="Q4051" t="s">
        <v>8317</v>
      </c>
      <c r="R4051" t="s">
        <v>8318</v>
      </c>
      <c r="S4051" s="12">
        <f>(((J4051/60)/60)/24)+DATE(1970,1,1)</f>
        <v>42169.958506944444</v>
      </c>
      <c r="T4051" s="13">
        <f>(((I4051/60)/60)/24)+DATE(1970,1,1)</f>
        <v>42199.958506944444</v>
      </c>
    </row>
    <row r="4052" spans="1:20" ht="64"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6">
        <f>(E4052-D4052)/D4052 + 1</f>
        <v>6.6666666666670427E-4</v>
      </c>
      <c r="P4052" s="5">
        <f>E4052/L4052</f>
        <v>1</v>
      </c>
      <c r="Q4052" t="s">
        <v>8317</v>
      </c>
      <c r="R4052" t="s">
        <v>8318</v>
      </c>
      <c r="S4052" s="12">
        <f>(((J4052/60)/60)/24)+DATE(1970,1,1)</f>
        <v>41905.636469907404</v>
      </c>
      <c r="T4052" s="13">
        <f>(((I4052/60)/60)/24)+DATE(1970,1,1)</f>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6">
        <f>(E4053-D4053)/D4053 + 1</f>
        <v>0</v>
      </c>
      <c r="P4053" s="5" t="e">
        <f>E4053/L4053</f>
        <v>#DIV/0!</v>
      </c>
      <c r="Q4053" t="s">
        <v>8317</v>
      </c>
      <c r="R4053" t="s">
        <v>8318</v>
      </c>
      <c r="S4053" s="12">
        <f>(((J4053/60)/60)/24)+DATE(1970,1,1)</f>
        <v>41761.810150462967</v>
      </c>
      <c r="T4053" s="13">
        <f>(((I4053/60)/60)/24)+DATE(1970,1,1)</f>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6">
        <f>(E4054-D4054)/D4054 + 1</f>
        <v>0.3753333333333333</v>
      </c>
      <c r="P4054" s="5">
        <f>E4054/L4054</f>
        <v>86.615384615384613</v>
      </c>
      <c r="Q4054" t="s">
        <v>8317</v>
      </c>
      <c r="R4054" t="s">
        <v>8318</v>
      </c>
      <c r="S4054" s="12">
        <f>(((J4054/60)/60)/24)+DATE(1970,1,1)</f>
        <v>41865.878657407404</v>
      </c>
      <c r="T4054" s="13">
        <f>(((I4054/60)/60)/24)+DATE(1970,1,1)</f>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6">
        <f>(E4055-D4055)/D4055 + 1</f>
        <v>0.21999999999999997</v>
      </c>
      <c r="P4055" s="5">
        <f>E4055/L4055</f>
        <v>55</v>
      </c>
      <c r="Q4055" t="s">
        <v>8317</v>
      </c>
      <c r="R4055" t="s">
        <v>8318</v>
      </c>
      <c r="S4055" s="12">
        <f>(((J4055/60)/60)/24)+DATE(1970,1,1)</f>
        <v>41928.690138888887</v>
      </c>
      <c r="T4055" s="13">
        <f>(((I4055/60)/60)/24)+DATE(1970,1,1)</f>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6">
        <f>(E4056-D4056)/D4056 + 1</f>
        <v>0</v>
      </c>
      <c r="P4056" s="5" t="e">
        <f>E4056/L4056</f>
        <v>#DIV/0!</v>
      </c>
      <c r="Q4056" t="s">
        <v>8317</v>
      </c>
      <c r="R4056" t="s">
        <v>8318</v>
      </c>
      <c r="S4056" s="12">
        <f>(((J4056/60)/60)/24)+DATE(1970,1,1)</f>
        <v>42613.841261574074</v>
      </c>
      <c r="T4056" s="13">
        <f>(((I4056/60)/60)/24)+DATE(1970,1,1)</f>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6">
        <f>(E4057-D4057)/D4057 + 1</f>
        <v>0.17620000000000002</v>
      </c>
      <c r="P4057" s="5">
        <f>E4057/L4057</f>
        <v>41.952380952380949</v>
      </c>
      <c r="Q4057" t="s">
        <v>8317</v>
      </c>
      <c r="R4057" t="s">
        <v>8318</v>
      </c>
      <c r="S4057" s="12">
        <f>(((J4057/60)/60)/24)+DATE(1970,1,1)</f>
        <v>41779.648506944446</v>
      </c>
      <c r="T4057" s="13">
        <f>(((I4057/60)/60)/24)+DATE(1970,1,1)</f>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6">
        <f>(E4058-D4058)/D4058 + 1</f>
        <v>0.53</v>
      </c>
      <c r="P4058" s="5">
        <f>E4058/L4058</f>
        <v>88.333333333333329</v>
      </c>
      <c r="Q4058" t="s">
        <v>8317</v>
      </c>
      <c r="R4058" t="s">
        <v>8318</v>
      </c>
      <c r="S4058" s="12">
        <f>(((J4058/60)/60)/24)+DATE(1970,1,1)</f>
        <v>42534.933321759265</v>
      </c>
      <c r="T4058" s="13">
        <f>(((I4058/60)/60)/24)+DATE(1970,1,1)</f>
        <v>42554.832638888889</v>
      </c>
    </row>
    <row r="4059" spans="1:20" ht="64"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6">
        <f>(E4059-D4059)/D4059 + 1</f>
        <v>0.22142857142857142</v>
      </c>
      <c r="P4059" s="5">
        <f>E4059/L4059</f>
        <v>129.16666666666666</v>
      </c>
      <c r="Q4059" t="s">
        <v>8317</v>
      </c>
      <c r="R4059" t="s">
        <v>8318</v>
      </c>
      <c r="S4059" s="12">
        <f>(((J4059/60)/60)/24)+DATE(1970,1,1)</f>
        <v>42310.968518518523</v>
      </c>
      <c r="T4059" s="13">
        <f>(((I4059/60)/60)/24)+DATE(1970,1,1)</f>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6">
        <f>(E4060-D4060)/D4060 + 1</f>
        <v>2.5333333333333319E-2</v>
      </c>
      <c r="P4060" s="5">
        <f>E4060/L4060</f>
        <v>23.75</v>
      </c>
      <c r="Q4060" t="s">
        <v>8317</v>
      </c>
      <c r="R4060" t="s">
        <v>8318</v>
      </c>
      <c r="S4060" s="12">
        <f>(((J4060/60)/60)/24)+DATE(1970,1,1)</f>
        <v>42446.060694444444</v>
      </c>
      <c r="T4060" s="13">
        <f>(((I4060/60)/60)/24)+DATE(1970,1,1)</f>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6">
        <f>(E4061-D4061)/D4061 + 1</f>
        <v>2.5000000000000022E-2</v>
      </c>
      <c r="P4061" s="5">
        <f>E4061/L4061</f>
        <v>35.714285714285715</v>
      </c>
      <c r="Q4061" t="s">
        <v>8317</v>
      </c>
      <c r="R4061" t="s">
        <v>8318</v>
      </c>
      <c r="S4061" s="12">
        <f>(((J4061/60)/60)/24)+DATE(1970,1,1)</f>
        <v>41866.640648148146</v>
      </c>
      <c r="T4061" s="13">
        <f>(((I4061/60)/60)/24)+DATE(1970,1,1)</f>
        <v>41898.125</v>
      </c>
    </row>
    <row r="4062" spans="1:20" ht="64"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6">
        <f>(E4062-D4062)/D4062 + 1</f>
        <v>2.849999999999997E-2</v>
      </c>
      <c r="P4062" s="5">
        <f>E4062/L4062</f>
        <v>57</v>
      </c>
      <c r="Q4062" t="s">
        <v>8317</v>
      </c>
      <c r="R4062" t="s">
        <v>8318</v>
      </c>
      <c r="S4062" s="12">
        <f>(((J4062/60)/60)/24)+DATE(1970,1,1)</f>
        <v>41779.695092592592</v>
      </c>
      <c r="T4062" s="13">
        <f>(((I4062/60)/60)/24)+DATE(1970,1,1)</f>
        <v>41813.666666666664</v>
      </c>
    </row>
    <row r="4063" spans="1:20" ht="48"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6">
        <f>(E4063-D4063)/D4063 + 1</f>
        <v>0</v>
      </c>
      <c r="P4063" s="5" t="e">
        <f>E4063/L4063</f>
        <v>#DIV/0!</v>
      </c>
      <c r="Q4063" t="s">
        <v>8317</v>
      </c>
      <c r="R4063" t="s">
        <v>8318</v>
      </c>
      <c r="S4063" s="12">
        <f>(((J4063/60)/60)/24)+DATE(1970,1,1)</f>
        <v>42421.141469907408</v>
      </c>
      <c r="T4063" s="13">
        <f>(((I4063/60)/60)/24)+DATE(1970,1,1)</f>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6">
        <f>(E4064-D4064)/D4064 + 1</f>
        <v>2.4499999999999966E-2</v>
      </c>
      <c r="P4064" s="5">
        <f>E4064/L4064</f>
        <v>163.33333333333334</v>
      </c>
      <c r="Q4064" t="s">
        <v>8317</v>
      </c>
      <c r="R4064" t="s">
        <v>8318</v>
      </c>
      <c r="S4064" s="12">
        <f>(((J4064/60)/60)/24)+DATE(1970,1,1)</f>
        <v>42523.739212962959</v>
      </c>
      <c r="T4064" s="13">
        <f>(((I4064/60)/60)/24)+DATE(1970,1,1)</f>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6">
        <f>(E4065-D4065)/D4065 + 1</f>
        <v>1.4210526315789451E-2</v>
      </c>
      <c r="P4065" s="5">
        <f>E4065/L4065</f>
        <v>15</v>
      </c>
      <c r="Q4065" t="s">
        <v>8317</v>
      </c>
      <c r="R4065" t="s">
        <v>8318</v>
      </c>
      <c r="S4065" s="12">
        <f>(((J4065/60)/60)/24)+DATE(1970,1,1)</f>
        <v>41787.681527777779</v>
      </c>
      <c r="T4065" s="13">
        <f>(((I4065/60)/60)/24)+DATE(1970,1,1)</f>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6">
        <f>(E4066-D4066)/D4066 + 1</f>
        <v>0.1925</v>
      </c>
      <c r="P4066" s="5">
        <f>E4066/L4066</f>
        <v>64.166666666666671</v>
      </c>
      <c r="Q4066" t="s">
        <v>8317</v>
      </c>
      <c r="R4066" t="s">
        <v>8318</v>
      </c>
      <c r="S4066" s="12">
        <f>(((J4066/60)/60)/24)+DATE(1970,1,1)</f>
        <v>42093.588263888887</v>
      </c>
      <c r="T4066" s="13">
        <f>(((I4066/60)/60)/24)+DATE(1970,1,1)</f>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6">
        <f>(E4067-D4067)/D4067 + 1</f>
        <v>6.7500000000000338E-3</v>
      </c>
      <c r="P4067" s="5">
        <f>E4067/L4067</f>
        <v>6.75</v>
      </c>
      <c r="Q4067" t="s">
        <v>8317</v>
      </c>
      <c r="R4067" t="s">
        <v>8318</v>
      </c>
      <c r="S4067" s="12">
        <f>(((J4067/60)/60)/24)+DATE(1970,1,1)</f>
        <v>41833.951516203706</v>
      </c>
      <c r="T4067" s="13">
        <f>(((I4067/60)/60)/24)+DATE(1970,1,1)</f>
        <v>41863.951516203706</v>
      </c>
    </row>
    <row r="4068" spans="1:20" ht="64"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6">
        <f>(E4068-D4068)/D4068 + 1</f>
        <v>1.6666666666667052E-3</v>
      </c>
      <c r="P4068" s="5">
        <f>E4068/L4068</f>
        <v>25</v>
      </c>
      <c r="Q4068" t="s">
        <v>8317</v>
      </c>
      <c r="R4068" t="s">
        <v>8318</v>
      </c>
      <c r="S4068" s="12">
        <f>(((J4068/60)/60)/24)+DATE(1970,1,1)</f>
        <v>42479.039212962962</v>
      </c>
      <c r="T4068" s="13">
        <f>(((I4068/60)/60)/24)+DATE(1970,1,1)</f>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6">
        <f>(E4069-D4069)/D4069 + 1</f>
        <v>0.60899999999999999</v>
      </c>
      <c r="P4069" s="5">
        <f>E4069/L4069</f>
        <v>179.11764705882354</v>
      </c>
      <c r="Q4069" t="s">
        <v>8317</v>
      </c>
      <c r="R4069" t="s">
        <v>8318</v>
      </c>
      <c r="S4069" s="12">
        <f>(((J4069/60)/60)/24)+DATE(1970,1,1)</f>
        <v>42235.117476851854</v>
      </c>
      <c r="T4069" s="13">
        <f>(((I4069/60)/60)/24)+DATE(1970,1,1)</f>
        <v>42275.117476851854</v>
      </c>
    </row>
    <row r="4070" spans="1:20" ht="48"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6">
        <f>(E4070-D4070)/D4070 + 1</f>
        <v>9.9999999999998979E-3</v>
      </c>
      <c r="P4070" s="5">
        <f>E4070/L4070</f>
        <v>34.950000000000003</v>
      </c>
      <c r="Q4070" t="s">
        <v>8317</v>
      </c>
      <c r="R4070" t="s">
        <v>8318</v>
      </c>
      <c r="S4070" s="12">
        <f>(((J4070/60)/60)/24)+DATE(1970,1,1)</f>
        <v>42718.963599537034</v>
      </c>
      <c r="T4070" s="13">
        <f>(((I4070/60)/60)/24)+DATE(1970,1,1)</f>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6">
        <f>(E4071-D4071)/D4071 + 1</f>
        <v>0.34399999999999997</v>
      </c>
      <c r="P4071" s="5">
        <f>E4071/L4071</f>
        <v>33.07692307692308</v>
      </c>
      <c r="Q4071" t="s">
        <v>8317</v>
      </c>
      <c r="R4071" t="s">
        <v>8318</v>
      </c>
      <c r="S4071" s="12">
        <f>(((J4071/60)/60)/24)+DATE(1970,1,1)</f>
        <v>42022.661527777775</v>
      </c>
      <c r="T4071" s="13">
        <f>(((I4071/60)/60)/24)+DATE(1970,1,1)</f>
        <v>42063.5</v>
      </c>
    </row>
    <row r="4072" spans="1:20" ht="48"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6">
        <f>(E4072-D4072)/D4072 + 1</f>
        <v>0.16500000000000004</v>
      </c>
      <c r="P4072" s="5">
        <f>E4072/L4072</f>
        <v>27.5</v>
      </c>
      <c r="Q4072" t="s">
        <v>8317</v>
      </c>
      <c r="R4072" t="s">
        <v>8318</v>
      </c>
      <c r="S4072" s="12">
        <f>(((J4072/60)/60)/24)+DATE(1970,1,1)</f>
        <v>42031.666898148149</v>
      </c>
      <c r="T4072" s="13">
        <f>(((I4072/60)/60)/24)+DATE(1970,1,1)</f>
        <v>42064.125</v>
      </c>
    </row>
    <row r="4073" spans="1:20" ht="64"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6">
        <f>(E4073-D4073)/D4073 + 1</f>
        <v>0</v>
      </c>
      <c r="P4073" s="5" t="e">
        <f>E4073/L4073</f>
        <v>#DIV/0!</v>
      </c>
      <c r="Q4073" t="s">
        <v>8317</v>
      </c>
      <c r="R4073" t="s">
        <v>8318</v>
      </c>
      <c r="S4073" s="12">
        <f>(((J4073/60)/60)/24)+DATE(1970,1,1)</f>
        <v>42700.804756944446</v>
      </c>
      <c r="T4073" s="13">
        <f>(((I4073/60)/60)/24)+DATE(1970,1,1)</f>
        <v>42730.804756944446</v>
      </c>
    </row>
    <row r="4074" spans="1:20" ht="64"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6">
        <f>(E4074-D4074)/D4074 + 1</f>
        <v>4.0000000000000036E-3</v>
      </c>
      <c r="P4074" s="5">
        <f>E4074/L4074</f>
        <v>2</v>
      </c>
      <c r="Q4074" t="s">
        <v>8317</v>
      </c>
      <c r="R4074" t="s">
        <v>8318</v>
      </c>
      <c r="S4074" s="12">
        <f>(((J4074/60)/60)/24)+DATE(1970,1,1)</f>
        <v>41812.77443287037</v>
      </c>
      <c r="T4074" s="13">
        <f>(((I4074/60)/60)/24)+DATE(1970,1,1)</f>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6">
        <f>(E4075-D4075)/D4075 + 1</f>
        <v>1.0571428571428565E-2</v>
      </c>
      <c r="P4075" s="5">
        <f>E4075/L4075</f>
        <v>18.5</v>
      </c>
      <c r="Q4075" t="s">
        <v>8317</v>
      </c>
      <c r="R4075" t="s">
        <v>8318</v>
      </c>
      <c r="S4075" s="12">
        <f>(((J4075/60)/60)/24)+DATE(1970,1,1)</f>
        <v>42078.34520833334</v>
      </c>
      <c r="T4075" s="13">
        <f>(((I4075/60)/60)/24)+DATE(1970,1,1)</f>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6">
        <f>(E4076-D4076)/D4076 + 1</f>
        <v>0.26727272727272722</v>
      </c>
      <c r="P4076" s="5">
        <f>E4076/L4076</f>
        <v>35</v>
      </c>
      <c r="Q4076" t="s">
        <v>8317</v>
      </c>
      <c r="R4076" t="s">
        <v>8318</v>
      </c>
      <c r="S4076" s="12">
        <f>(((J4076/60)/60)/24)+DATE(1970,1,1)</f>
        <v>42283.552951388891</v>
      </c>
      <c r="T4076" s="13">
        <f>(((I4076/60)/60)/24)+DATE(1970,1,1)</f>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6">
        <f>(E4077-D4077)/D4077 + 1</f>
        <v>0.28800000000000003</v>
      </c>
      <c r="P4077" s="5">
        <f>E4077/L4077</f>
        <v>44.307692307692307</v>
      </c>
      <c r="Q4077" t="s">
        <v>8317</v>
      </c>
      <c r="R4077" t="s">
        <v>8318</v>
      </c>
      <c r="S4077" s="12">
        <f>(((J4077/60)/60)/24)+DATE(1970,1,1)</f>
        <v>41779.045937499999</v>
      </c>
      <c r="T4077" s="13">
        <f>(((I4077/60)/60)/24)+DATE(1970,1,1)</f>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6">
        <f>(E4078-D4078)/D4078 + 1</f>
        <v>0</v>
      </c>
      <c r="P4078" s="5" t="e">
        <f>E4078/L4078</f>
        <v>#DIV/0!</v>
      </c>
      <c r="Q4078" t="s">
        <v>8317</v>
      </c>
      <c r="R4078" t="s">
        <v>8318</v>
      </c>
      <c r="S4078" s="12">
        <f>(((J4078/60)/60)/24)+DATE(1970,1,1)</f>
        <v>41905.795706018522</v>
      </c>
      <c r="T4078" s="13">
        <f>(((I4078/60)/60)/24)+DATE(1970,1,1)</f>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6">
        <f>(E4079-D4079)/D4079 + 1</f>
        <v>8.8999999999999968E-2</v>
      </c>
      <c r="P4079" s="5">
        <f>E4079/L4079</f>
        <v>222.5</v>
      </c>
      <c r="Q4079" t="s">
        <v>8317</v>
      </c>
      <c r="R4079" t="s">
        <v>8318</v>
      </c>
      <c r="S4079" s="12">
        <f>(((J4079/60)/60)/24)+DATE(1970,1,1)</f>
        <v>42695.7105787037</v>
      </c>
      <c r="T4079" s="13">
        <f>(((I4079/60)/60)/24)+DATE(1970,1,1)</f>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6">
        <f>(E4080-D4080)/D4080 + 1</f>
        <v>0</v>
      </c>
      <c r="P4080" s="5" t="e">
        <f>E4080/L4080</f>
        <v>#DIV/0!</v>
      </c>
      <c r="Q4080" t="s">
        <v>8317</v>
      </c>
      <c r="R4080" t="s">
        <v>8318</v>
      </c>
      <c r="S4080" s="12">
        <f>(((J4080/60)/60)/24)+DATE(1970,1,1)</f>
        <v>42732.787523148145</v>
      </c>
      <c r="T4080" s="13">
        <f>(((I4080/60)/60)/24)+DATE(1970,1,1)</f>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6">
        <f>(E4081-D4081)/D4081 + 1</f>
        <v>1.6666666666667052E-3</v>
      </c>
      <c r="P4081" s="5">
        <f>E4081/L4081</f>
        <v>5</v>
      </c>
      <c r="Q4081" t="s">
        <v>8317</v>
      </c>
      <c r="R4081" t="s">
        <v>8318</v>
      </c>
      <c r="S4081" s="12">
        <f>(((J4081/60)/60)/24)+DATE(1970,1,1)</f>
        <v>42510.938900462963</v>
      </c>
      <c r="T4081" s="13">
        <f>(((I4081/60)/60)/24)+DATE(1970,1,1)</f>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6">
        <f>(E4082-D4082)/D4082 + 1</f>
        <v>0</v>
      </c>
      <c r="P4082" s="5" t="e">
        <f>E4082/L4082</f>
        <v>#DIV/0!</v>
      </c>
      <c r="Q4082" t="s">
        <v>8317</v>
      </c>
      <c r="R4082" t="s">
        <v>8318</v>
      </c>
      <c r="S4082" s="12">
        <f>(((J4082/60)/60)/24)+DATE(1970,1,1)</f>
        <v>42511.698101851856</v>
      </c>
      <c r="T4082" s="13">
        <f>(((I4082/60)/60)/24)+DATE(1970,1,1)</f>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6">
        <f>(E4083-D4083)/D4083 + 1</f>
        <v>0.15737410071942448</v>
      </c>
      <c r="P4083" s="5">
        <f>E4083/L4083</f>
        <v>29.166666666666668</v>
      </c>
      <c r="Q4083" t="s">
        <v>8317</v>
      </c>
      <c r="R4083" t="s">
        <v>8318</v>
      </c>
      <c r="S4083" s="12">
        <f>(((J4083/60)/60)/24)+DATE(1970,1,1)</f>
        <v>42041.581307870365</v>
      </c>
      <c r="T4083" s="13">
        <f>(((I4083/60)/60)/24)+DATE(1970,1,1)</f>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6">
        <f>(E4084-D4084)/D4084 + 1</f>
        <v>2.0000000000000018E-2</v>
      </c>
      <c r="P4084" s="5">
        <f>E4084/L4084</f>
        <v>1.5</v>
      </c>
      <c r="Q4084" t="s">
        <v>8317</v>
      </c>
      <c r="R4084" t="s">
        <v>8318</v>
      </c>
      <c r="S4084" s="12">
        <f>(((J4084/60)/60)/24)+DATE(1970,1,1)</f>
        <v>42307.189270833333</v>
      </c>
      <c r="T4084" s="13">
        <f>(((I4084/60)/60)/24)+DATE(1970,1,1)</f>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6">
        <f>(E4085-D4085)/D4085 + 1</f>
        <v>0.21685714285714286</v>
      </c>
      <c r="P4085" s="5">
        <f>E4085/L4085</f>
        <v>126.5</v>
      </c>
      <c r="Q4085" t="s">
        <v>8317</v>
      </c>
      <c r="R4085" t="s">
        <v>8318</v>
      </c>
      <c r="S4085" s="12">
        <f>(((J4085/60)/60)/24)+DATE(1970,1,1)</f>
        <v>42353.761759259258</v>
      </c>
      <c r="T4085" s="13">
        <f>(((I4085/60)/60)/24)+DATE(1970,1,1)</f>
        <v>42383.761759259258</v>
      </c>
    </row>
    <row r="4086" spans="1:20" ht="64"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6">
        <f>(E4086-D4086)/D4086 + 1</f>
        <v>3.3333333333332993E-3</v>
      </c>
      <c r="P4086" s="5">
        <f>E4086/L4086</f>
        <v>10</v>
      </c>
      <c r="Q4086" t="s">
        <v>8317</v>
      </c>
      <c r="R4086" t="s">
        <v>8318</v>
      </c>
      <c r="S4086" s="12">
        <f>(((J4086/60)/60)/24)+DATE(1970,1,1)</f>
        <v>42622.436412037037</v>
      </c>
      <c r="T4086" s="13">
        <f>(((I4086/60)/60)/24)+DATE(1970,1,1)</f>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6">
        <f>(E4087-D4087)/D4087 + 1</f>
        <v>2.8571428571428914E-3</v>
      </c>
      <c r="P4087" s="5">
        <f>E4087/L4087</f>
        <v>10</v>
      </c>
      <c r="Q4087" t="s">
        <v>8317</v>
      </c>
      <c r="R4087" t="s">
        <v>8318</v>
      </c>
      <c r="S4087" s="12">
        <f>(((J4087/60)/60)/24)+DATE(1970,1,1)</f>
        <v>42058.603877314818</v>
      </c>
      <c r="T4087" s="13">
        <f>(((I4087/60)/60)/24)+DATE(1970,1,1)</f>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6">
        <f>(E4088-D4088)/D4088 + 1</f>
        <v>4.7000000000000042E-2</v>
      </c>
      <c r="P4088" s="5">
        <f>E4088/L4088</f>
        <v>9.4</v>
      </c>
      <c r="Q4088" t="s">
        <v>8317</v>
      </c>
      <c r="R4088" t="s">
        <v>8318</v>
      </c>
      <c r="S4088" s="12">
        <f>(((J4088/60)/60)/24)+DATE(1970,1,1)</f>
        <v>42304.940960648149</v>
      </c>
      <c r="T4088" s="13">
        <f>(((I4088/60)/60)/24)+DATE(1970,1,1)</f>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6">
        <f>(E4089-D4089)/D4089 + 1</f>
        <v>0</v>
      </c>
      <c r="P4089" s="5" t="e">
        <f>E4089/L4089</f>
        <v>#DIV/0!</v>
      </c>
      <c r="Q4089" t="s">
        <v>8317</v>
      </c>
      <c r="R4089" t="s">
        <v>8318</v>
      </c>
      <c r="S4089" s="12">
        <f>(((J4089/60)/60)/24)+DATE(1970,1,1)</f>
        <v>42538.742893518516</v>
      </c>
      <c r="T4089" s="13">
        <f>(((I4089/60)/60)/24)+DATE(1970,1,1)</f>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6">
        <f>(E4090-D4090)/D4090 + 1</f>
        <v>0.10799999999999998</v>
      </c>
      <c r="P4090" s="5">
        <f>E4090/L4090</f>
        <v>72</v>
      </c>
      <c r="Q4090" t="s">
        <v>8317</v>
      </c>
      <c r="R4090" t="s">
        <v>8318</v>
      </c>
      <c r="S4090" s="12">
        <f>(((J4090/60)/60)/24)+DATE(1970,1,1)</f>
        <v>41990.612546296295</v>
      </c>
      <c r="T4090" s="13">
        <f>(((I4090/60)/60)/24)+DATE(1970,1,1)</f>
        <v>42020.434722222228</v>
      </c>
    </row>
    <row r="4091" spans="1:20" ht="64"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6">
        <f>(E4091-D4091)/D4091 + 1</f>
        <v>4.8000000000000043E-2</v>
      </c>
      <c r="P4091" s="5">
        <f>E4091/L4091</f>
        <v>30</v>
      </c>
      <c r="Q4091" t="s">
        <v>8317</v>
      </c>
      <c r="R4091" t="s">
        <v>8318</v>
      </c>
      <c r="S4091" s="12">
        <f>(((J4091/60)/60)/24)+DATE(1970,1,1)</f>
        <v>42122.732499999998</v>
      </c>
      <c r="T4091" s="13">
        <f>(((I4091/60)/60)/24)+DATE(1970,1,1)</f>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6">
        <f>(E4092-D4092)/D4092 + 1</f>
        <v>3.2000000000000028E-2</v>
      </c>
      <c r="P4092" s="5">
        <f>E4092/L4092</f>
        <v>10.666666666666666</v>
      </c>
      <c r="Q4092" t="s">
        <v>8317</v>
      </c>
      <c r="R4092" t="s">
        <v>8318</v>
      </c>
      <c r="S4092" s="12">
        <f>(((J4092/60)/60)/24)+DATE(1970,1,1)</f>
        <v>42209.67288194444</v>
      </c>
      <c r="T4092" s="13">
        <f>(((I4092/60)/60)/24)+DATE(1970,1,1)</f>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6">
        <f>(E4093-D4093)/D4093 + 1</f>
        <v>0.12749999999999995</v>
      </c>
      <c r="P4093" s="5">
        <f>E4093/L4093</f>
        <v>25.5</v>
      </c>
      <c r="Q4093" t="s">
        <v>8317</v>
      </c>
      <c r="R4093" t="s">
        <v>8318</v>
      </c>
      <c r="S4093" s="12">
        <f>(((J4093/60)/60)/24)+DATE(1970,1,1)</f>
        <v>41990.506377314814</v>
      </c>
      <c r="T4093" s="13">
        <f>(((I4093/60)/60)/24)+DATE(1970,1,1)</f>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6">
        <f>(E4094-D4094)/D4094 + 1</f>
        <v>1.8181818181817189E-4</v>
      </c>
      <c r="P4094" s="5">
        <f>E4094/L4094</f>
        <v>20</v>
      </c>
      <c r="Q4094" t="s">
        <v>8317</v>
      </c>
      <c r="R4094" t="s">
        <v>8318</v>
      </c>
      <c r="S4094" s="12">
        <f>(((J4094/60)/60)/24)+DATE(1970,1,1)</f>
        <v>42039.194988425923</v>
      </c>
      <c r="T4094" s="13">
        <f>(((I4094/60)/60)/24)+DATE(1970,1,1)</f>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6">
        <f>(E4095-D4095)/D4095 + 1</f>
        <v>2.4000000000000021E-2</v>
      </c>
      <c r="P4095" s="5">
        <f>E4095/L4095</f>
        <v>15</v>
      </c>
      <c r="Q4095" t="s">
        <v>8317</v>
      </c>
      <c r="R4095" t="s">
        <v>8318</v>
      </c>
      <c r="S4095" s="12">
        <f>(((J4095/60)/60)/24)+DATE(1970,1,1)</f>
        <v>42178.815891203703</v>
      </c>
      <c r="T4095" s="13">
        <f>(((I4095/60)/60)/24)+DATE(1970,1,1)</f>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6">
        <f>(E4096-D4096)/D4096 + 1</f>
        <v>0.36499999999999999</v>
      </c>
      <c r="P4096" s="5">
        <f>E4096/L4096</f>
        <v>91.25</v>
      </c>
      <c r="Q4096" t="s">
        <v>8317</v>
      </c>
      <c r="R4096" t="s">
        <v>8318</v>
      </c>
      <c r="S4096" s="12">
        <f>(((J4096/60)/60)/24)+DATE(1970,1,1)</f>
        <v>41890.086805555555</v>
      </c>
      <c r="T4096" s="13">
        <f>(((I4096/60)/60)/24)+DATE(1970,1,1)</f>
        <v>41934.207638888889</v>
      </c>
    </row>
    <row r="4097" spans="1:20" ht="48"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6">
        <f>(E4097-D4097)/D4097 + 1</f>
        <v>2.6666666666666616E-2</v>
      </c>
      <c r="P4097" s="5">
        <f>E4097/L4097</f>
        <v>800</v>
      </c>
      <c r="Q4097" t="s">
        <v>8317</v>
      </c>
      <c r="R4097" t="s">
        <v>8318</v>
      </c>
      <c r="S4097" s="12">
        <f>(((J4097/60)/60)/24)+DATE(1970,1,1)</f>
        <v>42693.031828703708</v>
      </c>
      <c r="T4097" s="13">
        <f>(((I4097/60)/60)/24)+DATE(1970,1,1)</f>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6">
        <f>(E4098-D4098)/D4098 + 1</f>
        <v>0.11428571428571432</v>
      </c>
      <c r="P4098" s="5">
        <f>E4098/L4098</f>
        <v>80</v>
      </c>
      <c r="Q4098" t="s">
        <v>8317</v>
      </c>
      <c r="R4098" t="s">
        <v>8318</v>
      </c>
      <c r="S4098" s="12">
        <f>(((J4098/60)/60)/24)+DATE(1970,1,1)</f>
        <v>42750.530312499999</v>
      </c>
      <c r="T4098" s="13">
        <f>(((I4098/60)/60)/24)+DATE(1970,1,1)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6">
        <f>(E4099-D4099)/D4099 + 1</f>
        <v>0</v>
      </c>
      <c r="P4099" s="5" t="e">
        <f>E4099/L4099</f>
        <v>#DIV/0!</v>
      </c>
      <c r="Q4099" t="s">
        <v>8317</v>
      </c>
      <c r="R4099" t="s">
        <v>8318</v>
      </c>
      <c r="S4099" s="12">
        <f>(((J4099/60)/60)/24)+DATE(1970,1,1)</f>
        <v>42344.824502314819</v>
      </c>
      <c r="T4099" s="13">
        <f>(((I4099/60)/60)/24)+DATE(1970,1,1)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6">
        <f>(E4100-D4100)/D4100 + 1</f>
        <v>0</v>
      </c>
      <c r="P4100" s="5" t="e">
        <f>E4100/L4100</f>
        <v>#DIV/0!</v>
      </c>
      <c r="Q4100" t="s">
        <v>8317</v>
      </c>
      <c r="R4100" t="s">
        <v>8318</v>
      </c>
      <c r="S4100" s="12">
        <f>(((J4100/60)/60)/24)+DATE(1970,1,1)</f>
        <v>42495.722187499996</v>
      </c>
      <c r="T4100" s="13">
        <f>(((I4100/60)/60)/24)+DATE(1970,1,1)</f>
        <v>42525.722187499996</v>
      </c>
    </row>
    <row r="4101" spans="1:20" ht="64"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6">
        <f>(E4101-D4101)/D4101 + 1</f>
        <v>1.1111111111111072E-2</v>
      </c>
      <c r="P4101" s="5">
        <f>E4101/L4101</f>
        <v>50</v>
      </c>
      <c r="Q4101" t="s">
        <v>8317</v>
      </c>
      <c r="R4101" t="s">
        <v>8318</v>
      </c>
      <c r="S4101" s="12">
        <f>(((J4101/60)/60)/24)+DATE(1970,1,1)</f>
        <v>42570.850381944445</v>
      </c>
      <c r="T4101" s="13">
        <f>(((I4101/60)/60)/24)+DATE(1970,1,1)</f>
        <v>42615.850381944445</v>
      </c>
    </row>
    <row r="4102" spans="1:20" ht="48"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6">
        <f>(E4102-D4102)/D4102 + 1</f>
        <v>0</v>
      </c>
      <c r="P4102" s="5" t="e">
        <f>E4102/L4102</f>
        <v>#DIV/0!</v>
      </c>
      <c r="Q4102" t="s">
        <v>8317</v>
      </c>
      <c r="R4102" t="s">
        <v>8318</v>
      </c>
      <c r="S4102" s="12">
        <f>(((J4102/60)/60)/24)+DATE(1970,1,1)</f>
        <v>41927.124884259261</v>
      </c>
      <c r="T4102" s="13">
        <f>(((I4102/60)/60)/24)+DATE(1970,1,1)</f>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6">
        <f>(E4103-D4103)/D4103 + 1</f>
        <v>0</v>
      </c>
      <c r="P4103" s="5" t="e">
        <f>E4103/L4103</f>
        <v>#DIV/0!</v>
      </c>
      <c r="Q4103" t="s">
        <v>8317</v>
      </c>
      <c r="R4103" t="s">
        <v>8318</v>
      </c>
      <c r="S4103" s="12">
        <f>(((J4103/60)/60)/24)+DATE(1970,1,1)</f>
        <v>42730.903726851851</v>
      </c>
      <c r="T4103" s="13">
        <f>(((I4103/60)/60)/24)+DATE(1970,1,1)</f>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6">
        <f>(E4104-D4104)/D4104 + 1</f>
        <v>0.27400000000000002</v>
      </c>
      <c r="P4104" s="5">
        <f>E4104/L4104</f>
        <v>22.833333333333332</v>
      </c>
      <c r="Q4104" t="s">
        <v>8317</v>
      </c>
      <c r="R4104" t="s">
        <v>8318</v>
      </c>
      <c r="S4104" s="12">
        <f>(((J4104/60)/60)/24)+DATE(1970,1,1)</f>
        <v>42475.848067129627</v>
      </c>
      <c r="T4104" s="13">
        <f>(((I4104/60)/60)/24)+DATE(1970,1,1)</f>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6">
        <f>(E4105-D4105)/D4105 + 1</f>
        <v>9.9999999999999978E-2</v>
      </c>
      <c r="P4105" s="5">
        <f>E4105/L4105</f>
        <v>16.666666666666668</v>
      </c>
      <c r="Q4105" t="s">
        <v>8317</v>
      </c>
      <c r="R4105" t="s">
        <v>8318</v>
      </c>
      <c r="S4105" s="12">
        <f>(((J4105/60)/60)/24)+DATE(1970,1,1)</f>
        <v>42188.83293981482</v>
      </c>
      <c r="T4105" s="13">
        <f>(((I4105/60)/60)/24)+DATE(1970,1,1)</f>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6">
        <f>(E4106-D4106)/D4106 + 1</f>
        <v>0.21366666666666667</v>
      </c>
      <c r="P4106" s="5">
        <f>E4106/L4106</f>
        <v>45.785714285714285</v>
      </c>
      <c r="Q4106" t="s">
        <v>8317</v>
      </c>
      <c r="R4106" t="s">
        <v>8318</v>
      </c>
      <c r="S4106" s="12">
        <f>(((J4106/60)/60)/24)+DATE(1970,1,1)</f>
        <v>42640.278171296297</v>
      </c>
      <c r="T4106" s="13">
        <f>(((I4106/60)/60)/24)+DATE(1970,1,1)</f>
        <v>42670.278171296297</v>
      </c>
    </row>
    <row r="4107" spans="1:20" ht="64"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6">
        <f>(E4107-D4107)/D4107 + 1</f>
        <v>6.9696969696969702E-2</v>
      </c>
      <c r="P4107" s="5">
        <f>E4107/L4107</f>
        <v>383.33333333333331</v>
      </c>
      <c r="Q4107" t="s">
        <v>8317</v>
      </c>
      <c r="R4107" t="s">
        <v>8318</v>
      </c>
      <c r="S4107" s="12">
        <f>(((J4107/60)/60)/24)+DATE(1970,1,1)</f>
        <v>42697.010520833333</v>
      </c>
      <c r="T4107" s="13">
        <f>(((I4107/60)/60)/24)+DATE(1970,1,1)</f>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6">
        <f>(E4108-D4108)/D4108 + 1</f>
        <v>0.70599999999999996</v>
      </c>
      <c r="P4108" s="5">
        <f>E4108/L4108</f>
        <v>106.96969696969697</v>
      </c>
      <c r="Q4108" t="s">
        <v>8317</v>
      </c>
      <c r="R4108" t="s">
        <v>8318</v>
      </c>
      <c r="S4108" s="12">
        <f>(((J4108/60)/60)/24)+DATE(1970,1,1)</f>
        <v>42053.049375000002</v>
      </c>
      <c r="T4108" s="13">
        <f>(((I4108/60)/60)/24)+DATE(1970,1,1)</f>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6">
        <f>(E4109-D4109)/D4109 + 1</f>
        <v>2.0499999999999963E-2</v>
      </c>
      <c r="P4109" s="5">
        <f>E4109/L4109</f>
        <v>10.25</v>
      </c>
      <c r="Q4109" t="s">
        <v>8317</v>
      </c>
      <c r="R4109" t="s">
        <v>8318</v>
      </c>
      <c r="S4109" s="12">
        <f>(((J4109/60)/60)/24)+DATE(1970,1,1)</f>
        <v>41883.916678240741</v>
      </c>
      <c r="T4109" s="13">
        <f>(((I4109/60)/60)/24)+DATE(1970,1,1)</f>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6">
        <f>(E4110-D4110)/D4110 + 1</f>
        <v>1.9666666666666721E-2</v>
      </c>
      <c r="P4110" s="5">
        <f>E4110/L4110</f>
        <v>59</v>
      </c>
      <c r="Q4110" t="s">
        <v>8317</v>
      </c>
      <c r="R4110" t="s">
        <v>8318</v>
      </c>
      <c r="S4110" s="12">
        <f>(((J4110/60)/60)/24)+DATE(1970,1,1)</f>
        <v>42767.031678240746</v>
      </c>
      <c r="T4110" s="13">
        <f>(((I4110/60)/60)/24)+DATE(1970,1,1)</f>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6">
        <f>(E4111-D4111)/D4111 + 1</f>
        <v>0</v>
      </c>
      <c r="P4111" s="5" t="e">
        <f>E4111/L4111</f>
        <v>#DIV/0!</v>
      </c>
      <c r="Q4111" t="s">
        <v>8317</v>
      </c>
      <c r="R4111" t="s">
        <v>8318</v>
      </c>
      <c r="S4111" s="12">
        <f>(((J4111/60)/60)/24)+DATE(1970,1,1)</f>
        <v>42307.539398148147</v>
      </c>
      <c r="T4111" s="13">
        <f>(((I4111/60)/60)/24)+DATE(1970,1,1)</f>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6">
        <f>(E4112-D4112)/D4112 + 1</f>
        <v>0.28666666666666663</v>
      </c>
      <c r="P4112" s="5">
        <f>E4112/L4112</f>
        <v>14.333333333333334</v>
      </c>
      <c r="Q4112" t="s">
        <v>8317</v>
      </c>
      <c r="R4112" t="s">
        <v>8318</v>
      </c>
      <c r="S4112" s="12">
        <f>(((J4112/60)/60)/24)+DATE(1970,1,1)</f>
        <v>42512.626747685179</v>
      </c>
      <c r="T4112" s="13">
        <f>(((I4112/60)/60)/24)+DATE(1970,1,1)</f>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6">
        <f>(E4113-D4113)/D4113 + 1</f>
        <v>3.1333333333333324E-2</v>
      </c>
      <c r="P4113" s="5">
        <f>E4113/L4113</f>
        <v>15.666666666666666</v>
      </c>
      <c r="Q4113" t="s">
        <v>8317</v>
      </c>
      <c r="R4113" t="s">
        <v>8318</v>
      </c>
      <c r="S4113" s="12">
        <f>(((J4113/60)/60)/24)+DATE(1970,1,1)</f>
        <v>42029.135879629626</v>
      </c>
      <c r="T4113" s="13">
        <f>(((I4113/60)/60)/24)+DATE(1970,1,1)</f>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6">
        <f>(E4114-D4114)/D4114 + 1</f>
        <v>3.9999999999995595E-4</v>
      </c>
      <c r="P4114" s="5">
        <f>E4114/L4114</f>
        <v>1</v>
      </c>
      <c r="Q4114" t="s">
        <v>8317</v>
      </c>
      <c r="R4114" t="s">
        <v>8318</v>
      </c>
      <c r="S4114" s="12">
        <f>(((J4114/60)/60)/24)+DATE(1970,1,1)</f>
        <v>42400.946597222224</v>
      </c>
      <c r="T4114" s="13">
        <f>(((I4114/60)/60)/24)+DATE(1970,1,1)</f>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6">
        <f>(E4115-D4115)/D4115 + 1</f>
        <v>2.0000000000000018E-3</v>
      </c>
      <c r="P4115" s="5">
        <f>E4115/L4115</f>
        <v>1</v>
      </c>
      <c r="Q4115" t="s">
        <v>8317</v>
      </c>
      <c r="R4115" t="s">
        <v>8318</v>
      </c>
      <c r="S4115" s="12">
        <f>(((J4115/60)/60)/24)+DATE(1970,1,1)</f>
        <v>42358.573182870372</v>
      </c>
      <c r="T4115" s="13">
        <f>(((I4115/60)/60)/24)+DATE(1970,1,1)</f>
        <v>42377.273611111115</v>
      </c>
    </row>
  </sheetData>
  <autoFilter ref="F1:F4115" xr:uid="{7A4FF98C-CAFD-1C42-A658-7EB73AF53BF2}">
    <filterColumn colId="0">
      <filters>
        <filter val="failed"/>
      </filters>
    </filterColumn>
  </autoFilter>
  <sortState xmlns:xlrd2="http://schemas.microsoft.com/office/spreadsheetml/2017/richdata2" ref="A2:T4116">
    <sortCondition ref="A2:A4116"/>
  </sortState>
  <conditionalFormatting sqref="F1:F4115">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operator="containsText" text="successful">
      <formula>NOT(ISERROR(SEARCH("successful",F1)))</formula>
    </cfRule>
  </conditionalFormatting>
  <conditionalFormatting sqref="O1:O1048576">
    <cfRule type="colorScale" priority="1">
      <colorScale>
        <cfvo type="min"/>
        <cfvo type="percent" val="50"/>
        <cfvo type="percent" val="100"/>
        <color rgb="FFC0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A499D-2BC4-CA43-BF20-4649465229D8}">
  <sheetPr codeName="Sheet2"/>
  <dimension ref="A2:F15"/>
  <sheetViews>
    <sheetView workbookViewId="0">
      <selection activeCell="Q37" sqref="Q3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7" t="s">
        <v>8223</v>
      </c>
      <c r="B2" s="8" t="s">
        <v>8363</v>
      </c>
    </row>
    <row r="4" spans="1:6" x14ac:dyDescent="0.2">
      <c r="A4" s="7" t="s">
        <v>8360</v>
      </c>
      <c r="B4" s="7" t="s">
        <v>8361</v>
      </c>
      <c r="C4" s="8"/>
      <c r="D4" s="8"/>
      <c r="E4" s="8"/>
      <c r="F4" s="8"/>
    </row>
    <row r="5" spans="1:6" x14ac:dyDescent="0.2">
      <c r="A5" s="7" t="s">
        <v>8364</v>
      </c>
      <c r="B5" s="8" t="s">
        <v>8220</v>
      </c>
      <c r="C5" s="8" t="s">
        <v>8221</v>
      </c>
      <c r="D5" s="8" t="s">
        <v>8222</v>
      </c>
      <c r="E5" s="8" t="s">
        <v>8219</v>
      </c>
      <c r="F5" s="8" t="s">
        <v>8362</v>
      </c>
    </row>
    <row r="6" spans="1:6" x14ac:dyDescent="0.2">
      <c r="A6" s="9" t="s">
        <v>8310</v>
      </c>
      <c r="B6" s="10">
        <v>40</v>
      </c>
      <c r="C6" s="10">
        <v>180</v>
      </c>
      <c r="D6" s="10"/>
      <c r="E6" s="10">
        <v>300</v>
      </c>
      <c r="F6" s="10">
        <v>520</v>
      </c>
    </row>
    <row r="7" spans="1:6" x14ac:dyDescent="0.2">
      <c r="A7" s="9" t="s">
        <v>8336</v>
      </c>
      <c r="B7" s="10">
        <v>20</v>
      </c>
      <c r="C7" s="10">
        <v>140</v>
      </c>
      <c r="D7" s="10">
        <v>6</v>
      </c>
      <c r="E7" s="10">
        <v>34</v>
      </c>
      <c r="F7" s="10">
        <v>200</v>
      </c>
    </row>
    <row r="8" spans="1:6" x14ac:dyDescent="0.2">
      <c r="A8" s="9" t="s">
        <v>8333</v>
      </c>
      <c r="B8" s="10"/>
      <c r="C8" s="10">
        <v>140</v>
      </c>
      <c r="D8" s="10"/>
      <c r="E8" s="10">
        <v>80</v>
      </c>
      <c r="F8" s="10">
        <v>220</v>
      </c>
    </row>
    <row r="9" spans="1:6" x14ac:dyDescent="0.2">
      <c r="A9" s="9" t="s">
        <v>8331</v>
      </c>
      <c r="B9" s="10">
        <v>24</v>
      </c>
      <c r="C9" s="10"/>
      <c r="D9" s="10"/>
      <c r="E9" s="10"/>
      <c r="F9" s="10">
        <v>24</v>
      </c>
    </row>
    <row r="10" spans="1:6" x14ac:dyDescent="0.2">
      <c r="A10" s="9" t="s">
        <v>8325</v>
      </c>
      <c r="B10" s="10">
        <v>20</v>
      </c>
      <c r="C10" s="10">
        <v>120</v>
      </c>
      <c r="D10" s="10">
        <v>20</v>
      </c>
      <c r="E10" s="10">
        <v>540</v>
      </c>
      <c r="F10" s="10">
        <v>700</v>
      </c>
    </row>
    <row r="11" spans="1:6" x14ac:dyDescent="0.2">
      <c r="A11" s="9" t="s">
        <v>8338</v>
      </c>
      <c r="B11" s="10"/>
      <c r="C11" s="10">
        <v>117</v>
      </c>
      <c r="D11" s="10"/>
      <c r="E11" s="10">
        <v>103</v>
      </c>
      <c r="F11" s="10">
        <v>220</v>
      </c>
    </row>
    <row r="12" spans="1:6" x14ac:dyDescent="0.2">
      <c r="A12" s="9" t="s">
        <v>8322</v>
      </c>
      <c r="B12" s="10">
        <v>30</v>
      </c>
      <c r="C12" s="10">
        <v>127</v>
      </c>
      <c r="D12" s="10"/>
      <c r="E12" s="10">
        <v>80</v>
      </c>
      <c r="F12" s="10">
        <v>237</v>
      </c>
    </row>
    <row r="13" spans="1:6" x14ac:dyDescent="0.2">
      <c r="A13" s="9" t="s">
        <v>8319</v>
      </c>
      <c r="B13" s="10">
        <v>178</v>
      </c>
      <c r="C13" s="10">
        <v>213</v>
      </c>
      <c r="D13" s="10"/>
      <c r="E13" s="10">
        <v>209</v>
      </c>
      <c r="F13" s="10">
        <v>600</v>
      </c>
    </row>
    <row r="14" spans="1:6" x14ac:dyDescent="0.2">
      <c r="A14" s="9" t="s">
        <v>8317</v>
      </c>
      <c r="B14" s="10">
        <v>37</v>
      </c>
      <c r="C14" s="10">
        <v>493</v>
      </c>
      <c r="D14" s="10">
        <v>24</v>
      </c>
      <c r="E14" s="10">
        <v>839</v>
      </c>
      <c r="F14" s="10">
        <v>1393</v>
      </c>
    </row>
    <row r="15" spans="1:6" x14ac:dyDescent="0.2">
      <c r="A15" s="9" t="s">
        <v>8362</v>
      </c>
      <c r="B15" s="10">
        <v>349</v>
      </c>
      <c r="C15" s="10">
        <v>1530</v>
      </c>
      <c r="D15" s="10">
        <v>50</v>
      </c>
      <c r="E15" s="10">
        <v>2185</v>
      </c>
      <c r="F15"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1BF1-A206-4841-B60E-387064433BC8}">
  <sheetPr codeName="Sheet3"/>
  <dimension ref="A1:F47"/>
  <sheetViews>
    <sheetView topLeftCell="C1" zoomScaleNormal="100" workbookViewId="0">
      <selection activeCell="G2" sqref="G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s="8" t="s">
        <v>8363</v>
      </c>
    </row>
    <row r="2" spans="1:6" x14ac:dyDescent="0.2">
      <c r="A2" s="7" t="s">
        <v>8308</v>
      </c>
      <c r="B2" s="8" t="s">
        <v>8363</v>
      </c>
    </row>
    <row r="4" spans="1:6" x14ac:dyDescent="0.2">
      <c r="A4" s="7" t="s">
        <v>8360</v>
      </c>
      <c r="B4" s="7" t="s">
        <v>8361</v>
      </c>
      <c r="C4" s="8"/>
      <c r="D4" s="8"/>
      <c r="E4" s="8"/>
      <c r="F4" s="8"/>
    </row>
    <row r="5" spans="1:6" x14ac:dyDescent="0.2">
      <c r="A5" s="7" t="s">
        <v>8364</v>
      </c>
      <c r="B5" s="8" t="s">
        <v>8220</v>
      </c>
      <c r="C5" s="8" t="s">
        <v>8221</v>
      </c>
      <c r="D5" s="8" t="s">
        <v>8222</v>
      </c>
      <c r="E5" s="8" t="s">
        <v>8219</v>
      </c>
      <c r="F5" s="8" t="s">
        <v>8362</v>
      </c>
    </row>
    <row r="6" spans="1:6" x14ac:dyDescent="0.2">
      <c r="A6" s="9" t="s">
        <v>8316</v>
      </c>
      <c r="B6" s="10"/>
      <c r="C6" s="10">
        <v>100</v>
      </c>
      <c r="D6" s="10"/>
      <c r="E6" s="10"/>
      <c r="F6" s="10">
        <v>100</v>
      </c>
    </row>
    <row r="7" spans="1:6" x14ac:dyDescent="0.2">
      <c r="A7" s="9" t="s">
        <v>8344</v>
      </c>
      <c r="B7" s="10">
        <v>20</v>
      </c>
      <c r="C7" s="10"/>
      <c r="D7" s="10"/>
      <c r="E7" s="10"/>
      <c r="F7" s="10">
        <v>20</v>
      </c>
    </row>
    <row r="8" spans="1:6" x14ac:dyDescent="0.2">
      <c r="A8" s="9" t="s">
        <v>8332</v>
      </c>
      <c r="B8" s="10">
        <v>24</v>
      </c>
      <c r="C8" s="10"/>
      <c r="D8" s="10"/>
      <c r="E8" s="10"/>
      <c r="F8" s="10">
        <v>24</v>
      </c>
    </row>
    <row r="9" spans="1:6" x14ac:dyDescent="0.2">
      <c r="A9" s="9" t="s">
        <v>8358</v>
      </c>
      <c r="B9" s="10"/>
      <c r="C9" s="10">
        <v>40</v>
      </c>
      <c r="D9" s="10"/>
      <c r="E9" s="10"/>
      <c r="F9" s="10">
        <v>40</v>
      </c>
    </row>
    <row r="10" spans="1:6" x14ac:dyDescent="0.2">
      <c r="A10" s="9" t="s">
        <v>8354</v>
      </c>
      <c r="B10" s="10"/>
      <c r="C10" s="10"/>
      <c r="D10" s="10"/>
      <c r="E10" s="10">
        <v>40</v>
      </c>
      <c r="F10" s="10">
        <v>40</v>
      </c>
    </row>
    <row r="11" spans="1:6" x14ac:dyDescent="0.2">
      <c r="A11" s="9" t="s">
        <v>8315</v>
      </c>
      <c r="B11" s="10"/>
      <c r="C11" s="10"/>
      <c r="D11" s="10"/>
      <c r="E11" s="10">
        <v>180</v>
      </c>
      <c r="F11" s="10">
        <v>180</v>
      </c>
    </row>
    <row r="12" spans="1:6" x14ac:dyDescent="0.2">
      <c r="A12" s="9" t="s">
        <v>8314</v>
      </c>
      <c r="B12" s="10"/>
      <c r="C12" s="10">
        <v>80</v>
      </c>
      <c r="D12" s="10"/>
      <c r="E12" s="10"/>
      <c r="F12" s="10">
        <v>80</v>
      </c>
    </row>
    <row r="13" spans="1:6" x14ac:dyDescent="0.2">
      <c r="A13" s="9" t="s">
        <v>8330</v>
      </c>
      <c r="B13" s="10"/>
      <c r="C13" s="10"/>
      <c r="D13" s="10"/>
      <c r="E13" s="10">
        <v>40</v>
      </c>
      <c r="F13" s="10">
        <v>40</v>
      </c>
    </row>
    <row r="14" spans="1:6" x14ac:dyDescent="0.2">
      <c r="A14" s="9" t="s">
        <v>8347</v>
      </c>
      <c r="B14" s="10"/>
      <c r="C14" s="10">
        <v>40</v>
      </c>
      <c r="D14" s="10">
        <v>20</v>
      </c>
      <c r="E14" s="10"/>
      <c r="F14" s="10">
        <v>60</v>
      </c>
    </row>
    <row r="15" spans="1:6" x14ac:dyDescent="0.2">
      <c r="A15" s="9" t="s">
        <v>8324</v>
      </c>
      <c r="B15" s="10"/>
      <c r="C15" s="10">
        <v>40</v>
      </c>
      <c r="D15" s="10"/>
      <c r="E15" s="10"/>
      <c r="F15" s="10">
        <v>40</v>
      </c>
    </row>
    <row r="16" spans="1:6" x14ac:dyDescent="0.2">
      <c r="A16" s="9" t="s">
        <v>8337</v>
      </c>
      <c r="B16" s="10">
        <v>20</v>
      </c>
      <c r="C16" s="10">
        <v>120</v>
      </c>
      <c r="D16" s="10"/>
      <c r="E16" s="10"/>
      <c r="F16" s="10">
        <v>140</v>
      </c>
    </row>
    <row r="17" spans="1:6" x14ac:dyDescent="0.2">
      <c r="A17" s="9" t="s">
        <v>8348</v>
      </c>
      <c r="B17" s="10"/>
      <c r="C17" s="10">
        <v>20</v>
      </c>
      <c r="D17" s="10"/>
      <c r="E17" s="10"/>
      <c r="F17" s="10">
        <v>20</v>
      </c>
    </row>
    <row r="18" spans="1:6" x14ac:dyDescent="0.2">
      <c r="A18" s="9" t="s">
        <v>8349</v>
      </c>
      <c r="B18" s="10"/>
      <c r="C18" s="10"/>
      <c r="D18" s="10"/>
      <c r="E18" s="10">
        <v>140</v>
      </c>
      <c r="F18" s="10">
        <v>140</v>
      </c>
    </row>
    <row r="19" spans="1:6" x14ac:dyDescent="0.2">
      <c r="A19" s="9" t="s">
        <v>8329</v>
      </c>
      <c r="B19" s="10"/>
      <c r="C19" s="10">
        <v>20</v>
      </c>
      <c r="D19" s="10"/>
      <c r="E19" s="10">
        <v>140</v>
      </c>
      <c r="F19" s="10">
        <v>160</v>
      </c>
    </row>
    <row r="20" spans="1:6" x14ac:dyDescent="0.2">
      <c r="A20" s="9" t="s">
        <v>8328</v>
      </c>
      <c r="B20" s="10"/>
      <c r="C20" s="10">
        <v>60</v>
      </c>
      <c r="D20" s="10"/>
      <c r="E20" s="10"/>
      <c r="F20" s="10">
        <v>60</v>
      </c>
    </row>
    <row r="21" spans="1:6" x14ac:dyDescent="0.2">
      <c r="A21" s="9" t="s">
        <v>8356</v>
      </c>
      <c r="B21" s="10"/>
      <c r="C21" s="10">
        <v>11</v>
      </c>
      <c r="D21" s="10"/>
      <c r="E21" s="10">
        <v>9</v>
      </c>
      <c r="F21" s="10">
        <v>20</v>
      </c>
    </row>
    <row r="22" spans="1:6" x14ac:dyDescent="0.2">
      <c r="A22" s="9" t="s">
        <v>8327</v>
      </c>
      <c r="B22" s="10"/>
      <c r="C22" s="10"/>
      <c r="D22" s="10"/>
      <c r="E22" s="10">
        <v>20</v>
      </c>
      <c r="F22" s="10">
        <v>20</v>
      </c>
    </row>
    <row r="23" spans="1:6" x14ac:dyDescent="0.2">
      <c r="A23" s="9" t="s">
        <v>8335</v>
      </c>
      <c r="B23" s="10"/>
      <c r="C23" s="10">
        <v>40</v>
      </c>
      <c r="D23" s="10"/>
      <c r="E23" s="10"/>
      <c r="F23" s="10">
        <v>40</v>
      </c>
    </row>
    <row r="24" spans="1:6" x14ac:dyDescent="0.2">
      <c r="A24" s="9" t="s">
        <v>8359</v>
      </c>
      <c r="B24" s="10">
        <v>20</v>
      </c>
      <c r="C24" s="10">
        <v>60</v>
      </c>
      <c r="D24" s="10"/>
      <c r="E24" s="10">
        <v>60</v>
      </c>
      <c r="F24" s="10">
        <v>140</v>
      </c>
    </row>
    <row r="25" spans="1:6" x14ac:dyDescent="0.2">
      <c r="A25" s="9" t="s">
        <v>8343</v>
      </c>
      <c r="B25" s="10"/>
      <c r="C25" s="10">
        <v>20</v>
      </c>
      <c r="D25" s="10"/>
      <c r="E25" s="10"/>
      <c r="F25" s="10">
        <v>20</v>
      </c>
    </row>
    <row r="26" spans="1:6" x14ac:dyDescent="0.2">
      <c r="A26" s="9" t="s">
        <v>8323</v>
      </c>
      <c r="B26" s="10"/>
      <c r="C26" s="10"/>
      <c r="D26" s="10"/>
      <c r="E26" s="10">
        <v>60</v>
      </c>
      <c r="F26" s="10">
        <v>60</v>
      </c>
    </row>
    <row r="27" spans="1:6" x14ac:dyDescent="0.2">
      <c r="A27" s="9" t="s">
        <v>8350</v>
      </c>
      <c r="B27" s="10"/>
      <c r="C27" s="10">
        <v>20</v>
      </c>
      <c r="D27" s="10"/>
      <c r="E27" s="10"/>
      <c r="F27" s="10">
        <v>20</v>
      </c>
    </row>
    <row r="28" spans="1:6" x14ac:dyDescent="0.2">
      <c r="A28" s="9" t="s">
        <v>8339</v>
      </c>
      <c r="B28" s="10"/>
      <c r="C28" s="10">
        <v>57</v>
      </c>
      <c r="D28" s="10"/>
      <c r="E28" s="10">
        <v>103</v>
      </c>
      <c r="F28" s="10">
        <v>160</v>
      </c>
    </row>
    <row r="29" spans="1:6" x14ac:dyDescent="0.2">
      <c r="A29" s="9" t="s">
        <v>8345</v>
      </c>
      <c r="B29" s="10"/>
      <c r="C29" s="10">
        <v>20</v>
      </c>
      <c r="D29" s="10"/>
      <c r="E29" s="10"/>
      <c r="F29" s="10">
        <v>20</v>
      </c>
    </row>
    <row r="30" spans="1:6" x14ac:dyDescent="0.2">
      <c r="A30" s="9" t="s">
        <v>8318</v>
      </c>
      <c r="B30" s="10"/>
      <c r="C30" s="10">
        <v>353</v>
      </c>
      <c r="D30" s="10">
        <v>19</v>
      </c>
      <c r="E30" s="10">
        <v>694</v>
      </c>
      <c r="F30" s="10">
        <v>1066</v>
      </c>
    </row>
    <row r="31" spans="1:6" x14ac:dyDescent="0.2">
      <c r="A31" s="9" t="s">
        <v>8346</v>
      </c>
      <c r="B31" s="10"/>
      <c r="C31" s="10"/>
      <c r="D31" s="10"/>
      <c r="E31" s="10">
        <v>40</v>
      </c>
      <c r="F31" s="10">
        <v>40</v>
      </c>
    </row>
    <row r="32" spans="1:6" x14ac:dyDescent="0.2">
      <c r="A32" s="9" t="s">
        <v>8342</v>
      </c>
      <c r="B32" s="10"/>
      <c r="C32" s="10"/>
      <c r="D32" s="10"/>
      <c r="E32" s="10">
        <v>20</v>
      </c>
      <c r="F32" s="10">
        <v>20</v>
      </c>
    </row>
    <row r="33" spans="1:6" x14ac:dyDescent="0.2">
      <c r="A33" s="9" t="s">
        <v>8353</v>
      </c>
      <c r="B33" s="10"/>
      <c r="C33" s="10">
        <v>20</v>
      </c>
      <c r="D33" s="10"/>
      <c r="E33" s="10"/>
      <c r="F33" s="10">
        <v>20</v>
      </c>
    </row>
    <row r="34" spans="1:6" x14ac:dyDescent="0.2">
      <c r="A34" s="9" t="s">
        <v>8326</v>
      </c>
      <c r="B34" s="10"/>
      <c r="C34" s="10"/>
      <c r="D34" s="10"/>
      <c r="E34" s="10">
        <v>260</v>
      </c>
      <c r="F34" s="10">
        <v>260</v>
      </c>
    </row>
    <row r="35" spans="1:6" x14ac:dyDescent="0.2">
      <c r="A35" s="9" t="s">
        <v>8313</v>
      </c>
      <c r="B35" s="10">
        <v>40</v>
      </c>
      <c r="C35" s="10"/>
      <c r="D35" s="10"/>
      <c r="E35" s="10"/>
      <c r="F35" s="10">
        <v>40</v>
      </c>
    </row>
    <row r="36" spans="1:6" x14ac:dyDescent="0.2">
      <c r="A36" s="9" t="s">
        <v>8312</v>
      </c>
      <c r="B36" s="10"/>
      <c r="C36" s="10"/>
      <c r="D36" s="10"/>
      <c r="E36" s="10">
        <v>60</v>
      </c>
      <c r="F36" s="10">
        <v>60</v>
      </c>
    </row>
    <row r="37" spans="1:6" x14ac:dyDescent="0.2">
      <c r="A37" s="9" t="s">
        <v>8352</v>
      </c>
      <c r="B37" s="10"/>
      <c r="C37" s="10"/>
      <c r="D37" s="10">
        <v>6</v>
      </c>
      <c r="E37" s="10">
        <v>34</v>
      </c>
      <c r="F37" s="10">
        <v>40</v>
      </c>
    </row>
    <row r="38" spans="1:6" x14ac:dyDescent="0.2">
      <c r="A38" s="9" t="s">
        <v>8355</v>
      </c>
      <c r="B38" s="10">
        <v>18</v>
      </c>
      <c r="C38" s="10">
        <v>2</v>
      </c>
      <c r="D38" s="10"/>
      <c r="E38" s="10">
        <v>40</v>
      </c>
      <c r="F38" s="10">
        <v>60</v>
      </c>
    </row>
    <row r="39" spans="1:6" x14ac:dyDescent="0.2">
      <c r="A39" s="9" t="s">
        <v>8357</v>
      </c>
      <c r="B39" s="10">
        <v>17</v>
      </c>
      <c r="C39" s="10">
        <v>80</v>
      </c>
      <c r="D39" s="10">
        <v>5</v>
      </c>
      <c r="E39" s="10">
        <v>85</v>
      </c>
      <c r="F39" s="10">
        <v>187</v>
      </c>
    </row>
    <row r="40" spans="1:6" x14ac:dyDescent="0.2">
      <c r="A40" s="9" t="s">
        <v>8351</v>
      </c>
      <c r="B40" s="10"/>
      <c r="C40" s="10"/>
      <c r="D40" s="10"/>
      <c r="E40" s="10">
        <v>80</v>
      </c>
      <c r="F40" s="10">
        <v>80</v>
      </c>
    </row>
    <row r="41" spans="1:6" x14ac:dyDescent="0.2">
      <c r="A41" s="9" t="s">
        <v>8311</v>
      </c>
      <c r="B41" s="10"/>
      <c r="C41" s="10"/>
      <c r="D41" s="10"/>
      <c r="E41" s="10">
        <v>60</v>
      </c>
      <c r="F41" s="10">
        <v>60</v>
      </c>
    </row>
    <row r="42" spans="1:6" x14ac:dyDescent="0.2">
      <c r="A42" s="9" t="s">
        <v>8341</v>
      </c>
      <c r="B42" s="10">
        <v>10</v>
      </c>
      <c r="C42" s="10">
        <v>47</v>
      </c>
      <c r="D42" s="10"/>
      <c r="E42" s="10"/>
      <c r="F42" s="10">
        <v>57</v>
      </c>
    </row>
    <row r="43" spans="1:6" x14ac:dyDescent="0.2">
      <c r="A43" s="9" t="s">
        <v>8334</v>
      </c>
      <c r="B43" s="10"/>
      <c r="C43" s="10">
        <v>100</v>
      </c>
      <c r="D43" s="10"/>
      <c r="E43" s="10"/>
      <c r="F43" s="10">
        <v>100</v>
      </c>
    </row>
    <row r="44" spans="1:6" x14ac:dyDescent="0.2">
      <c r="A44" s="9" t="s">
        <v>8321</v>
      </c>
      <c r="B44" s="10">
        <v>60</v>
      </c>
      <c r="C44" s="10">
        <v>120</v>
      </c>
      <c r="D44" s="10"/>
      <c r="E44" s="10">
        <v>20</v>
      </c>
      <c r="F44" s="10">
        <v>200</v>
      </c>
    </row>
    <row r="45" spans="1:6" x14ac:dyDescent="0.2">
      <c r="A45" s="9" t="s">
        <v>8320</v>
      </c>
      <c r="B45" s="10">
        <v>100</v>
      </c>
      <c r="C45" s="10">
        <v>60</v>
      </c>
      <c r="D45" s="10"/>
      <c r="E45" s="10"/>
      <c r="F45" s="10">
        <v>160</v>
      </c>
    </row>
    <row r="46" spans="1:6" x14ac:dyDescent="0.2">
      <c r="A46" s="9" t="s">
        <v>8340</v>
      </c>
      <c r="B46" s="10">
        <v>20</v>
      </c>
      <c r="C46" s="10"/>
      <c r="D46" s="10"/>
      <c r="E46" s="10"/>
      <c r="F46" s="10">
        <v>20</v>
      </c>
    </row>
    <row r="47" spans="1:6" x14ac:dyDescent="0.2">
      <c r="A47" s="9" t="s">
        <v>8362</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9DAD-EB84-6B4A-9350-0D0E58E9C157}">
  <sheetPr codeName="Sheet4"/>
  <dimension ref="A1:E18"/>
  <sheetViews>
    <sheetView workbookViewId="0">
      <selection activeCell="F27" sqref="F27"/>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5" width="10" bestFit="1" customWidth="1"/>
  </cols>
  <sheetData>
    <row r="1" spans="1:5" x14ac:dyDescent="0.2">
      <c r="A1" s="7" t="s">
        <v>8308</v>
      </c>
      <c r="B1" s="8" t="s">
        <v>8363</v>
      </c>
    </row>
    <row r="2" spans="1:5" x14ac:dyDescent="0.2">
      <c r="A2" s="7" t="s">
        <v>8379</v>
      </c>
      <c r="B2" s="8" t="s">
        <v>8363</v>
      </c>
    </row>
    <row r="4" spans="1:5" x14ac:dyDescent="0.2">
      <c r="A4" s="7" t="s">
        <v>8360</v>
      </c>
      <c r="B4" s="7" t="s">
        <v>8361</v>
      </c>
      <c r="C4" s="8"/>
      <c r="D4" s="8"/>
      <c r="E4" s="8"/>
    </row>
    <row r="5" spans="1:5" x14ac:dyDescent="0.2">
      <c r="A5" s="7" t="s">
        <v>8364</v>
      </c>
      <c r="B5" s="8" t="s">
        <v>8220</v>
      </c>
      <c r="C5" s="8" t="s">
        <v>8221</v>
      </c>
      <c r="D5" s="8" t="s">
        <v>8219</v>
      </c>
      <c r="E5" s="8" t="s">
        <v>8362</v>
      </c>
    </row>
    <row r="6" spans="1:5" x14ac:dyDescent="0.2">
      <c r="A6" s="14" t="s">
        <v>8373</v>
      </c>
      <c r="B6" s="10">
        <v>34</v>
      </c>
      <c r="C6" s="10">
        <v>149</v>
      </c>
      <c r="D6" s="10">
        <v>182</v>
      </c>
      <c r="E6" s="10">
        <v>365</v>
      </c>
    </row>
    <row r="7" spans="1:5" x14ac:dyDescent="0.2">
      <c r="A7" s="14" t="s">
        <v>8374</v>
      </c>
      <c r="B7" s="10">
        <v>27</v>
      </c>
      <c r="C7" s="10">
        <v>106</v>
      </c>
      <c r="D7" s="10">
        <v>202</v>
      </c>
      <c r="E7" s="10">
        <v>335</v>
      </c>
    </row>
    <row r="8" spans="1:5" x14ac:dyDescent="0.2">
      <c r="A8" s="14" t="s">
        <v>8375</v>
      </c>
      <c r="B8" s="10">
        <v>28</v>
      </c>
      <c r="C8" s="10">
        <v>108</v>
      </c>
      <c r="D8" s="10">
        <v>180</v>
      </c>
      <c r="E8" s="10">
        <v>316</v>
      </c>
    </row>
    <row r="9" spans="1:5" x14ac:dyDescent="0.2">
      <c r="A9" s="14" t="s">
        <v>8376</v>
      </c>
      <c r="B9" s="10">
        <v>27</v>
      </c>
      <c r="C9" s="10">
        <v>102</v>
      </c>
      <c r="D9" s="10">
        <v>192</v>
      </c>
      <c r="E9" s="10">
        <v>321</v>
      </c>
    </row>
    <row r="10" spans="1:5" x14ac:dyDescent="0.2">
      <c r="A10" s="14" t="s">
        <v>8367</v>
      </c>
      <c r="B10" s="10">
        <v>26</v>
      </c>
      <c r="C10" s="10">
        <v>126</v>
      </c>
      <c r="D10" s="10">
        <v>234</v>
      </c>
      <c r="E10" s="10">
        <v>386</v>
      </c>
    </row>
    <row r="11" spans="1:5" x14ac:dyDescent="0.2">
      <c r="A11" s="14" t="s">
        <v>8377</v>
      </c>
      <c r="B11" s="10">
        <v>27</v>
      </c>
      <c r="C11" s="10">
        <v>147</v>
      </c>
      <c r="D11" s="10">
        <v>211</v>
      </c>
      <c r="E11" s="10">
        <v>385</v>
      </c>
    </row>
    <row r="12" spans="1:5" x14ac:dyDescent="0.2">
      <c r="A12" s="14" t="s">
        <v>8368</v>
      </c>
      <c r="B12" s="10">
        <v>43</v>
      </c>
      <c r="C12" s="10">
        <v>150</v>
      </c>
      <c r="D12" s="10">
        <v>194</v>
      </c>
      <c r="E12" s="10">
        <v>387</v>
      </c>
    </row>
    <row r="13" spans="1:5" x14ac:dyDescent="0.2">
      <c r="A13" s="14" t="s">
        <v>8369</v>
      </c>
      <c r="B13" s="10">
        <v>33</v>
      </c>
      <c r="C13" s="10">
        <v>134</v>
      </c>
      <c r="D13" s="10">
        <v>166</v>
      </c>
      <c r="E13" s="10">
        <v>333</v>
      </c>
    </row>
    <row r="14" spans="1:5" x14ac:dyDescent="0.2">
      <c r="A14" s="14" t="s">
        <v>8370</v>
      </c>
      <c r="B14" s="10">
        <v>24</v>
      </c>
      <c r="C14" s="10">
        <v>127</v>
      </c>
      <c r="D14" s="10">
        <v>147</v>
      </c>
      <c r="E14" s="10">
        <v>298</v>
      </c>
    </row>
    <row r="15" spans="1:5" x14ac:dyDescent="0.2">
      <c r="A15" s="14" t="s">
        <v>8371</v>
      </c>
      <c r="B15" s="10">
        <v>20</v>
      </c>
      <c r="C15" s="10">
        <v>149</v>
      </c>
      <c r="D15" s="10">
        <v>183</v>
      </c>
      <c r="E15" s="10">
        <v>352</v>
      </c>
    </row>
    <row r="16" spans="1:5" x14ac:dyDescent="0.2">
      <c r="A16" s="14" t="s">
        <v>8372</v>
      </c>
      <c r="B16" s="10">
        <v>37</v>
      </c>
      <c r="C16" s="10">
        <v>114</v>
      </c>
      <c r="D16" s="10">
        <v>183</v>
      </c>
      <c r="E16" s="10">
        <v>334</v>
      </c>
    </row>
    <row r="17" spans="1:5" x14ac:dyDescent="0.2">
      <c r="A17" s="14" t="s">
        <v>8378</v>
      </c>
      <c r="B17" s="10">
        <v>23</v>
      </c>
      <c r="C17" s="10">
        <v>118</v>
      </c>
      <c r="D17" s="10">
        <v>111</v>
      </c>
      <c r="E17" s="10">
        <v>252</v>
      </c>
    </row>
    <row r="18" spans="1:5" x14ac:dyDescent="0.2">
      <c r="A18" s="14" t="s">
        <v>8362</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40CB5-A3B0-1648-8D0B-E90352D13231}">
  <sheetPr codeName="Sheet5"/>
  <dimension ref="A1:H13"/>
  <sheetViews>
    <sheetView workbookViewId="0">
      <selection activeCell="G38" sqref="G38"/>
    </sheetView>
  </sheetViews>
  <sheetFormatPr baseColWidth="10" defaultRowHeight="15" x14ac:dyDescent="0.2"/>
  <cols>
    <col min="1" max="1" width="15.33203125" customWidth="1"/>
    <col min="2" max="2" width="16.6640625" customWidth="1"/>
    <col min="3" max="3" width="14" customWidth="1"/>
    <col min="4" max="4" width="15.6640625" customWidth="1"/>
    <col min="5" max="5" width="12.83203125" customWidth="1"/>
    <col min="6" max="6" width="19" style="17" customWidth="1"/>
    <col min="7" max="7" width="15.83203125" style="17" customWidth="1"/>
    <col min="8" max="8" width="18.33203125" customWidth="1"/>
  </cols>
  <sheetData>
    <row r="1" spans="1:8" x14ac:dyDescent="0.2">
      <c r="A1" t="s">
        <v>8380</v>
      </c>
      <c r="B1" t="s">
        <v>8381</v>
      </c>
      <c r="C1" t="s">
        <v>8382</v>
      </c>
      <c r="D1" t="s">
        <v>8383</v>
      </c>
      <c r="E1" t="s">
        <v>8384</v>
      </c>
      <c r="F1" s="17" t="s">
        <v>8385</v>
      </c>
      <c r="G1" s="17" t="s">
        <v>8387</v>
      </c>
      <c r="H1" t="s">
        <v>8386</v>
      </c>
    </row>
    <row r="2" spans="1:8" x14ac:dyDescent="0.2">
      <c r="A2" t="s">
        <v>8388</v>
      </c>
      <c r="B2">
        <f>COUNTIFS(Data!$F:$F,"successful",Data!$D:$D,"&lt;1000")</f>
        <v>322</v>
      </c>
      <c r="C2">
        <f>COUNTIFS(Data!$F:$F,"failed",Data!$D:$D,"&lt;1000")</f>
        <v>113</v>
      </c>
      <c r="D2">
        <f>COUNTIFS(Data!$F:$F,"canceled",Data!$D:$D,"&lt;1000")</f>
        <v>18</v>
      </c>
      <c r="E2">
        <f>SUM(B2,C2,D2)</f>
        <v>453</v>
      </c>
      <c r="F2" s="17">
        <f>B2/E2</f>
        <v>0.71081677704194257</v>
      </c>
      <c r="G2" s="17">
        <f>C2/E2</f>
        <v>0.24944812362030905</v>
      </c>
      <c r="H2" s="16">
        <f>D2/E2</f>
        <v>3.9735099337748346E-2</v>
      </c>
    </row>
    <row r="3" spans="1:8" x14ac:dyDescent="0.2">
      <c r="A3" t="s">
        <v>8389</v>
      </c>
      <c r="B3">
        <f>COUNTIFS(Data!$F:$F,"successful",Data!$D:$D,"=1000", Data!D:D,"&lt;5000")</f>
        <v>116</v>
      </c>
      <c r="C3">
        <f>COUNTIFS(Data!$F:$F,"failed",Data!$D:$D,"=1000", Data!E:E,"&lt;5000")</f>
        <v>63</v>
      </c>
      <c r="D3">
        <f>COUNTIFS(Data!$F:$F, "canceled", Data!$D:$D, "=1000", Data!$D:$D, "&lt;5000")</f>
        <v>8</v>
      </c>
      <c r="E3">
        <f t="shared" ref="E3:E13" si="0">SUM(B3,C3,D3)</f>
        <v>187</v>
      </c>
      <c r="F3" s="17">
        <f t="shared" ref="F3:F13" si="1">B3/E3</f>
        <v>0.6203208556149733</v>
      </c>
      <c r="G3" s="17">
        <f t="shared" ref="G3:G13" si="2">C3/E3</f>
        <v>0.33689839572192515</v>
      </c>
      <c r="H3" s="16">
        <f t="shared" ref="H3:H13" si="3">D3/E3</f>
        <v>4.2780748663101602E-2</v>
      </c>
    </row>
    <row r="4" spans="1:8" x14ac:dyDescent="0.2">
      <c r="A4" t="s">
        <v>8390</v>
      </c>
      <c r="B4">
        <f>COUNTIFS(Data!$F:$F,"successful",Data!$D:$D,"=5000", Data!$D:$D,"&lt;10000")</f>
        <v>150</v>
      </c>
      <c r="C4">
        <f>COUNTIFS(Data!$F:$F,"failed",Data!$D:$D,"=5000", Data!E:E,"&lt;10000")</f>
        <v>122</v>
      </c>
      <c r="D4">
        <f>COUNTIFS(Data!$F:$F, "canceled", Data!$D:$D, "=5000", Data!$D:$D, "&lt;10000")</f>
        <v>24</v>
      </c>
      <c r="E4">
        <f t="shared" si="0"/>
        <v>296</v>
      </c>
      <c r="F4" s="17">
        <f t="shared" si="1"/>
        <v>0.5067567567567568</v>
      </c>
      <c r="G4" s="17">
        <f t="shared" si="2"/>
        <v>0.41216216216216217</v>
      </c>
      <c r="H4" s="16">
        <f t="shared" si="3"/>
        <v>8.1081081081081086E-2</v>
      </c>
    </row>
    <row r="5" spans="1:8" x14ac:dyDescent="0.2">
      <c r="A5" t="s">
        <v>8391</v>
      </c>
      <c r="B5">
        <f>COUNTIFS(Data!F:F,"successful",Data!D:D,"=10000", Data!D:D,"&lt;15000")</f>
        <v>103</v>
      </c>
      <c r="C5">
        <f>COUNTIFS(Data!$F:$F,"failed",Data!$D:$D,"=10000", Data!E:E,"&lt;15000")</f>
        <v>85</v>
      </c>
      <c r="D5">
        <f>COUNTIFS(Data!$F:$F, "canceled", Data!$D:$D, "=10000", Data!$D:$D, "&lt;15000")</f>
        <v>28</v>
      </c>
      <c r="E5">
        <f t="shared" si="0"/>
        <v>216</v>
      </c>
      <c r="F5" s="17">
        <f t="shared" si="1"/>
        <v>0.47685185185185186</v>
      </c>
      <c r="G5" s="17">
        <f t="shared" si="2"/>
        <v>0.39351851851851855</v>
      </c>
      <c r="H5" s="16">
        <f t="shared" si="3"/>
        <v>0.12962962962962962</v>
      </c>
    </row>
    <row r="6" spans="1:8" x14ac:dyDescent="0.2">
      <c r="A6" t="s">
        <v>8392</v>
      </c>
      <c r="B6">
        <f>COUNTIFS(Data!F:F,"successful",Data!D:D,"=15000", Data!D:D,"&lt;20000")</f>
        <v>56</v>
      </c>
      <c r="C6">
        <f>COUNTIFS(Data!$F:$F,"failed",Data!$D:$D,"=15000", Data!E:E,"&lt;20000")</f>
        <v>58</v>
      </c>
      <c r="D6">
        <f>COUNTIFS(Data!$F:$F, "canceled", Data!$D:$D, "=15000", Data!$D:$D, "&lt;20000")</f>
        <v>13</v>
      </c>
      <c r="E6">
        <f t="shared" si="0"/>
        <v>127</v>
      </c>
      <c r="F6" s="17">
        <f t="shared" si="1"/>
        <v>0.44094488188976377</v>
      </c>
      <c r="G6" s="17">
        <f t="shared" si="2"/>
        <v>0.45669291338582679</v>
      </c>
      <c r="H6" s="16">
        <f t="shared" si="3"/>
        <v>0.10236220472440945</v>
      </c>
    </row>
    <row r="7" spans="1:8" x14ac:dyDescent="0.2">
      <c r="A7" t="s">
        <v>8393</v>
      </c>
      <c r="B7">
        <f>COUNTIFS(Data!F:F,"successful",Data!D:D,"=20000", Data!D:D,"&lt;25000")</f>
        <v>44</v>
      </c>
      <c r="C7">
        <f>COUNTIFS(Data!$F:$F,"failed",Data!$D:$D,"=20000", Data!E:E,"&lt;25000")</f>
        <v>56</v>
      </c>
      <c r="D7">
        <f>COUNTIFS(Data!$F:$F, "canceled", Data!$D:$D, "=20000", Data!$D:$D, "&lt;25000")</f>
        <v>13</v>
      </c>
      <c r="E7">
        <f t="shared" si="0"/>
        <v>113</v>
      </c>
      <c r="F7" s="17">
        <f t="shared" si="1"/>
        <v>0.38938053097345132</v>
      </c>
      <c r="G7" s="17">
        <f t="shared" si="2"/>
        <v>0.49557522123893805</v>
      </c>
      <c r="H7" s="16">
        <f t="shared" si="3"/>
        <v>0.11504424778761062</v>
      </c>
    </row>
    <row r="8" spans="1:8" x14ac:dyDescent="0.2">
      <c r="A8" t="s">
        <v>8394</v>
      </c>
      <c r="B8">
        <f>COUNTIFS(Data!F:F,"successful",Data!D:D,"=25000", Data!D:D,"&lt;30000")</f>
        <v>47</v>
      </c>
      <c r="C8">
        <f>COUNTIFS(Data!$F:$F,"failed",Data!$D:$D,"=25000", Data!E:E,"&lt;30000")</f>
        <v>49</v>
      </c>
      <c r="D8">
        <f>COUNTIFS(Data!$F:$F, "canceled", Data!$D:$D, "=25000", Data!$D:$D, "&lt;30000")</f>
        <v>17</v>
      </c>
      <c r="E8">
        <f t="shared" si="0"/>
        <v>113</v>
      </c>
      <c r="F8" s="17">
        <f t="shared" si="1"/>
        <v>0.41592920353982299</v>
      </c>
      <c r="G8" s="17">
        <f t="shared" si="2"/>
        <v>0.4336283185840708</v>
      </c>
      <c r="H8" s="16">
        <f t="shared" si="3"/>
        <v>0.15044247787610621</v>
      </c>
    </row>
    <row r="9" spans="1:8" x14ac:dyDescent="0.2">
      <c r="A9" t="s">
        <v>8395</v>
      </c>
      <c r="B9">
        <f>COUNTIFS(Data!F:F,"successful",Data!D:D,"=30000", Data!D:D,"&lt;35000")</f>
        <v>26</v>
      </c>
      <c r="C9">
        <f>COUNTIFS(Data!$F:$F,"failed",Data!$D:$D,"=30000", Data!E:E,"&lt;35000")</f>
        <v>31</v>
      </c>
      <c r="D9">
        <f>COUNTIFS(Data!$F:$F, "canceled", Data!$D:$D, "=30000", Data!$D:$D, "&lt;35000")</f>
        <v>12</v>
      </c>
      <c r="E9">
        <f t="shared" si="0"/>
        <v>69</v>
      </c>
      <c r="F9" s="17">
        <f t="shared" si="1"/>
        <v>0.37681159420289856</v>
      </c>
      <c r="G9" s="17">
        <f t="shared" si="2"/>
        <v>0.44927536231884058</v>
      </c>
      <c r="H9" s="16">
        <f t="shared" si="3"/>
        <v>0.17391304347826086</v>
      </c>
    </row>
    <row r="10" spans="1:8" x14ac:dyDescent="0.2">
      <c r="A10" t="s">
        <v>8399</v>
      </c>
      <c r="B10">
        <f>COUNTIFS(Data!F:F,"successful",Data!D:D,"=35000", Data!D:D,"&lt;40000")</f>
        <v>22</v>
      </c>
      <c r="C10">
        <f>COUNTIFS(Data!$F:$F,"failed",Data!$D:$D,"=35000", Data!E:E,"&lt;40000")</f>
        <v>14</v>
      </c>
      <c r="D10">
        <f>COUNTIFS(Data!$F:$F, "canceled", Data!$D:$D, "=35000", Data!$D:$D, "&lt;40000")</f>
        <v>5</v>
      </c>
      <c r="E10">
        <f t="shared" si="0"/>
        <v>41</v>
      </c>
      <c r="F10" s="17">
        <f t="shared" si="1"/>
        <v>0.53658536585365857</v>
      </c>
      <c r="G10" s="17">
        <f t="shared" si="2"/>
        <v>0.34146341463414637</v>
      </c>
      <c r="H10" s="16">
        <f t="shared" si="3"/>
        <v>0.12195121951219512</v>
      </c>
    </row>
    <row r="11" spans="1:8" x14ac:dyDescent="0.2">
      <c r="A11" t="s">
        <v>8396</v>
      </c>
      <c r="B11">
        <f>COUNTIFS(Data!F:F,"successful",Data!D:D,"=40000", Data!D:D,"&lt;45000")</f>
        <v>16</v>
      </c>
      <c r="C11">
        <f>COUNTIFS(Data!$F:$F,"failed",Data!$D:$D,"=40000", Data!E:E,"&lt;45000")</f>
        <v>13</v>
      </c>
      <c r="D11">
        <f>COUNTIFS(Data!$F:$F, "canceled", Data!$D:$D, "=40000", Data!$D:$D, "&lt;45000")</f>
        <v>6</v>
      </c>
      <c r="E11">
        <f>SUM(B11,C11,D11)</f>
        <v>35</v>
      </c>
      <c r="F11" s="17">
        <f t="shared" si="1"/>
        <v>0.45714285714285713</v>
      </c>
      <c r="G11" s="17">
        <f t="shared" si="2"/>
        <v>0.37142857142857144</v>
      </c>
      <c r="H11" s="16">
        <f t="shared" si="3"/>
        <v>0.17142857142857143</v>
      </c>
    </row>
    <row r="12" spans="1:8" x14ac:dyDescent="0.2">
      <c r="A12" t="s">
        <v>8397</v>
      </c>
      <c r="B12">
        <f>COUNTIFS(Data!F:F,"successful",Data!D:D,"=45000", Data!D:D,"&lt;50000")</f>
        <v>3</v>
      </c>
      <c r="C12">
        <f>COUNTIFS(Data!$F:$F,"failed",Data!$D:$D,"=45000", Data!E:E,"&lt;50000")</f>
        <v>6</v>
      </c>
      <c r="D12">
        <f>COUNTIFS(Data!$F:$F, "canceled", Data!$D:$D, "=45000", Data!$D:$D, "&lt;50000")</f>
        <v>2</v>
      </c>
      <c r="E12">
        <f t="shared" si="0"/>
        <v>11</v>
      </c>
      <c r="F12" s="17">
        <f t="shared" si="1"/>
        <v>0.27272727272727271</v>
      </c>
      <c r="G12" s="17">
        <f t="shared" si="2"/>
        <v>0.54545454545454541</v>
      </c>
      <c r="H12" s="16">
        <f t="shared" si="3"/>
        <v>0.18181818181818182</v>
      </c>
    </row>
    <row r="13" spans="1:8" x14ac:dyDescent="0.2">
      <c r="A13" t="s">
        <v>8398</v>
      </c>
      <c r="B13">
        <f>COUNTIFS(Data!F:F, "successful", Data!D:D, "&gt;=5000")</f>
        <v>931</v>
      </c>
      <c r="C13">
        <f>COUNTIFS(Data!$F:$F, "failed", Data!$D:$D, "&gt;=50000")</f>
        <v>258</v>
      </c>
      <c r="D13">
        <f>COUNTIFS(Data!$F:$F, "canceled", Data!$D:$D, "&gt;=50000")</f>
        <v>100</v>
      </c>
      <c r="E13">
        <f t="shared" si="0"/>
        <v>1289</v>
      </c>
      <c r="F13" s="17">
        <f t="shared" si="1"/>
        <v>0.72226532195500392</v>
      </c>
      <c r="G13" s="17">
        <f t="shared" si="2"/>
        <v>0.20015515903801395</v>
      </c>
      <c r="H13" s="16">
        <f t="shared" si="3"/>
        <v>7.7579519006982151E-2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8329F-5893-B34E-A0F1-44676D475981}">
  <dimension ref="A1:H2186"/>
  <sheetViews>
    <sheetView tabSelected="1" workbookViewId="0">
      <selection activeCell="E32" sqref="E32"/>
    </sheetView>
  </sheetViews>
  <sheetFormatPr baseColWidth="10" defaultRowHeight="15" x14ac:dyDescent="0.2"/>
  <cols>
    <col min="1" max="1" width="40.6640625" customWidth="1"/>
    <col min="2" max="2" width="26" customWidth="1"/>
    <col min="3" max="3" width="30.33203125" customWidth="1"/>
    <col min="4" max="4" width="15.1640625" customWidth="1"/>
    <col min="5" max="5" width="39.1640625" customWidth="1"/>
    <col min="6" max="6" width="22.33203125" customWidth="1"/>
    <col min="7" max="7" width="27.5" customWidth="1"/>
    <col min="8" max="8" width="16.5" customWidth="1"/>
  </cols>
  <sheetData>
    <row r="1" spans="1:8" ht="16" x14ac:dyDescent="0.2">
      <c r="A1" s="23" t="s">
        <v>8418</v>
      </c>
      <c r="B1" t="s">
        <v>8400</v>
      </c>
      <c r="C1" s="24" t="s">
        <v>8419</v>
      </c>
      <c r="E1" s="23" t="s">
        <v>8418</v>
      </c>
      <c r="F1" t="s">
        <v>8401</v>
      </c>
      <c r="G1" s="24" t="s">
        <v>8419</v>
      </c>
    </row>
    <row r="2" spans="1:8" ht="32" x14ac:dyDescent="0.2">
      <c r="A2" s="3" t="s">
        <v>2</v>
      </c>
      <c r="B2">
        <v>182</v>
      </c>
      <c r="C2" s="19" t="s">
        <v>8416</v>
      </c>
      <c r="D2" s="19">
        <f>COUNTIF(Data!$F:$F, "successful")</f>
        <v>2185</v>
      </c>
      <c r="E2" s="3" t="s">
        <v>162</v>
      </c>
      <c r="F2">
        <v>0</v>
      </c>
      <c r="G2" s="19" t="s">
        <v>8416</v>
      </c>
      <c r="H2" s="19">
        <f>COUNTIF(Data!$F:$F, "failed")</f>
        <v>1530</v>
      </c>
    </row>
    <row r="3" spans="1:8" ht="16" x14ac:dyDescent="0.2">
      <c r="A3" s="3" t="s">
        <v>3</v>
      </c>
      <c r="B3">
        <v>79</v>
      </c>
      <c r="C3" s="19" t="s">
        <v>8414</v>
      </c>
      <c r="D3" s="19">
        <f>SUM($B:$B)</f>
        <v>424819</v>
      </c>
      <c r="E3" s="3" t="s">
        <v>163</v>
      </c>
      <c r="F3" s="18">
        <v>1</v>
      </c>
      <c r="G3" s="19" t="s">
        <v>8415</v>
      </c>
      <c r="H3" s="19">
        <f>SUM($F:$F)</f>
        <v>27096</v>
      </c>
    </row>
    <row r="4" spans="1:8" ht="16" x14ac:dyDescent="0.2">
      <c r="A4" s="3" t="s">
        <v>4</v>
      </c>
      <c r="B4">
        <v>35</v>
      </c>
      <c r="C4" s="19" t="s">
        <v>8406</v>
      </c>
      <c r="D4" s="20">
        <f>AVERAGE($B:$B)</f>
        <v>194.42517162471395</v>
      </c>
      <c r="E4" s="3" t="s">
        <v>164</v>
      </c>
      <c r="F4">
        <v>10</v>
      </c>
      <c r="G4" s="19" t="s">
        <v>8407</v>
      </c>
      <c r="H4" s="20">
        <f>AVERAGE($F:$F)</f>
        <v>17.709803921568628</v>
      </c>
    </row>
    <row r="5" spans="1:8" ht="32" x14ac:dyDescent="0.2">
      <c r="A5" s="3" t="s">
        <v>5</v>
      </c>
      <c r="B5">
        <v>150</v>
      </c>
      <c r="C5" s="19" t="s">
        <v>8402</v>
      </c>
      <c r="D5" s="19">
        <f>MEDIAN($B:$B)</f>
        <v>62</v>
      </c>
      <c r="E5" s="3" t="s">
        <v>165</v>
      </c>
      <c r="F5">
        <v>0</v>
      </c>
      <c r="G5" s="19" t="s">
        <v>8408</v>
      </c>
      <c r="H5" s="19">
        <f>MEDIAN($F:$F)</f>
        <v>4</v>
      </c>
    </row>
    <row r="6" spans="1:8" ht="16" x14ac:dyDescent="0.2">
      <c r="A6" s="3" t="s">
        <v>6</v>
      </c>
      <c r="B6">
        <v>284</v>
      </c>
      <c r="C6" s="19" t="s">
        <v>8412</v>
      </c>
      <c r="D6" s="19">
        <f>MIN($B:$B)</f>
        <v>1</v>
      </c>
      <c r="E6" s="3" t="s">
        <v>166</v>
      </c>
      <c r="F6">
        <v>7</v>
      </c>
      <c r="G6" s="19" t="s">
        <v>8409</v>
      </c>
      <c r="H6" s="19">
        <f>MIN($F:$F)</f>
        <v>0</v>
      </c>
    </row>
    <row r="7" spans="1:8" ht="32" x14ac:dyDescent="0.2">
      <c r="A7" s="3" t="s">
        <v>7</v>
      </c>
      <c r="B7">
        <v>47</v>
      </c>
      <c r="C7" s="19" t="s">
        <v>8403</v>
      </c>
      <c r="D7" s="19">
        <f>MAX($B:$B)</f>
        <v>26457</v>
      </c>
      <c r="E7" s="3" t="s">
        <v>167</v>
      </c>
      <c r="F7">
        <v>0</v>
      </c>
      <c r="G7" s="19" t="s">
        <v>8410</v>
      </c>
      <c r="H7" s="19">
        <f>MAX($F:$F)</f>
        <v>1293</v>
      </c>
    </row>
    <row r="8" spans="1:8" ht="16" x14ac:dyDescent="0.2">
      <c r="A8" s="3" t="s">
        <v>8</v>
      </c>
      <c r="B8">
        <v>58</v>
      </c>
      <c r="C8" s="19" t="s">
        <v>8404</v>
      </c>
      <c r="D8" s="21">
        <f>_xlfn.VAR.P($B:$B)</f>
        <v>712840.9867348104</v>
      </c>
      <c r="E8" s="3" t="s">
        <v>168</v>
      </c>
      <c r="F8">
        <v>1</v>
      </c>
      <c r="G8" s="19" t="s">
        <v>8411</v>
      </c>
      <c r="H8" s="21">
        <f>_xlfn.VAR.P($F:$F)</f>
        <v>3773.2216685890044</v>
      </c>
    </row>
    <row r="9" spans="1:8" ht="16" x14ac:dyDescent="0.2">
      <c r="A9" s="3" t="s">
        <v>9</v>
      </c>
      <c r="B9">
        <v>57</v>
      </c>
      <c r="C9" s="19" t="s">
        <v>8405</v>
      </c>
      <c r="D9" s="21">
        <f>_xlfn.STDEV.P($B:$B)</f>
        <v>844.29910975602149</v>
      </c>
      <c r="E9" s="3" t="s">
        <v>169</v>
      </c>
      <c r="F9">
        <v>2</v>
      </c>
      <c r="G9" s="19" t="s">
        <v>8413</v>
      </c>
      <c r="H9" s="21">
        <f>_xlfn.STDEV.P($F:$F)</f>
        <v>61.426555076684906</v>
      </c>
    </row>
    <row r="10" spans="1:8" ht="16" x14ac:dyDescent="0.2">
      <c r="A10" s="3" t="s">
        <v>10</v>
      </c>
      <c r="B10">
        <v>12</v>
      </c>
      <c r="E10" s="3" t="s">
        <v>170</v>
      </c>
      <c r="F10">
        <v>3</v>
      </c>
    </row>
    <row r="11" spans="1:8" ht="16" x14ac:dyDescent="0.2">
      <c r="A11" s="3" t="s">
        <v>11</v>
      </c>
      <c r="B11">
        <v>20</v>
      </c>
      <c r="E11" s="3" t="s">
        <v>171</v>
      </c>
      <c r="F11">
        <v>10</v>
      </c>
      <c r="G11" s="22" t="s">
        <v>8417</v>
      </c>
    </row>
    <row r="12" spans="1:8" ht="32" x14ac:dyDescent="0.2">
      <c r="A12" s="3" t="s">
        <v>12</v>
      </c>
      <c r="B12">
        <v>19</v>
      </c>
      <c r="E12" s="3" t="s">
        <v>172</v>
      </c>
      <c r="F12">
        <v>10</v>
      </c>
    </row>
    <row r="13" spans="1:8" ht="16" x14ac:dyDescent="0.2">
      <c r="A13" s="3" t="s">
        <v>13</v>
      </c>
      <c r="B13">
        <v>75</v>
      </c>
      <c r="E13" s="3" t="s">
        <v>173</v>
      </c>
      <c r="F13">
        <v>1</v>
      </c>
    </row>
    <row r="14" spans="1:8" ht="16" x14ac:dyDescent="0.2">
      <c r="A14" s="3" t="s">
        <v>14</v>
      </c>
      <c r="B14">
        <v>827</v>
      </c>
      <c r="E14" s="3" t="s">
        <v>174</v>
      </c>
      <c r="F14">
        <v>0</v>
      </c>
    </row>
    <row r="15" spans="1:8" ht="16" x14ac:dyDescent="0.2">
      <c r="A15" s="3" t="s">
        <v>15</v>
      </c>
      <c r="B15">
        <v>51</v>
      </c>
      <c r="E15" s="3" t="s">
        <v>175</v>
      </c>
      <c r="F15">
        <v>0</v>
      </c>
    </row>
    <row r="16" spans="1:8" ht="16" x14ac:dyDescent="0.2">
      <c r="A16" s="3" t="s">
        <v>16</v>
      </c>
      <c r="B16">
        <v>41</v>
      </c>
      <c r="E16" s="3" t="s">
        <v>176</v>
      </c>
      <c r="F16">
        <v>0</v>
      </c>
    </row>
    <row r="17" spans="1:6" ht="16" x14ac:dyDescent="0.2">
      <c r="A17" s="3" t="s">
        <v>17</v>
      </c>
      <c r="B17">
        <v>98</v>
      </c>
      <c r="E17" s="3" t="s">
        <v>177</v>
      </c>
      <c r="F17">
        <v>26</v>
      </c>
    </row>
    <row r="18" spans="1:6" ht="16" x14ac:dyDescent="0.2">
      <c r="A18" s="3" t="s">
        <v>18</v>
      </c>
      <c r="B18">
        <v>70</v>
      </c>
      <c r="E18" s="3" t="s">
        <v>178</v>
      </c>
      <c r="F18">
        <v>0</v>
      </c>
    </row>
    <row r="19" spans="1:6" ht="16" x14ac:dyDescent="0.2">
      <c r="A19" s="3" t="s">
        <v>19</v>
      </c>
      <c r="B19">
        <v>36</v>
      </c>
      <c r="E19" s="3" t="s">
        <v>179</v>
      </c>
      <c r="F19">
        <v>7</v>
      </c>
    </row>
    <row r="20" spans="1:6" ht="16" x14ac:dyDescent="0.2">
      <c r="A20" s="3" t="s">
        <v>20</v>
      </c>
      <c r="B20">
        <v>342</v>
      </c>
      <c r="E20" s="3" t="s">
        <v>180</v>
      </c>
      <c r="F20">
        <v>0</v>
      </c>
    </row>
    <row r="21" spans="1:6" ht="16" x14ac:dyDescent="0.2">
      <c r="A21" s="3" t="s">
        <v>21</v>
      </c>
      <c r="B21">
        <v>22</v>
      </c>
      <c r="E21" s="3" t="s">
        <v>181</v>
      </c>
      <c r="F21">
        <v>2</v>
      </c>
    </row>
    <row r="22" spans="1:6" ht="16" x14ac:dyDescent="0.2">
      <c r="A22" s="3" t="s">
        <v>22</v>
      </c>
      <c r="B22">
        <v>25</v>
      </c>
      <c r="E22" s="3" t="s">
        <v>182</v>
      </c>
      <c r="F22">
        <v>13</v>
      </c>
    </row>
    <row r="23" spans="1:6" ht="16" x14ac:dyDescent="0.2">
      <c r="A23" s="3" t="s">
        <v>23</v>
      </c>
      <c r="B23">
        <v>101</v>
      </c>
      <c r="E23" s="3" t="s">
        <v>183</v>
      </c>
      <c r="F23">
        <v>4</v>
      </c>
    </row>
    <row r="24" spans="1:6" ht="16" x14ac:dyDescent="0.2">
      <c r="A24" s="3" t="s">
        <v>24</v>
      </c>
      <c r="B24">
        <v>8</v>
      </c>
      <c r="E24" s="3" t="s">
        <v>184</v>
      </c>
      <c r="F24">
        <v>0</v>
      </c>
    </row>
    <row r="25" spans="1:6" ht="16" x14ac:dyDescent="0.2">
      <c r="A25" s="3" t="s">
        <v>25</v>
      </c>
      <c r="B25">
        <v>23</v>
      </c>
      <c r="E25" s="3" t="s">
        <v>185</v>
      </c>
      <c r="F25">
        <v>12</v>
      </c>
    </row>
    <row r="26" spans="1:6" ht="16" x14ac:dyDescent="0.2">
      <c r="A26" s="3" t="s">
        <v>26</v>
      </c>
      <c r="B26">
        <v>574</v>
      </c>
      <c r="E26" s="3" t="s">
        <v>186</v>
      </c>
      <c r="F26">
        <v>2</v>
      </c>
    </row>
    <row r="27" spans="1:6" ht="32" x14ac:dyDescent="0.2">
      <c r="A27" s="3" t="s">
        <v>27</v>
      </c>
      <c r="B27">
        <v>14</v>
      </c>
      <c r="E27" s="3" t="s">
        <v>187</v>
      </c>
      <c r="F27">
        <v>10</v>
      </c>
    </row>
    <row r="28" spans="1:6" ht="16" x14ac:dyDescent="0.2">
      <c r="A28" s="3" t="s">
        <v>28</v>
      </c>
      <c r="B28">
        <v>19</v>
      </c>
      <c r="E28" s="3" t="s">
        <v>188</v>
      </c>
      <c r="F28">
        <v>0</v>
      </c>
    </row>
    <row r="29" spans="1:6" ht="16" x14ac:dyDescent="0.2">
      <c r="A29" s="3" t="s">
        <v>29</v>
      </c>
      <c r="B29">
        <v>150</v>
      </c>
      <c r="E29" s="3" t="s">
        <v>189</v>
      </c>
      <c r="F29">
        <v>5</v>
      </c>
    </row>
    <row r="30" spans="1:6" ht="16" x14ac:dyDescent="0.2">
      <c r="A30" s="3" t="s">
        <v>30</v>
      </c>
      <c r="B30">
        <v>71</v>
      </c>
      <c r="E30" s="3" t="s">
        <v>190</v>
      </c>
      <c r="F30">
        <v>0</v>
      </c>
    </row>
    <row r="31" spans="1:6" ht="16" x14ac:dyDescent="0.2">
      <c r="A31" s="3" t="s">
        <v>31</v>
      </c>
      <c r="B31">
        <v>117</v>
      </c>
      <c r="E31" s="3" t="s">
        <v>191</v>
      </c>
      <c r="F31">
        <v>5</v>
      </c>
    </row>
    <row r="32" spans="1:6" ht="16" x14ac:dyDescent="0.2">
      <c r="A32" s="3" t="s">
        <v>32</v>
      </c>
      <c r="B32">
        <v>53</v>
      </c>
      <c r="E32" s="3" t="s">
        <v>192</v>
      </c>
      <c r="F32">
        <v>1</v>
      </c>
    </row>
    <row r="33" spans="1:6" ht="16" x14ac:dyDescent="0.2">
      <c r="A33" s="3" t="s">
        <v>33</v>
      </c>
      <c r="B33">
        <v>1</v>
      </c>
      <c r="E33" s="3" t="s">
        <v>193</v>
      </c>
      <c r="F33">
        <v>3</v>
      </c>
    </row>
    <row r="34" spans="1:6" ht="32" x14ac:dyDescent="0.2">
      <c r="A34" s="3" t="s">
        <v>34</v>
      </c>
      <c r="B34">
        <v>89</v>
      </c>
      <c r="E34" s="3" t="s">
        <v>194</v>
      </c>
      <c r="F34">
        <v>3</v>
      </c>
    </row>
    <row r="35" spans="1:6" ht="32" x14ac:dyDescent="0.2">
      <c r="A35" s="3" t="s">
        <v>35</v>
      </c>
      <c r="B35">
        <v>64</v>
      </c>
      <c r="E35" s="3" t="s">
        <v>195</v>
      </c>
      <c r="F35">
        <v>0</v>
      </c>
    </row>
    <row r="36" spans="1:6" ht="16" x14ac:dyDescent="0.2">
      <c r="A36" s="3" t="s">
        <v>36</v>
      </c>
      <c r="B36">
        <v>68</v>
      </c>
      <c r="E36" s="3" t="s">
        <v>196</v>
      </c>
      <c r="F36">
        <v>3</v>
      </c>
    </row>
    <row r="37" spans="1:6" ht="32" x14ac:dyDescent="0.2">
      <c r="A37" s="3" t="s">
        <v>37</v>
      </c>
      <c r="B37">
        <v>28</v>
      </c>
      <c r="E37" s="3" t="s">
        <v>197</v>
      </c>
      <c r="F37">
        <v>0</v>
      </c>
    </row>
    <row r="38" spans="1:6" ht="16" x14ac:dyDescent="0.2">
      <c r="A38" s="3" t="s">
        <v>38</v>
      </c>
      <c r="B38">
        <v>44</v>
      </c>
      <c r="E38" s="3" t="s">
        <v>198</v>
      </c>
      <c r="F38">
        <v>19</v>
      </c>
    </row>
    <row r="39" spans="1:6" ht="16" x14ac:dyDescent="0.2">
      <c r="A39" s="3" t="s">
        <v>39</v>
      </c>
      <c r="B39">
        <v>253</v>
      </c>
      <c r="E39" s="3" t="s">
        <v>199</v>
      </c>
      <c r="F39">
        <v>8</v>
      </c>
    </row>
    <row r="40" spans="1:6" ht="16" x14ac:dyDescent="0.2">
      <c r="A40" s="3" t="s">
        <v>40</v>
      </c>
      <c r="B40">
        <v>66</v>
      </c>
      <c r="E40" s="3" t="s">
        <v>200</v>
      </c>
      <c r="F40">
        <v>6</v>
      </c>
    </row>
    <row r="41" spans="1:6" ht="32" x14ac:dyDescent="0.2">
      <c r="A41" s="3" t="s">
        <v>41</v>
      </c>
      <c r="B41">
        <v>217</v>
      </c>
      <c r="E41" s="3" t="s">
        <v>201</v>
      </c>
      <c r="F41">
        <v>0</v>
      </c>
    </row>
    <row r="42" spans="1:6" ht="16" x14ac:dyDescent="0.2">
      <c r="A42" s="3" t="s">
        <v>42</v>
      </c>
      <c r="B42">
        <v>16</v>
      </c>
      <c r="E42" s="3" t="s">
        <v>202</v>
      </c>
      <c r="F42">
        <v>18</v>
      </c>
    </row>
    <row r="43" spans="1:6" ht="16" x14ac:dyDescent="0.2">
      <c r="A43" s="3" t="s">
        <v>43</v>
      </c>
      <c r="B43">
        <v>19</v>
      </c>
      <c r="E43" s="3" t="s">
        <v>203</v>
      </c>
      <c r="F43">
        <v>7</v>
      </c>
    </row>
    <row r="44" spans="1:6" ht="16" x14ac:dyDescent="0.2">
      <c r="A44" s="3" t="s">
        <v>44</v>
      </c>
      <c r="B44">
        <v>169</v>
      </c>
      <c r="E44" s="3" t="s">
        <v>204</v>
      </c>
      <c r="F44">
        <v>0</v>
      </c>
    </row>
    <row r="45" spans="1:6" ht="32" x14ac:dyDescent="0.2">
      <c r="A45" s="3" t="s">
        <v>45</v>
      </c>
      <c r="B45">
        <v>263</v>
      </c>
      <c r="E45" s="3" t="s">
        <v>205</v>
      </c>
      <c r="F45">
        <v>8</v>
      </c>
    </row>
    <row r="46" spans="1:6" ht="16" x14ac:dyDescent="0.2">
      <c r="A46" s="3" t="s">
        <v>46</v>
      </c>
      <c r="B46">
        <v>15</v>
      </c>
      <c r="E46" s="3" t="s">
        <v>206</v>
      </c>
      <c r="F46">
        <v>1293</v>
      </c>
    </row>
    <row r="47" spans="1:6" ht="32" x14ac:dyDescent="0.2">
      <c r="A47" s="3" t="s">
        <v>47</v>
      </c>
      <c r="B47">
        <v>61</v>
      </c>
      <c r="E47" s="3" t="s">
        <v>207</v>
      </c>
      <c r="F47">
        <v>17</v>
      </c>
    </row>
    <row r="48" spans="1:6" ht="16" x14ac:dyDescent="0.2">
      <c r="A48" s="3" t="s">
        <v>48</v>
      </c>
      <c r="B48">
        <v>45</v>
      </c>
      <c r="E48" s="3" t="s">
        <v>208</v>
      </c>
      <c r="F48">
        <v>0</v>
      </c>
    </row>
    <row r="49" spans="1:6" ht="16" x14ac:dyDescent="0.2">
      <c r="A49" s="3" t="s">
        <v>49</v>
      </c>
      <c r="B49">
        <v>70</v>
      </c>
      <c r="E49" s="3" t="s">
        <v>209</v>
      </c>
      <c r="F49">
        <v>13</v>
      </c>
    </row>
    <row r="50" spans="1:6" ht="16" x14ac:dyDescent="0.2">
      <c r="A50" s="3" t="s">
        <v>50</v>
      </c>
      <c r="B50">
        <v>38</v>
      </c>
      <c r="E50" s="3" t="s">
        <v>210</v>
      </c>
      <c r="F50">
        <v>0</v>
      </c>
    </row>
    <row r="51" spans="1:6" ht="16" x14ac:dyDescent="0.2">
      <c r="A51" s="3" t="s">
        <v>51</v>
      </c>
      <c r="B51">
        <v>87</v>
      </c>
      <c r="E51" s="3" t="s">
        <v>211</v>
      </c>
      <c r="F51">
        <v>0</v>
      </c>
    </row>
    <row r="52" spans="1:6" ht="16" x14ac:dyDescent="0.2">
      <c r="A52" s="3" t="s">
        <v>52</v>
      </c>
      <c r="B52">
        <v>22</v>
      </c>
      <c r="E52" s="3" t="s">
        <v>212</v>
      </c>
      <c r="F52">
        <v>33</v>
      </c>
    </row>
    <row r="53" spans="1:6" ht="32" x14ac:dyDescent="0.2">
      <c r="A53" s="3" t="s">
        <v>53</v>
      </c>
      <c r="B53">
        <v>119</v>
      </c>
      <c r="E53" s="3" t="s">
        <v>213</v>
      </c>
      <c r="F53">
        <v>12</v>
      </c>
    </row>
    <row r="54" spans="1:6" ht="16" x14ac:dyDescent="0.2">
      <c r="A54" s="3" t="s">
        <v>54</v>
      </c>
      <c r="B54">
        <v>52</v>
      </c>
      <c r="E54" s="3" t="s">
        <v>214</v>
      </c>
      <c r="F54">
        <v>1</v>
      </c>
    </row>
    <row r="55" spans="1:6" ht="16" x14ac:dyDescent="0.2">
      <c r="A55" s="3" t="s">
        <v>55</v>
      </c>
      <c r="B55">
        <v>117</v>
      </c>
      <c r="E55" s="3" t="s">
        <v>215</v>
      </c>
      <c r="F55">
        <v>1</v>
      </c>
    </row>
    <row r="56" spans="1:6" ht="32" x14ac:dyDescent="0.2">
      <c r="A56" s="3" t="s">
        <v>56</v>
      </c>
      <c r="B56">
        <v>52</v>
      </c>
      <c r="E56" s="3" t="s">
        <v>216</v>
      </c>
      <c r="F56">
        <v>1</v>
      </c>
    </row>
    <row r="57" spans="1:6" ht="16" x14ac:dyDescent="0.2">
      <c r="A57" s="3" t="s">
        <v>57</v>
      </c>
      <c r="B57">
        <v>86</v>
      </c>
      <c r="E57" s="3" t="s">
        <v>217</v>
      </c>
      <c r="F57">
        <v>1</v>
      </c>
    </row>
    <row r="58" spans="1:6" ht="16" x14ac:dyDescent="0.2">
      <c r="A58" s="3" t="s">
        <v>58</v>
      </c>
      <c r="B58">
        <v>174</v>
      </c>
      <c r="E58" s="3" t="s">
        <v>218</v>
      </c>
      <c r="F58">
        <v>84</v>
      </c>
    </row>
    <row r="59" spans="1:6" ht="32" x14ac:dyDescent="0.2">
      <c r="A59" s="3" t="s">
        <v>59</v>
      </c>
      <c r="B59">
        <v>69</v>
      </c>
      <c r="E59" s="3" t="s">
        <v>219</v>
      </c>
      <c r="F59">
        <v>38</v>
      </c>
    </row>
    <row r="60" spans="1:6" ht="16" x14ac:dyDescent="0.2">
      <c r="A60" s="3" t="s">
        <v>60</v>
      </c>
      <c r="B60">
        <v>75</v>
      </c>
      <c r="E60" s="3" t="s">
        <v>220</v>
      </c>
      <c r="F60">
        <v>1</v>
      </c>
    </row>
    <row r="61" spans="1:6" ht="16" x14ac:dyDescent="0.2">
      <c r="A61" s="3" t="s">
        <v>61</v>
      </c>
      <c r="B61">
        <v>33</v>
      </c>
      <c r="E61" s="3" t="s">
        <v>221</v>
      </c>
      <c r="F61">
        <v>76</v>
      </c>
    </row>
    <row r="62" spans="1:6" ht="16" x14ac:dyDescent="0.2">
      <c r="A62" s="3" t="s">
        <v>62</v>
      </c>
      <c r="B62">
        <v>108</v>
      </c>
      <c r="E62" s="3" t="s">
        <v>222</v>
      </c>
      <c r="F62">
        <v>3</v>
      </c>
    </row>
    <row r="63" spans="1:6" ht="16" x14ac:dyDescent="0.2">
      <c r="A63" s="3" t="s">
        <v>63</v>
      </c>
      <c r="B63">
        <v>23</v>
      </c>
      <c r="E63" s="3" t="s">
        <v>223</v>
      </c>
      <c r="F63">
        <v>0</v>
      </c>
    </row>
    <row r="64" spans="1:6" ht="16" x14ac:dyDescent="0.2">
      <c r="A64" s="3" t="s">
        <v>64</v>
      </c>
      <c r="B64">
        <v>48</v>
      </c>
      <c r="E64" s="3" t="s">
        <v>224</v>
      </c>
      <c r="F64">
        <v>2</v>
      </c>
    </row>
    <row r="65" spans="1:6" ht="16" x14ac:dyDescent="0.2">
      <c r="A65" s="3" t="s">
        <v>65</v>
      </c>
      <c r="B65">
        <v>64</v>
      </c>
      <c r="E65" s="3" t="s">
        <v>225</v>
      </c>
      <c r="F65">
        <v>0</v>
      </c>
    </row>
    <row r="66" spans="1:6" ht="16" x14ac:dyDescent="0.2">
      <c r="A66" s="3" t="s">
        <v>66</v>
      </c>
      <c r="B66">
        <v>24</v>
      </c>
      <c r="E66" s="3" t="s">
        <v>226</v>
      </c>
      <c r="F66">
        <v>0</v>
      </c>
    </row>
    <row r="67" spans="1:6" ht="16" x14ac:dyDescent="0.2">
      <c r="A67" s="3" t="s">
        <v>67</v>
      </c>
      <c r="B67">
        <v>57</v>
      </c>
      <c r="E67" s="3" t="s">
        <v>227</v>
      </c>
      <c r="F67">
        <v>0</v>
      </c>
    </row>
    <row r="68" spans="1:6" ht="16" x14ac:dyDescent="0.2">
      <c r="A68" s="3" t="s">
        <v>68</v>
      </c>
      <c r="B68">
        <v>26</v>
      </c>
      <c r="E68" s="3" t="s">
        <v>228</v>
      </c>
      <c r="F68">
        <v>2</v>
      </c>
    </row>
    <row r="69" spans="1:6" ht="16" x14ac:dyDescent="0.2">
      <c r="A69" s="3" t="s">
        <v>69</v>
      </c>
      <c r="B69">
        <v>20</v>
      </c>
      <c r="E69" s="3" t="s">
        <v>229</v>
      </c>
      <c r="F69">
        <v>0</v>
      </c>
    </row>
    <row r="70" spans="1:6" ht="16" x14ac:dyDescent="0.2">
      <c r="A70" s="3" t="s">
        <v>70</v>
      </c>
      <c r="B70">
        <v>36</v>
      </c>
      <c r="E70" s="3" t="s">
        <v>230</v>
      </c>
      <c r="F70">
        <v>0</v>
      </c>
    </row>
    <row r="71" spans="1:6" ht="16" x14ac:dyDescent="0.2">
      <c r="A71" s="3" t="s">
        <v>71</v>
      </c>
      <c r="B71">
        <v>178</v>
      </c>
      <c r="E71" s="3" t="s">
        <v>231</v>
      </c>
      <c r="F71">
        <v>0</v>
      </c>
    </row>
    <row r="72" spans="1:6" ht="16" x14ac:dyDescent="0.2">
      <c r="A72" s="3" t="s">
        <v>72</v>
      </c>
      <c r="B72">
        <v>17</v>
      </c>
      <c r="E72" s="3" t="s">
        <v>232</v>
      </c>
      <c r="F72">
        <v>2</v>
      </c>
    </row>
    <row r="73" spans="1:6" ht="32" x14ac:dyDescent="0.2">
      <c r="A73" s="3" t="s">
        <v>73</v>
      </c>
      <c r="B73">
        <v>32</v>
      </c>
      <c r="E73" s="3" t="s">
        <v>233</v>
      </c>
      <c r="F73">
        <v>0</v>
      </c>
    </row>
    <row r="74" spans="1:6" ht="16" x14ac:dyDescent="0.2">
      <c r="A74" s="3" t="s">
        <v>74</v>
      </c>
      <c r="B74">
        <v>41</v>
      </c>
      <c r="E74" s="3" t="s">
        <v>234</v>
      </c>
      <c r="F74">
        <v>7</v>
      </c>
    </row>
    <row r="75" spans="1:6" ht="16" x14ac:dyDescent="0.2">
      <c r="A75" s="3" t="s">
        <v>75</v>
      </c>
      <c r="B75">
        <v>18</v>
      </c>
      <c r="E75" s="3" t="s">
        <v>235</v>
      </c>
      <c r="F75">
        <v>0</v>
      </c>
    </row>
    <row r="76" spans="1:6" ht="16" x14ac:dyDescent="0.2">
      <c r="A76" s="3" t="s">
        <v>76</v>
      </c>
      <c r="B76">
        <v>29</v>
      </c>
      <c r="E76" s="3" t="s">
        <v>236</v>
      </c>
      <c r="F76">
        <v>5</v>
      </c>
    </row>
    <row r="77" spans="1:6" ht="32" x14ac:dyDescent="0.2">
      <c r="A77" s="3" t="s">
        <v>77</v>
      </c>
      <c r="B77">
        <v>47</v>
      </c>
      <c r="E77" s="3" t="s">
        <v>237</v>
      </c>
      <c r="F77">
        <v>0</v>
      </c>
    </row>
    <row r="78" spans="1:6" ht="16" x14ac:dyDescent="0.2">
      <c r="A78" s="3" t="s">
        <v>78</v>
      </c>
      <c r="B78">
        <v>15</v>
      </c>
      <c r="E78" s="3" t="s">
        <v>238</v>
      </c>
      <c r="F78">
        <v>0</v>
      </c>
    </row>
    <row r="79" spans="1:6" ht="16" x14ac:dyDescent="0.2">
      <c r="A79" s="3" t="s">
        <v>79</v>
      </c>
      <c r="B79">
        <v>26</v>
      </c>
      <c r="E79" s="3" t="s">
        <v>239</v>
      </c>
      <c r="F79">
        <v>1</v>
      </c>
    </row>
    <row r="80" spans="1:6" ht="16" x14ac:dyDescent="0.2">
      <c r="A80" s="3" t="s">
        <v>80</v>
      </c>
      <c r="B80">
        <v>35</v>
      </c>
      <c r="E80" s="3" t="s">
        <v>240</v>
      </c>
      <c r="F80">
        <v>0</v>
      </c>
    </row>
    <row r="81" spans="1:6" ht="16" x14ac:dyDescent="0.2">
      <c r="A81" s="3" t="s">
        <v>81</v>
      </c>
      <c r="B81">
        <v>41</v>
      </c>
      <c r="E81" s="3" t="s">
        <v>241</v>
      </c>
      <c r="F81">
        <v>5</v>
      </c>
    </row>
    <row r="82" spans="1:6" ht="32" x14ac:dyDescent="0.2">
      <c r="A82" s="3" t="s">
        <v>82</v>
      </c>
      <c r="B82">
        <v>47</v>
      </c>
      <c r="E82" s="3" t="s">
        <v>421</v>
      </c>
      <c r="F82">
        <v>3</v>
      </c>
    </row>
    <row r="83" spans="1:6" ht="16" x14ac:dyDescent="0.2">
      <c r="A83" s="3" t="s">
        <v>83</v>
      </c>
      <c r="B83">
        <v>28</v>
      </c>
      <c r="E83" s="3" t="s">
        <v>422</v>
      </c>
      <c r="F83">
        <v>6</v>
      </c>
    </row>
    <row r="84" spans="1:6" ht="32" x14ac:dyDescent="0.2">
      <c r="A84" s="3" t="s">
        <v>84</v>
      </c>
      <c r="B84">
        <v>100</v>
      </c>
      <c r="E84" s="3" t="s">
        <v>423</v>
      </c>
      <c r="F84">
        <v>12</v>
      </c>
    </row>
    <row r="85" spans="1:6" ht="32" x14ac:dyDescent="0.2">
      <c r="A85" s="3" t="s">
        <v>85</v>
      </c>
      <c r="B85">
        <v>13</v>
      </c>
      <c r="E85" s="3" t="s">
        <v>424</v>
      </c>
      <c r="F85">
        <v>13</v>
      </c>
    </row>
    <row r="86" spans="1:6" ht="16" x14ac:dyDescent="0.2">
      <c r="A86" s="3" t="s">
        <v>86</v>
      </c>
      <c r="B86">
        <v>7</v>
      </c>
      <c r="E86" s="3" t="s">
        <v>425</v>
      </c>
      <c r="F86">
        <v>5</v>
      </c>
    </row>
    <row r="87" spans="1:6" ht="16" x14ac:dyDescent="0.2">
      <c r="A87" s="3" t="s">
        <v>87</v>
      </c>
      <c r="B87">
        <v>21</v>
      </c>
      <c r="E87" s="3" t="s">
        <v>426</v>
      </c>
      <c r="F87">
        <v>2</v>
      </c>
    </row>
    <row r="88" spans="1:6" ht="16" x14ac:dyDescent="0.2">
      <c r="A88" s="3" t="s">
        <v>88</v>
      </c>
      <c r="B88">
        <v>17</v>
      </c>
      <c r="E88" s="3" t="s">
        <v>427</v>
      </c>
      <c r="F88">
        <v>8</v>
      </c>
    </row>
    <row r="89" spans="1:6" ht="16" x14ac:dyDescent="0.2">
      <c r="A89" s="3" t="s">
        <v>89</v>
      </c>
      <c r="B89">
        <v>25</v>
      </c>
      <c r="E89" s="3" t="s">
        <v>428</v>
      </c>
      <c r="F89">
        <v>0</v>
      </c>
    </row>
    <row r="90" spans="1:6" ht="16" x14ac:dyDescent="0.2">
      <c r="A90" s="3" t="s">
        <v>90</v>
      </c>
      <c r="B90">
        <v>60</v>
      </c>
      <c r="E90" s="3" t="s">
        <v>429</v>
      </c>
      <c r="F90">
        <v>13</v>
      </c>
    </row>
    <row r="91" spans="1:6" ht="16" x14ac:dyDescent="0.2">
      <c r="A91" s="3" t="s">
        <v>91</v>
      </c>
      <c r="B91">
        <v>56</v>
      </c>
      <c r="E91" s="3" t="s">
        <v>430</v>
      </c>
      <c r="F91">
        <v>0</v>
      </c>
    </row>
    <row r="92" spans="1:6" ht="32" x14ac:dyDescent="0.2">
      <c r="A92" s="3" t="s">
        <v>92</v>
      </c>
      <c r="B92">
        <v>16</v>
      </c>
      <c r="E92" s="3" t="s">
        <v>431</v>
      </c>
      <c r="F92">
        <v>5</v>
      </c>
    </row>
    <row r="93" spans="1:6" ht="32" x14ac:dyDescent="0.2">
      <c r="A93" s="3" t="s">
        <v>93</v>
      </c>
      <c r="B93">
        <v>46</v>
      </c>
      <c r="E93" s="3" t="s">
        <v>432</v>
      </c>
      <c r="F93">
        <v>8</v>
      </c>
    </row>
    <row r="94" spans="1:6" ht="16" x14ac:dyDescent="0.2">
      <c r="A94" s="3" t="s">
        <v>94</v>
      </c>
      <c r="B94">
        <v>43</v>
      </c>
      <c r="E94" s="3" t="s">
        <v>433</v>
      </c>
      <c r="F94">
        <v>8</v>
      </c>
    </row>
    <row r="95" spans="1:6" ht="16" x14ac:dyDescent="0.2">
      <c r="A95" s="3" t="s">
        <v>95</v>
      </c>
      <c r="B95">
        <v>15</v>
      </c>
      <c r="E95" s="3" t="s">
        <v>434</v>
      </c>
      <c r="F95">
        <v>0</v>
      </c>
    </row>
    <row r="96" spans="1:6" ht="32" x14ac:dyDescent="0.2">
      <c r="A96" s="3" t="s">
        <v>96</v>
      </c>
      <c r="B96">
        <v>12</v>
      </c>
      <c r="E96" s="3" t="s">
        <v>435</v>
      </c>
      <c r="F96">
        <v>2</v>
      </c>
    </row>
    <row r="97" spans="1:6" ht="16" x14ac:dyDescent="0.2">
      <c r="A97" s="3" t="s">
        <v>97</v>
      </c>
      <c r="B97">
        <v>21</v>
      </c>
      <c r="E97" s="3" t="s">
        <v>436</v>
      </c>
      <c r="F97">
        <v>3</v>
      </c>
    </row>
    <row r="98" spans="1:6" ht="16" x14ac:dyDescent="0.2">
      <c r="A98" s="3" t="s">
        <v>98</v>
      </c>
      <c r="B98">
        <v>34</v>
      </c>
      <c r="E98" s="3" t="s">
        <v>437</v>
      </c>
      <c r="F98">
        <v>0</v>
      </c>
    </row>
    <row r="99" spans="1:6" ht="16" x14ac:dyDescent="0.2">
      <c r="A99" s="3" t="s">
        <v>99</v>
      </c>
      <c r="B99">
        <v>8</v>
      </c>
      <c r="E99" s="3" t="s">
        <v>438</v>
      </c>
      <c r="F99">
        <v>0</v>
      </c>
    </row>
    <row r="100" spans="1:6" ht="16" x14ac:dyDescent="0.2">
      <c r="A100" s="3" t="s">
        <v>100</v>
      </c>
      <c r="B100">
        <v>60</v>
      </c>
      <c r="E100" s="3" t="s">
        <v>439</v>
      </c>
      <c r="F100">
        <v>11</v>
      </c>
    </row>
    <row r="101" spans="1:6" ht="16" x14ac:dyDescent="0.2">
      <c r="A101" s="3" t="s">
        <v>101</v>
      </c>
      <c r="B101">
        <v>39</v>
      </c>
      <c r="E101" s="3" t="s">
        <v>440</v>
      </c>
      <c r="F101">
        <v>0</v>
      </c>
    </row>
    <row r="102" spans="1:6" ht="16" x14ac:dyDescent="0.2">
      <c r="A102" s="3" t="s">
        <v>102</v>
      </c>
      <c r="B102">
        <v>26</v>
      </c>
      <c r="E102" s="3" t="s">
        <v>441</v>
      </c>
      <c r="F102">
        <v>1</v>
      </c>
    </row>
    <row r="103" spans="1:6" ht="16" x14ac:dyDescent="0.2">
      <c r="A103" s="3" t="s">
        <v>103</v>
      </c>
      <c r="B103">
        <v>35</v>
      </c>
      <c r="E103" s="3" t="s">
        <v>442</v>
      </c>
      <c r="F103">
        <v>0</v>
      </c>
    </row>
    <row r="104" spans="1:6" ht="16" x14ac:dyDescent="0.2">
      <c r="A104" s="3" t="s">
        <v>104</v>
      </c>
      <c r="B104">
        <v>65</v>
      </c>
      <c r="E104" s="3" t="s">
        <v>443</v>
      </c>
      <c r="F104">
        <v>17</v>
      </c>
    </row>
    <row r="105" spans="1:6" ht="16" x14ac:dyDescent="0.2">
      <c r="A105" s="3" t="s">
        <v>105</v>
      </c>
      <c r="B105">
        <v>49</v>
      </c>
      <c r="E105" s="3" t="s">
        <v>444</v>
      </c>
      <c r="F105">
        <v>2</v>
      </c>
    </row>
    <row r="106" spans="1:6" ht="16" x14ac:dyDescent="0.2">
      <c r="A106" s="3" t="s">
        <v>106</v>
      </c>
      <c r="B106">
        <v>10</v>
      </c>
      <c r="E106" s="3" t="s">
        <v>445</v>
      </c>
      <c r="F106">
        <v>1</v>
      </c>
    </row>
    <row r="107" spans="1:6" ht="32" x14ac:dyDescent="0.2">
      <c r="A107" s="3" t="s">
        <v>107</v>
      </c>
      <c r="B107">
        <v>60</v>
      </c>
      <c r="E107" s="3" t="s">
        <v>446</v>
      </c>
      <c r="F107">
        <v>2</v>
      </c>
    </row>
    <row r="108" spans="1:6" ht="16" x14ac:dyDescent="0.2">
      <c r="A108" s="3" t="s">
        <v>108</v>
      </c>
      <c r="B108">
        <v>27</v>
      </c>
      <c r="E108" s="3" t="s">
        <v>447</v>
      </c>
      <c r="F108">
        <v>16</v>
      </c>
    </row>
    <row r="109" spans="1:6" ht="16" x14ac:dyDescent="0.2">
      <c r="A109" s="3" t="s">
        <v>109</v>
      </c>
      <c r="B109">
        <v>69</v>
      </c>
      <c r="E109" s="3" t="s">
        <v>448</v>
      </c>
      <c r="F109">
        <v>1</v>
      </c>
    </row>
    <row r="110" spans="1:6" ht="16" x14ac:dyDescent="0.2">
      <c r="A110" s="3" t="s">
        <v>110</v>
      </c>
      <c r="B110">
        <v>47</v>
      </c>
      <c r="E110" s="3" t="s">
        <v>449</v>
      </c>
      <c r="F110">
        <v>4</v>
      </c>
    </row>
    <row r="111" spans="1:6" ht="16" x14ac:dyDescent="0.2">
      <c r="A111" s="3" t="s">
        <v>111</v>
      </c>
      <c r="B111">
        <v>47</v>
      </c>
      <c r="E111" s="3" t="s">
        <v>450</v>
      </c>
      <c r="F111">
        <v>5</v>
      </c>
    </row>
    <row r="112" spans="1:6" ht="16" x14ac:dyDescent="0.2">
      <c r="A112" s="3" t="s">
        <v>112</v>
      </c>
      <c r="B112">
        <v>26</v>
      </c>
      <c r="E112" s="3" t="s">
        <v>451</v>
      </c>
      <c r="F112">
        <v>7</v>
      </c>
    </row>
    <row r="113" spans="1:6" ht="16" x14ac:dyDescent="0.2">
      <c r="A113" s="3" t="s">
        <v>113</v>
      </c>
      <c r="B113">
        <v>53</v>
      </c>
      <c r="E113" s="3" t="s">
        <v>452</v>
      </c>
      <c r="F113">
        <v>0</v>
      </c>
    </row>
    <row r="114" spans="1:6" ht="16" x14ac:dyDescent="0.2">
      <c r="A114" s="3" t="s">
        <v>114</v>
      </c>
      <c r="B114">
        <v>81</v>
      </c>
      <c r="E114" s="3" t="s">
        <v>453</v>
      </c>
      <c r="F114">
        <v>12</v>
      </c>
    </row>
    <row r="115" spans="1:6" ht="16" x14ac:dyDescent="0.2">
      <c r="A115" s="3" t="s">
        <v>115</v>
      </c>
      <c r="B115">
        <v>78</v>
      </c>
      <c r="E115" s="3" t="s">
        <v>454</v>
      </c>
      <c r="F115">
        <v>2</v>
      </c>
    </row>
    <row r="116" spans="1:6" ht="16" x14ac:dyDescent="0.2">
      <c r="A116" s="3" t="s">
        <v>116</v>
      </c>
      <c r="B116">
        <v>35</v>
      </c>
      <c r="E116" s="3" t="s">
        <v>455</v>
      </c>
      <c r="F116">
        <v>5</v>
      </c>
    </row>
    <row r="117" spans="1:6" ht="16" x14ac:dyDescent="0.2">
      <c r="A117" s="3" t="s">
        <v>117</v>
      </c>
      <c r="B117">
        <v>22</v>
      </c>
      <c r="E117" s="3" t="s">
        <v>456</v>
      </c>
      <c r="F117">
        <v>2</v>
      </c>
    </row>
    <row r="118" spans="1:6" ht="32" x14ac:dyDescent="0.2">
      <c r="A118" s="3" t="s">
        <v>118</v>
      </c>
      <c r="B118">
        <v>57</v>
      </c>
      <c r="E118" s="3" t="s">
        <v>457</v>
      </c>
      <c r="F118">
        <v>3</v>
      </c>
    </row>
    <row r="119" spans="1:6" ht="32" x14ac:dyDescent="0.2">
      <c r="A119" s="3" t="s">
        <v>119</v>
      </c>
      <c r="B119">
        <v>27</v>
      </c>
      <c r="E119" s="3" t="s">
        <v>458</v>
      </c>
      <c r="F119">
        <v>0</v>
      </c>
    </row>
    <row r="120" spans="1:6" ht="16" x14ac:dyDescent="0.2">
      <c r="A120" s="3" t="s">
        <v>120</v>
      </c>
      <c r="B120">
        <v>39</v>
      </c>
      <c r="E120" s="3" t="s">
        <v>459</v>
      </c>
      <c r="F120">
        <v>49</v>
      </c>
    </row>
    <row r="121" spans="1:6" ht="32" x14ac:dyDescent="0.2">
      <c r="A121" s="3" t="s">
        <v>121</v>
      </c>
      <c r="B121">
        <v>37</v>
      </c>
      <c r="E121" s="3" t="s">
        <v>460</v>
      </c>
      <c r="F121">
        <v>1</v>
      </c>
    </row>
    <row r="122" spans="1:6" ht="16" x14ac:dyDescent="0.2">
      <c r="A122" s="3" t="s">
        <v>242</v>
      </c>
      <c r="B122">
        <v>137</v>
      </c>
      <c r="E122" s="3" t="s">
        <v>461</v>
      </c>
      <c r="F122">
        <v>2</v>
      </c>
    </row>
    <row r="123" spans="1:6" ht="16" x14ac:dyDescent="0.2">
      <c r="A123" s="3" t="s">
        <v>243</v>
      </c>
      <c r="B123">
        <v>376</v>
      </c>
      <c r="E123" s="3" t="s">
        <v>462</v>
      </c>
      <c r="F123">
        <v>0</v>
      </c>
    </row>
    <row r="124" spans="1:6" ht="16" x14ac:dyDescent="0.2">
      <c r="A124" s="3" t="s">
        <v>244</v>
      </c>
      <c r="B124">
        <v>202</v>
      </c>
      <c r="E124" s="3" t="s">
        <v>463</v>
      </c>
      <c r="F124">
        <v>0</v>
      </c>
    </row>
    <row r="125" spans="1:6" ht="16" x14ac:dyDescent="0.2">
      <c r="A125" s="3" t="s">
        <v>245</v>
      </c>
      <c r="B125">
        <v>328</v>
      </c>
      <c r="E125" s="3" t="s">
        <v>464</v>
      </c>
      <c r="F125">
        <v>11</v>
      </c>
    </row>
    <row r="126" spans="1:6" ht="16" x14ac:dyDescent="0.2">
      <c r="A126" s="4">
        <v>39756</v>
      </c>
      <c r="B126">
        <v>84</v>
      </c>
      <c r="E126" s="3" t="s">
        <v>465</v>
      </c>
      <c r="F126">
        <v>1</v>
      </c>
    </row>
    <row r="127" spans="1:6" ht="16" x14ac:dyDescent="0.2">
      <c r="A127" s="3" t="s">
        <v>246</v>
      </c>
      <c r="B127">
        <v>96</v>
      </c>
      <c r="E127" s="3" t="s">
        <v>466</v>
      </c>
      <c r="F127">
        <v>8</v>
      </c>
    </row>
    <row r="128" spans="1:6" ht="16" x14ac:dyDescent="0.2">
      <c r="A128" s="3" t="s">
        <v>247</v>
      </c>
      <c r="B128">
        <v>223</v>
      </c>
      <c r="E128" s="3" t="s">
        <v>467</v>
      </c>
      <c r="F128">
        <v>5</v>
      </c>
    </row>
    <row r="129" spans="1:6" ht="32" x14ac:dyDescent="0.2">
      <c r="A129" s="3" t="s">
        <v>248</v>
      </c>
      <c r="B129">
        <v>62</v>
      </c>
      <c r="E129" s="3" t="s">
        <v>468</v>
      </c>
      <c r="F129">
        <v>39</v>
      </c>
    </row>
    <row r="130" spans="1:6" ht="16" x14ac:dyDescent="0.2">
      <c r="A130" s="3" t="s">
        <v>249</v>
      </c>
      <c r="B130">
        <v>146</v>
      </c>
      <c r="E130" s="3" t="s">
        <v>469</v>
      </c>
      <c r="F130">
        <v>0</v>
      </c>
    </row>
    <row r="131" spans="1:6" ht="32" x14ac:dyDescent="0.2">
      <c r="A131" s="3" t="s">
        <v>250</v>
      </c>
      <c r="B131">
        <v>235</v>
      </c>
      <c r="E131" s="3" t="s">
        <v>470</v>
      </c>
      <c r="F131">
        <v>0</v>
      </c>
    </row>
    <row r="132" spans="1:6" ht="32" x14ac:dyDescent="0.2">
      <c r="A132" s="3" t="s">
        <v>251</v>
      </c>
      <c r="B132">
        <v>437</v>
      </c>
      <c r="E132" s="3" t="s">
        <v>471</v>
      </c>
      <c r="F132">
        <v>2</v>
      </c>
    </row>
    <row r="133" spans="1:6" ht="16" x14ac:dyDescent="0.2">
      <c r="A133" s="3" t="s">
        <v>252</v>
      </c>
      <c r="B133">
        <v>77</v>
      </c>
      <c r="E133" s="3" t="s">
        <v>472</v>
      </c>
      <c r="F133">
        <v>170</v>
      </c>
    </row>
    <row r="134" spans="1:6" ht="32" x14ac:dyDescent="0.2">
      <c r="A134" s="3" t="s">
        <v>253</v>
      </c>
      <c r="B134">
        <v>108</v>
      </c>
      <c r="E134" s="3" t="s">
        <v>473</v>
      </c>
      <c r="F134">
        <v>5</v>
      </c>
    </row>
    <row r="135" spans="1:6" ht="32" x14ac:dyDescent="0.2">
      <c r="A135" s="3" t="s">
        <v>254</v>
      </c>
      <c r="B135">
        <v>7</v>
      </c>
      <c r="E135" s="3" t="s">
        <v>474</v>
      </c>
      <c r="F135">
        <v>14</v>
      </c>
    </row>
    <row r="136" spans="1:6" ht="16" x14ac:dyDescent="0.2">
      <c r="A136" s="3" t="s">
        <v>255</v>
      </c>
      <c r="B136">
        <v>314</v>
      </c>
      <c r="E136" s="3" t="s">
        <v>475</v>
      </c>
      <c r="F136">
        <v>1</v>
      </c>
    </row>
    <row r="137" spans="1:6" ht="32" x14ac:dyDescent="0.2">
      <c r="A137" s="3" t="s">
        <v>256</v>
      </c>
      <c r="B137">
        <v>188</v>
      </c>
      <c r="E137" s="3" t="s">
        <v>476</v>
      </c>
      <c r="F137">
        <v>0</v>
      </c>
    </row>
    <row r="138" spans="1:6" ht="16" x14ac:dyDescent="0.2">
      <c r="A138" s="3" t="s">
        <v>257</v>
      </c>
      <c r="B138">
        <v>275</v>
      </c>
      <c r="E138" s="3" t="s">
        <v>477</v>
      </c>
      <c r="F138">
        <v>124</v>
      </c>
    </row>
    <row r="139" spans="1:6" ht="32" x14ac:dyDescent="0.2">
      <c r="A139" s="3" t="s">
        <v>258</v>
      </c>
      <c r="B139">
        <v>560</v>
      </c>
      <c r="E139" s="3" t="s">
        <v>478</v>
      </c>
      <c r="F139">
        <v>0</v>
      </c>
    </row>
    <row r="140" spans="1:6" ht="32" x14ac:dyDescent="0.2">
      <c r="A140" s="3" t="s">
        <v>259</v>
      </c>
      <c r="B140">
        <v>688</v>
      </c>
      <c r="E140" s="3" t="s">
        <v>479</v>
      </c>
      <c r="F140">
        <v>0</v>
      </c>
    </row>
    <row r="141" spans="1:6" ht="32" x14ac:dyDescent="0.2">
      <c r="A141" s="3" t="s">
        <v>260</v>
      </c>
      <c r="B141">
        <v>942</v>
      </c>
      <c r="E141" s="3" t="s">
        <v>480</v>
      </c>
      <c r="F141">
        <v>55</v>
      </c>
    </row>
    <row r="142" spans="1:6" ht="32" x14ac:dyDescent="0.2">
      <c r="A142" s="3" t="s">
        <v>261</v>
      </c>
      <c r="B142">
        <v>88</v>
      </c>
      <c r="E142" s="3" t="s">
        <v>481</v>
      </c>
      <c r="F142">
        <v>140</v>
      </c>
    </row>
    <row r="143" spans="1:6" ht="16" x14ac:dyDescent="0.2">
      <c r="A143" s="3" t="s">
        <v>262</v>
      </c>
      <c r="B143">
        <v>220</v>
      </c>
      <c r="E143" s="3" t="s">
        <v>482</v>
      </c>
      <c r="F143">
        <v>21</v>
      </c>
    </row>
    <row r="144" spans="1:6" ht="16" x14ac:dyDescent="0.2">
      <c r="A144" s="3" t="s">
        <v>263</v>
      </c>
      <c r="B144">
        <v>145</v>
      </c>
      <c r="E144" s="3" t="s">
        <v>483</v>
      </c>
      <c r="F144">
        <v>1</v>
      </c>
    </row>
    <row r="145" spans="1:6" ht="16" x14ac:dyDescent="0.2">
      <c r="A145" s="3" t="s">
        <v>264</v>
      </c>
      <c r="B145">
        <v>963</v>
      </c>
      <c r="E145" s="3" t="s">
        <v>484</v>
      </c>
      <c r="F145">
        <v>147</v>
      </c>
    </row>
    <row r="146" spans="1:6" ht="32" x14ac:dyDescent="0.2">
      <c r="A146" s="3" t="s">
        <v>265</v>
      </c>
      <c r="B146">
        <v>91</v>
      </c>
      <c r="E146" s="3" t="s">
        <v>485</v>
      </c>
      <c r="F146">
        <v>11</v>
      </c>
    </row>
    <row r="147" spans="1:6" ht="32" x14ac:dyDescent="0.2">
      <c r="A147" s="3" t="s">
        <v>266</v>
      </c>
      <c r="B147">
        <v>58</v>
      </c>
      <c r="E147" s="3" t="s">
        <v>486</v>
      </c>
      <c r="F147">
        <v>125</v>
      </c>
    </row>
    <row r="148" spans="1:6" ht="32" x14ac:dyDescent="0.2">
      <c r="A148" s="3" t="s">
        <v>267</v>
      </c>
      <c r="B148">
        <v>36</v>
      </c>
      <c r="E148" s="3" t="s">
        <v>487</v>
      </c>
      <c r="F148">
        <v>1</v>
      </c>
    </row>
    <row r="149" spans="1:6" ht="16" x14ac:dyDescent="0.2">
      <c r="A149" s="3" t="s">
        <v>268</v>
      </c>
      <c r="B149">
        <v>165</v>
      </c>
      <c r="E149" s="3" t="s">
        <v>488</v>
      </c>
      <c r="F149">
        <v>0</v>
      </c>
    </row>
    <row r="150" spans="1:6" ht="16" x14ac:dyDescent="0.2">
      <c r="A150" s="3" t="s">
        <v>269</v>
      </c>
      <c r="B150">
        <v>111</v>
      </c>
      <c r="E150" s="3" t="s">
        <v>489</v>
      </c>
      <c r="F150">
        <v>0</v>
      </c>
    </row>
    <row r="151" spans="1:6" ht="16" x14ac:dyDescent="0.2">
      <c r="A151" s="3" t="s">
        <v>270</v>
      </c>
      <c r="B151">
        <v>1596</v>
      </c>
      <c r="E151" s="3" t="s">
        <v>490</v>
      </c>
      <c r="F151">
        <v>3</v>
      </c>
    </row>
    <row r="152" spans="1:6" ht="32" x14ac:dyDescent="0.2">
      <c r="A152" s="3" t="s">
        <v>271</v>
      </c>
      <c r="B152">
        <v>61</v>
      </c>
      <c r="E152" s="3" t="s">
        <v>491</v>
      </c>
      <c r="F152">
        <v>0</v>
      </c>
    </row>
    <row r="153" spans="1:6" ht="16" x14ac:dyDescent="0.2">
      <c r="A153" s="3" t="s">
        <v>272</v>
      </c>
      <c r="B153">
        <v>287</v>
      </c>
      <c r="E153" s="3" t="s">
        <v>492</v>
      </c>
      <c r="F153">
        <v>0</v>
      </c>
    </row>
    <row r="154" spans="1:6" ht="32" x14ac:dyDescent="0.2">
      <c r="A154" s="3" t="s">
        <v>273</v>
      </c>
      <c r="B154">
        <v>65</v>
      </c>
      <c r="E154" s="3" t="s">
        <v>493</v>
      </c>
      <c r="F154">
        <v>0</v>
      </c>
    </row>
    <row r="155" spans="1:6" ht="16" x14ac:dyDescent="0.2">
      <c r="A155" s="3" t="s">
        <v>274</v>
      </c>
      <c r="B155">
        <v>118</v>
      </c>
      <c r="E155" s="3" t="s">
        <v>494</v>
      </c>
      <c r="F155">
        <v>0</v>
      </c>
    </row>
    <row r="156" spans="1:6" ht="16" x14ac:dyDescent="0.2">
      <c r="A156" s="3" t="s">
        <v>275</v>
      </c>
      <c r="B156">
        <v>113</v>
      </c>
      <c r="E156" s="3" t="s">
        <v>495</v>
      </c>
      <c r="F156">
        <v>3</v>
      </c>
    </row>
    <row r="157" spans="1:6" ht="16" x14ac:dyDescent="0.2">
      <c r="A157" s="3" t="s">
        <v>276</v>
      </c>
      <c r="B157">
        <v>332</v>
      </c>
      <c r="E157" s="3" t="s">
        <v>496</v>
      </c>
      <c r="F157">
        <v>0</v>
      </c>
    </row>
    <row r="158" spans="1:6" ht="16" x14ac:dyDescent="0.2">
      <c r="A158" s="3" t="s">
        <v>277</v>
      </c>
      <c r="B158">
        <v>62</v>
      </c>
      <c r="E158" s="3" t="s">
        <v>497</v>
      </c>
      <c r="F158">
        <v>1</v>
      </c>
    </row>
    <row r="159" spans="1:6" ht="16" x14ac:dyDescent="0.2">
      <c r="A159" s="3" t="s">
        <v>278</v>
      </c>
      <c r="B159">
        <v>951</v>
      </c>
      <c r="E159" s="3" t="s">
        <v>498</v>
      </c>
      <c r="F159">
        <v>3</v>
      </c>
    </row>
    <row r="160" spans="1:6" ht="16" x14ac:dyDescent="0.2">
      <c r="A160" s="3" t="s">
        <v>279</v>
      </c>
      <c r="B160">
        <v>415</v>
      </c>
      <c r="E160" s="3" t="s">
        <v>499</v>
      </c>
      <c r="F160">
        <v>22</v>
      </c>
    </row>
    <row r="161" spans="1:6" ht="32" x14ac:dyDescent="0.2">
      <c r="A161" s="3" t="s">
        <v>280</v>
      </c>
      <c r="B161">
        <v>305</v>
      </c>
      <c r="E161" s="3" t="s">
        <v>500</v>
      </c>
      <c r="F161">
        <v>26</v>
      </c>
    </row>
    <row r="162" spans="1:6" ht="16" x14ac:dyDescent="0.2">
      <c r="A162" s="3" t="s">
        <v>281</v>
      </c>
      <c r="B162">
        <v>2139</v>
      </c>
      <c r="E162" s="3" t="s">
        <v>501</v>
      </c>
      <c r="F162">
        <v>4</v>
      </c>
    </row>
    <row r="163" spans="1:6" ht="16" x14ac:dyDescent="0.2">
      <c r="A163" s="3" t="s">
        <v>282</v>
      </c>
      <c r="B163">
        <v>79</v>
      </c>
      <c r="E163" s="3" t="s">
        <v>502</v>
      </c>
      <c r="F163">
        <v>0</v>
      </c>
    </row>
    <row r="164" spans="1:6" ht="16" x14ac:dyDescent="0.2">
      <c r="A164" s="3" t="s">
        <v>283</v>
      </c>
      <c r="B164">
        <v>179</v>
      </c>
      <c r="E164" s="3" t="s">
        <v>503</v>
      </c>
      <c r="F164">
        <v>4</v>
      </c>
    </row>
    <row r="165" spans="1:6" ht="16" x14ac:dyDescent="0.2">
      <c r="A165" s="3" t="s">
        <v>284</v>
      </c>
      <c r="B165">
        <v>202</v>
      </c>
      <c r="E165" s="3" t="s">
        <v>504</v>
      </c>
      <c r="F165">
        <v>9</v>
      </c>
    </row>
    <row r="166" spans="1:6" ht="32" x14ac:dyDescent="0.2">
      <c r="A166" s="3" t="s">
        <v>285</v>
      </c>
      <c r="B166">
        <v>760</v>
      </c>
      <c r="E166" s="3" t="s">
        <v>505</v>
      </c>
      <c r="F166">
        <v>5</v>
      </c>
    </row>
    <row r="167" spans="1:6" ht="32" x14ac:dyDescent="0.2">
      <c r="A167" s="3" t="s">
        <v>286</v>
      </c>
      <c r="B167">
        <v>563</v>
      </c>
      <c r="E167" s="3" t="s">
        <v>506</v>
      </c>
      <c r="F167">
        <v>14</v>
      </c>
    </row>
    <row r="168" spans="1:6" ht="16" x14ac:dyDescent="0.2">
      <c r="A168" s="3" t="s">
        <v>287</v>
      </c>
      <c r="B168">
        <v>135</v>
      </c>
      <c r="E168" s="3" t="s">
        <v>507</v>
      </c>
      <c r="F168">
        <v>1</v>
      </c>
    </row>
    <row r="169" spans="1:6" ht="32" x14ac:dyDescent="0.2">
      <c r="A169" s="3" t="s">
        <v>288</v>
      </c>
      <c r="B169">
        <v>290</v>
      </c>
      <c r="E169" s="3" t="s">
        <v>508</v>
      </c>
      <c r="F169">
        <v>10</v>
      </c>
    </row>
    <row r="170" spans="1:6" ht="32" x14ac:dyDescent="0.2">
      <c r="A170" s="3" t="s">
        <v>289</v>
      </c>
      <c r="B170">
        <v>447</v>
      </c>
      <c r="E170" s="3" t="s">
        <v>509</v>
      </c>
      <c r="F170">
        <v>3</v>
      </c>
    </row>
    <row r="171" spans="1:6" ht="16" x14ac:dyDescent="0.2">
      <c r="A171" s="3" t="s">
        <v>290</v>
      </c>
      <c r="B171">
        <v>232</v>
      </c>
      <c r="E171" s="3" t="s">
        <v>510</v>
      </c>
      <c r="F171">
        <v>1</v>
      </c>
    </row>
    <row r="172" spans="1:6" ht="32" x14ac:dyDescent="0.2">
      <c r="A172" s="3" t="s">
        <v>291</v>
      </c>
      <c r="B172">
        <v>168</v>
      </c>
      <c r="E172" s="3" t="s">
        <v>511</v>
      </c>
      <c r="F172">
        <v>0</v>
      </c>
    </row>
    <row r="173" spans="1:6" ht="32" x14ac:dyDescent="0.2">
      <c r="A173" s="3" t="s">
        <v>292</v>
      </c>
      <c r="B173">
        <v>128</v>
      </c>
      <c r="E173" s="3" t="s">
        <v>512</v>
      </c>
      <c r="F173">
        <v>5</v>
      </c>
    </row>
    <row r="174" spans="1:6" ht="16" x14ac:dyDescent="0.2">
      <c r="A174" s="3" t="s">
        <v>293</v>
      </c>
      <c r="B174">
        <v>493</v>
      </c>
      <c r="E174" s="3" t="s">
        <v>513</v>
      </c>
      <c r="F174">
        <v>2</v>
      </c>
    </row>
    <row r="175" spans="1:6" ht="16" x14ac:dyDescent="0.2">
      <c r="A175" s="3" t="s">
        <v>294</v>
      </c>
      <c r="B175">
        <v>131</v>
      </c>
      <c r="E175" s="3" t="s">
        <v>514</v>
      </c>
      <c r="F175">
        <v>68</v>
      </c>
    </row>
    <row r="176" spans="1:6" ht="16" x14ac:dyDescent="0.2">
      <c r="A176" s="3" t="s">
        <v>295</v>
      </c>
      <c r="B176">
        <v>50</v>
      </c>
      <c r="E176" s="3" t="s">
        <v>515</v>
      </c>
      <c r="F176">
        <v>3</v>
      </c>
    </row>
    <row r="177" spans="1:6" ht="16" x14ac:dyDescent="0.2">
      <c r="A177" s="3" t="s">
        <v>296</v>
      </c>
      <c r="B177">
        <v>665</v>
      </c>
      <c r="E177" s="3" t="s">
        <v>516</v>
      </c>
      <c r="F177">
        <v>34</v>
      </c>
    </row>
    <row r="178" spans="1:6" ht="16" x14ac:dyDescent="0.2">
      <c r="A178" s="3" t="s">
        <v>297</v>
      </c>
      <c r="B178">
        <v>129</v>
      </c>
      <c r="E178" s="3" t="s">
        <v>517</v>
      </c>
      <c r="F178">
        <v>0</v>
      </c>
    </row>
    <row r="179" spans="1:6" ht="16" x14ac:dyDescent="0.2">
      <c r="A179" s="3" t="s">
        <v>298</v>
      </c>
      <c r="B179">
        <v>142</v>
      </c>
      <c r="E179" s="3" t="s">
        <v>518</v>
      </c>
      <c r="F179">
        <v>3</v>
      </c>
    </row>
    <row r="180" spans="1:6" ht="16" x14ac:dyDescent="0.2">
      <c r="A180" s="3" t="s">
        <v>299</v>
      </c>
      <c r="B180">
        <v>2436</v>
      </c>
      <c r="E180" s="3" t="s">
        <v>519</v>
      </c>
      <c r="F180">
        <v>0</v>
      </c>
    </row>
    <row r="181" spans="1:6" ht="16" x14ac:dyDescent="0.2">
      <c r="A181" s="3" t="s">
        <v>300</v>
      </c>
      <c r="B181">
        <v>244</v>
      </c>
      <c r="E181" s="3" t="s">
        <v>520</v>
      </c>
      <c r="F181">
        <v>70</v>
      </c>
    </row>
    <row r="182" spans="1:6" ht="16" x14ac:dyDescent="0.2">
      <c r="A182" s="3" t="s">
        <v>301</v>
      </c>
      <c r="B182">
        <v>298</v>
      </c>
      <c r="E182" s="3" t="s">
        <v>541</v>
      </c>
      <c r="F182">
        <v>1</v>
      </c>
    </row>
    <row r="183" spans="1:6" ht="16" x14ac:dyDescent="0.2">
      <c r="A183" s="3" t="s">
        <v>302</v>
      </c>
      <c r="B183">
        <v>251</v>
      </c>
      <c r="E183" s="3" t="s">
        <v>542</v>
      </c>
      <c r="F183">
        <v>1</v>
      </c>
    </row>
    <row r="184" spans="1:6" ht="32" x14ac:dyDescent="0.2">
      <c r="A184" s="3" t="s">
        <v>303</v>
      </c>
      <c r="B184">
        <v>108</v>
      </c>
      <c r="E184" s="3" t="s">
        <v>543</v>
      </c>
      <c r="F184">
        <v>1</v>
      </c>
    </row>
    <row r="185" spans="1:6" ht="32" x14ac:dyDescent="0.2">
      <c r="A185" s="3" t="s">
        <v>304</v>
      </c>
      <c r="B185">
        <v>82</v>
      </c>
      <c r="E185" s="3" t="s">
        <v>544</v>
      </c>
      <c r="F185">
        <v>2</v>
      </c>
    </row>
    <row r="186" spans="1:6" ht="32" x14ac:dyDescent="0.2">
      <c r="A186" s="3" t="s">
        <v>305</v>
      </c>
      <c r="B186">
        <v>74</v>
      </c>
      <c r="E186" s="3" t="s">
        <v>545</v>
      </c>
      <c r="F186">
        <v>2</v>
      </c>
    </row>
    <row r="187" spans="1:6" ht="32" x14ac:dyDescent="0.2">
      <c r="A187" s="3" t="s">
        <v>306</v>
      </c>
      <c r="B187">
        <v>189</v>
      </c>
      <c r="E187" s="3" t="s">
        <v>546</v>
      </c>
      <c r="F187">
        <v>34</v>
      </c>
    </row>
    <row r="188" spans="1:6" ht="32" x14ac:dyDescent="0.2">
      <c r="A188" s="3" t="s">
        <v>307</v>
      </c>
      <c r="B188">
        <v>80</v>
      </c>
      <c r="E188" s="3" t="s">
        <v>547</v>
      </c>
      <c r="F188">
        <v>2</v>
      </c>
    </row>
    <row r="189" spans="1:6" ht="16" x14ac:dyDescent="0.2">
      <c r="A189" s="3" t="s">
        <v>308</v>
      </c>
      <c r="B189">
        <v>576</v>
      </c>
      <c r="E189" s="3" t="s">
        <v>548</v>
      </c>
      <c r="F189">
        <v>0</v>
      </c>
    </row>
    <row r="190" spans="1:6" ht="32" x14ac:dyDescent="0.2">
      <c r="A190" s="3" t="s">
        <v>309</v>
      </c>
      <c r="B190">
        <v>202</v>
      </c>
      <c r="E190" s="3" t="s">
        <v>549</v>
      </c>
      <c r="F190">
        <v>1</v>
      </c>
    </row>
    <row r="191" spans="1:6" ht="32" x14ac:dyDescent="0.2">
      <c r="A191" s="3" t="s">
        <v>310</v>
      </c>
      <c r="B191">
        <v>238</v>
      </c>
      <c r="E191" s="3" t="s">
        <v>550</v>
      </c>
      <c r="F191">
        <v>8</v>
      </c>
    </row>
    <row r="192" spans="1:6" ht="16" x14ac:dyDescent="0.2">
      <c r="A192" s="3" t="s">
        <v>311</v>
      </c>
      <c r="B192">
        <v>36</v>
      </c>
      <c r="E192" s="3" t="s">
        <v>551</v>
      </c>
      <c r="F192">
        <v>4</v>
      </c>
    </row>
    <row r="193" spans="1:6" ht="16" x14ac:dyDescent="0.2">
      <c r="A193" s="3" t="s">
        <v>312</v>
      </c>
      <c r="B193">
        <v>150</v>
      </c>
      <c r="E193" s="3" t="s">
        <v>552</v>
      </c>
      <c r="F193">
        <v>28</v>
      </c>
    </row>
    <row r="194" spans="1:6" ht="32" x14ac:dyDescent="0.2">
      <c r="A194" s="3" t="s">
        <v>313</v>
      </c>
      <c r="B194">
        <v>146</v>
      </c>
      <c r="E194" s="3" t="s">
        <v>553</v>
      </c>
      <c r="F194">
        <v>0</v>
      </c>
    </row>
    <row r="195" spans="1:6" ht="16" x14ac:dyDescent="0.2">
      <c r="A195" s="3" t="s">
        <v>314</v>
      </c>
      <c r="B195">
        <v>222</v>
      </c>
      <c r="E195" s="3" t="s">
        <v>554</v>
      </c>
      <c r="F195">
        <v>6</v>
      </c>
    </row>
    <row r="196" spans="1:6" ht="32" x14ac:dyDescent="0.2">
      <c r="A196" s="3" t="s">
        <v>315</v>
      </c>
      <c r="B196">
        <v>120</v>
      </c>
      <c r="E196" s="3" t="s">
        <v>555</v>
      </c>
      <c r="F196">
        <v>22</v>
      </c>
    </row>
    <row r="197" spans="1:6" ht="16" x14ac:dyDescent="0.2">
      <c r="A197" s="3" t="s">
        <v>316</v>
      </c>
      <c r="B197">
        <v>126</v>
      </c>
      <c r="E197" s="3" t="s">
        <v>556</v>
      </c>
      <c r="F197">
        <v>0</v>
      </c>
    </row>
    <row r="198" spans="1:6" ht="32" x14ac:dyDescent="0.2">
      <c r="A198" s="3" t="s">
        <v>317</v>
      </c>
      <c r="B198">
        <v>158</v>
      </c>
      <c r="E198" s="3" t="s">
        <v>557</v>
      </c>
      <c r="F198">
        <v>1</v>
      </c>
    </row>
    <row r="199" spans="1:6" ht="16" x14ac:dyDescent="0.2">
      <c r="A199" s="3" t="s">
        <v>318</v>
      </c>
      <c r="B199">
        <v>316</v>
      </c>
      <c r="E199" s="3" t="s">
        <v>558</v>
      </c>
      <c r="F199">
        <v>20</v>
      </c>
    </row>
    <row r="200" spans="1:6" ht="32" x14ac:dyDescent="0.2">
      <c r="A200" s="3" t="s">
        <v>319</v>
      </c>
      <c r="B200">
        <v>284</v>
      </c>
      <c r="E200" s="3" t="s">
        <v>559</v>
      </c>
      <c r="F200">
        <v>0</v>
      </c>
    </row>
    <row r="201" spans="1:6" ht="32" x14ac:dyDescent="0.2">
      <c r="A201" s="3" t="s">
        <v>320</v>
      </c>
      <c r="B201">
        <v>51</v>
      </c>
      <c r="E201" s="3" t="s">
        <v>560</v>
      </c>
      <c r="F201">
        <v>1</v>
      </c>
    </row>
    <row r="202" spans="1:6" ht="32" x14ac:dyDescent="0.2">
      <c r="A202" s="3" t="s">
        <v>321</v>
      </c>
      <c r="B202">
        <v>158</v>
      </c>
      <c r="E202" s="3" t="s">
        <v>561</v>
      </c>
      <c r="F202">
        <v>3</v>
      </c>
    </row>
    <row r="203" spans="1:6" ht="16" x14ac:dyDescent="0.2">
      <c r="A203" s="3" t="s">
        <v>322</v>
      </c>
      <c r="B203">
        <v>337</v>
      </c>
      <c r="E203" s="3" t="s">
        <v>562</v>
      </c>
      <c r="F203">
        <v>2</v>
      </c>
    </row>
    <row r="204" spans="1:6" ht="16" x14ac:dyDescent="0.2">
      <c r="A204" s="3" t="s">
        <v>323</v>
      </c>
      <c r="B204">
        <v>186</v>
      </c>
      <c r="E204" s="3" t="s">
        <v>563</v>
      </c>
      <c r="F204">
        <v>0</v>
      </c>
    </row>
    <row r="205" spans="1:6" ht="32" x14ac:dyDescent="0.2">
      <c r="A205" s="3" t="s">
        <v>324</v>
      </c>
      <c r="B205">
        <v>58</v>
      </c>
      <c r="E205" s="3" t="s">
        <v>564</v>
      </c>
      <c r="F205">
        <v>2</v>
      </c>
    </row>
    <row r="206" spans="1:6" ht="16" x14ac:dyDescent="0.2">
      <c r="A206" s="3" t="s">
        <v>325</v>
      </c>
      <c r="B206">
        <v>82</v>
      </c>
      <c r="E206" s="3" t="s">
        <v>565</v>
      </c>
      <c r="F206">
        <v>1</v>
      </c>
    </row>
    <row r="207" spans="1:6" ht="32" x14ac:dyDescent="0.2">
      <c r="A207" s="3" t="s">
        <v>326</v>
      </c>
      <c r="B207">
        <v>736</v>
      </c>
      <c r="E207" s="3" t="s">
        <v>566</v>
      </c>
      <c r="F207">
        <v>0</v>
      </c>
    </row>
    <row r="208" spans="1:6" ht="32" x14ac:dyDescent="0.2">
      <c r="A208" s="3" t="s">
        <v>327</v>
      </c>
      <c r="B208">
        <v>1151</v>
      </c>
      <c r="E208" s="3" t="s">
        <v>567</v>
      </c>
      <c r="F208">
        <v>1</v>
      </c>
    </row>
    <row r="209" spans="1:6" ht="16" x14ac:dyDescent="0.2">
      <c r="A209" s="3" t="s">
        <v>328</v>
      </c>
      <c r="B209">
        <v>34</v>
      </c>
      <c r="E209" s="3" t="s">
        <v>568</v>
      </c>
      <c r="F209">
        <v>0</v>
      </c>
    </row>
    <row r="210" spans="1:6" ht="32" x14ac:dyDescent="0.2">
      <c r="A210" s="3" t="s">
        <v>329</v>
      </c>
      <c r="B210">
        <v>498</v>
      </c>
      <c r="E210" s="3" t="s">
        <v>569</v>
      </c>
      <c r="F210">
        <v>5</v>
      </c>
    </row>
    <row r="211" spans="1:6" ht="32" x14ac:dyDescent="0.2">
      <c r="A211" s="3" t="s">
        <v>330</v>
      </c>
      <c r="B211">
        <v>167</v>
      </c>
      <c r="E211" s="3" t="s">
        <v>570</v>
      </c>
      <c r="F211">
        <v>1</v>
      </c>
    </row>
    <row r="212" spans="1:6" ht="16" x14ac:dyDescent="0.2">
      <c r="A212" s="3" t="s">
        <v>331</v>
      </c>
      <c r="B212">
        <v>340</v>
      </c>
      <c r="E212" s="3" t="s">
        <v>571</v>
      </c>
      <c r="F212">
        <v>1</v>
      </c>
    </row>
    <row r="213" spans="1:6" ht="16" x14ac:dyDescent="0.2">
      <c r="A213" s="3" t="s">
        <v>332</v>
      </c>
      <c r="B213">
        <v>438</v>
      </c>
      <c r="E213" s="3" t="s">
        <v>572</v>
      </c>
      <c r="F213">
        <v>2</v>
      </c>
    </row>
    <row r="214" spans="1:6" ht="16" x14ac:dyDescent="0.2">
      <c r="A214" s="3" t="s">
        <v>333</v>
      </c>
      <c r="B214">
        <v>555</v>
      </c>
      <c r="E214" s="3" t="s">
        <v>573</v>
      </c>
      <c r="F214">
        <v>0</v>
      </c>
    </row>
    <row r="215" spans="1:6" ht="32" x14ac:dyDescent="0.2">
      <c r="A215" s="3" t="s">
        <v>334</v>
      </c>
      <c r="B215">
        <v>266</v>
      </c>
      <c r="E215" s="3" t="s">
        <v>574</v>
      </c>
      <c r="F215">
        <v>9</v>
      </c>
    </row>
    <row r="216" spans="1:6" ht="16" x14ac:dyDescent="0.2">
      <c r="A216" s="3" t="s">
        <v>335</v>
      </c>
      <c r="B216">
        <v>69</v>
      </c>
      <c r="E216" s="3" t="s">
        <v>575</v>
      </c>
      <c r="F216">
        <v>4</v>
      </c>
    </row>
    <row r="217" spans="1:6" ht="32" x14ac:dyDescent="0.2">
      <c r="A217" s="3" t="s">
        <v>336</v>
      </c>
      <c r="B217">
        <v>80</v>
      </c>
      <c r="E217" s="3" t="s">
        <v>576</v>
      </c>
      <c r="F217">
        <v>4</v>
      </c>
    </row>
    <row r="218" spans="1:6" ht="16" x14ac:dyDescent="0.2">
      <c r="A218" s="3" t="s">
        <v>337</v>
      </c>
      <c r="B218">
        <v>493</v>
      </c>
      <c r="E218" s="3" t="s">
        <v>577</v>
      </c>
      <c r="F218">
        <v>1</v>
      </c>
    </row>
    <row r="219" spans="1:6" ht="32" x14ac:dyDescent="0.2">
      <c r="A219" s="3" t="s">
        <v>338</v>
      </c>
      <c r="B219">
        <v>31</v>
      </c>
      <c r="E219" s="3" t="s">
        <v>578</v>
      </c>
      <c r="F219">
        <v>1</v>
      </c>
    </row>
    <row r="220" spans="1:6" ht="16" x14ac:dyDescent="0.2">
      <c r="A220" s="3" t="s">
        <v>339</v>
      </c>
      <c r="B220">
        <v>236</v>
      </c>
      <c r="E220" s="3" t="s">
        <v>579</v>
      </c>
      <c r="F220">
        <v>7</v>
      </c>
    </row>
    <row r="221" spans="1:6" ht="16" x14ac:dyDescent="0.2">
      <c r="A221" s="3" t="s">
        <v>340</v>
      </c>
      <c r="B221">
        <v>89</v>
      </c>
      <c r="E221" s="3" t="s">
        <v>580</v>
      </c>
      <c r="F221">
        <v>5</v>
      </c>
    </row>
    <row r="222" spans="1:6" ht="16" x14ac:dyDescent="0.2">
      <c r="A222" s="3" t="s">
        <v>341</v>
      </c>
      <c r="B222">
        <v>299</v>
      </c>
      <c r="E222" s="3" t="s">
        <v>581</v>
      </c>
      <c r="F222">
        <v>1</v>
      </c>
    </row>
    <row r="223" spans="1:6" ht="16" x14ac:dyDescent="0.2">
      <c r="A223" s="3" t="s">
        <v>342</v>
      </c>
      <c r="B223">
        <v>55</v>
      </c>
      <c r="E223" s="3" t="s">
        <v>582</v>
      </c>
      <c r="F223">
        <v>0</v>
      </c>
    </row>
    <row r="224" spans="1:6" ht="32" x14ac:dyDescent="0.2">
      <c r="A224" s="3" t="s">
        <v>343</v>
      </c>
      <c r="B224">
        <v>325</v>
      </c>
      <c r="E224" s="3" t="s">
        <v>583</v>
      </c>
      <c r="F224">
        <v>0</v>
      </c>
    </row>
    <row r="225" spans="1:6" ht="16" x14ac:dyDescent="0.2">
      <c r="A225" s="3" t="s">
        <v>344</v>
      </c>
      <c r="B225">
        <v>524</v>
      </c>
      <c r="E225" s="3" t="s">
        <v>584</v>
      </c>
      <c r="F225">
        <v>1</v>
      </c>
    </row>
    <row r="226" spans="1:6" ht="32" x14ac:dyDescent="0.2">
      <c r="A226" s="3" t="s">
        <v>345</v>
      </c>
      <c r="B226">
        <v>285</v>
      </c>
      <c r="E226" s="3" t="s">
        <v>585</v>
      </c>
      <c r="F226">
        <v>2</v>
      </c>
    </row>
    <row r="227" spans="1:6" ht="16" x14ac:dyDescent="0.2">
      <c r="A227" s="3" t="s">
        <v>346</v>
      </c>
      <c r="B227">
        <v>179</v>
      </c>
      <c r="E227" s="3" t="s">
        <v>586</v>
      </c>
      <c r="F227">
        <v>0</v>
      </c>
    </row>
    <row r="228" spans="1:6" ht="16" x14ac:dyDescent="0.2">
      <c r="A228" s="3" t="s">
        <v>347</v>
      </c>
      <c r="B228">
        <v>188</v>
      </c>
      <c r="E228" s="3" t="s">
        <v>587</v>
      </c>
      <c r="F228">
        <v>4</v>
      </c>
    </row>
    <row r="229" spans="1:6" ht="16" x14ac:dyDescent="0.2">
      <c r="A229" s="3" t="s">
        <v>348</v>
      </c>
      <c r="B229">
        <v>379</v>
      </c>
      <c r="E229" s="3" t="s">
        <v>588</v>
      </c>
      <c r="F229">
        <v>7</v>
      </c>
    </row>
    <row r="230" spans="1:6" ht="16" x14ac:dyDescent="0.2">
      <c r="A230" s="3" t="s">
        <v>349</v>
      </c>
      <c r="B230">
        <v>119</v>
      </c>
      <c r="E230" s="3" t="s">
        <v>589</v>
      </c>
      <c r="F230">
        <v>2</v>
      </c>
    </row>
    <row r="231" spans="1:6" ht="16" x14ac:dyDescent="0.2">
      <c r="A231" s="3" t="s">
        <v>350</v>
      </c>
      <c r="B231">
        <v>167</v>
      </c>
      <c r="E231" s="3" t="s">
        <v>590</v>
      </c>
      <c r="F231">
        <v>1</v>
      </c>
    </row>
    <row r="232" spans="1:6" ht="32" x14ac:dyDescent="0.2">
      <c r="A232" s="3" t="s">
        <v>351</v>
      </c>
      <c r="B232">
        <v>221</v>
      </c>
      <c r="E232" s="3" t="s">
        <v>591</v>
      </c>
      <c r="F232">
        <v>9</v>
      </c>
    </row>
    <row r="233" spans="1:6" ht="32" x14ac:dyDescent="0.2">
      <c r="A233" s="3" t="s">
        <v>352</v>
      </c>
      <c r="B233">
        <v>964</v>
      </c>
      <c r="E233" s="3" t="s">
        <v>592</v>
      </c>
      <c r="F233">
        <v>2</v>
      </c>
    </row>
    <row r="234" spans="1:6" ht="16" x14ac:dyDescent="0.2">
      <c r="A234" s="3" t="s">
        <v>353</v>
      </c>
      <c r="B234">
        <v>286</v>
      </c>
      <c r="E234" s="3" t="s">
        <v>593</v>
      </c>
      <c r="F234">
        <v>1</v>
      </c>
    </row>
    <row r="235" spans="1:6" ht="32" x14ac:dyDescent="0.2">
      <c r="A235" s="3" t="s">
        <v>354</v>
      </c>
      <c r="B235">
        <v>613</v>
      </c>
      <c r="E235" s="3" t="s">
        <v>594</v>
      </c>
      <c r="F235">
        <v>7</v>
      </c>
    </row>
    <row r="236" spans="1:6" ht="32" x14ac:dyDescent="0.2">
      <c r="A236" s="3" t="s">
        <v>355</v>
      </c>
      <c r="B236">
        <v>29</v>
      </c>
      <c r="E236" s="3" t="s">
        <v>595</v>
      </c>
      <c r="F236">
        <v>2</v>
      </c>
    </row>
    <row r="237" spans="1:6" ht="16" x14ac:dyDescent="0.2">
      <c r="A237" s="3" t="s">
        <v>356</v>
      </c>
      <c r="B237">
        <v>165</v>
      </c>
      <c r="E237" s="3" t="s">
        <v>596</v>
      </c>
      <c r="F237">
        <v>8</v>
      </c>
    </row>
    <row r="238" spans="1:6" ht="16" x14ac:dyDescent="0.2">
      <c r="A238" s="3" t="s">
        <v>357</v>
      </c>
      <c r="B238">
        <v>97</v>
      </c>
      <c r="E238" s="3" t="s">
        <v>597</v>
      </c>
      <c r="F238">
        <v>2</v>
      </c>
    </row>
    <row r="239" spans="1:6" ht="32" x14ac:dyDescent="0.2">
      <c r="A239" s="3" t="s">
        <v>358</v>
      </c>
      <c r="B239">
        <v>303</v>
      </c>
      <c r="E239" s="3" t="s">
        <v>598</v>
      </c>
      <c r="F239">
        <v>2</v>
      </c>
    </row>
    <row r="240" spans="1:6" ht="16" x14ac:dyDescent="0.2">
      <c r="A240" s="3" t="s">
        <v>359</v>
      </c>
      <c r="B240">
        <v>267</v>
      </c>
      <c r="E240" s="3" t="s">
        <v>599</v>
      </c>
      <c r="F240">
        <v>7</v>
      </c>
    </row>
    <row r="241" spans="1:6" ht="16" x14ac:dyDescent="0.2">
      <c r="A241" s="3" t="s">
        <v>360</v>
      </c>
      <c r="B241">
        <v>302</v>
      </c>
      <c r="E241" s="3" t="s">
        <v>600</v>
      </c>
      <c r="F241">
        <v>2</v>
      </c>
    </row>
    <row r="242" spans="1:6" ht="32" x14ac:dyDescent="0.2">
      <c r="A242" s="3" t="s">
        <v>361</v>
      </c>
      <c r="B242">
        <v>87</v>
      </c>
      <c r="E242" s="3" t="s">
        <v>661</v>
      </c>
      <c r="F242">
        <v>18</v>
      </c>
    </row>
    <row r="243" spans="1:6" ht="32" x14ac:dyDescent="0.2">
      <c r="A243" s="3" t="s">
        <v>362</v>
      </c>
      <c r="B243">
        <v>354</v>
      </c>
      <c r="E243" s="3" t="s">
        <v>662</v>
      </c>
      <c r="F243">
        <v>9</v>
      </c>
    </row>
    <row r="244" spans="1:6" ht="16" x14ac:dyDescent="0.2">
      <c r="A244" s="3" t="s">
        <v>363</v>
      </c>
      <c r="B244">
        <v>86</v>
      </c>
      <c r="E244" s="3" t="s">
        <v>663</v>
      </c>
      <c r="F244">
        <v>4</v>
      </c>
    </row>
    <row r="245" spans="1:6" ht="32" x14ac:dyDescent="0.2">
      <c r="A245" s="3" t="s">
        <v>364</v>
      </c>
      <c r="B245">
        <v>26</v>
      </c>
      <c r="E245" s="3" t="s">
        <v>664</v>
      </c>
      <c r="F245">
        <v>7</v>
      </c>
    </row>
    <row r="246" spans="1:6" ht="32" x14ac:dyDescent="0.2">
      <c r="A246" s="3" t="s">
        <v>365</v>
      </c>
      <c r="B246">
        <v>113</v>
      </c>
      <c r="E246" s="3" t="s">
        <v>665</v>
      </c>
      <c r="F246">
        <v>29</v>
      </c>
    </row>
    <row r="247" spans="1:6" ht="32" x14ac:dyDescent="0.2">
      <c r="A247" s="3" t="s">
        <v>366</v>
      </c>
      <c r="B247">
        <v>65</v>
      </c>
      <c r="E247" s="3" t="s">
        <v>666</v>
      </c>
      <c r="F247">
        <v>12</v>
      </c>
    </row>
    <row r="248" spans="1:6" ht="16" x14ac:dyDescent="0.2">
      <c r="A248" s="3" t="s">
        <v>367</v>
      </c>
      <c r="B248">
        <v>134</v>
      </c>
      <c r="E248" s="3" t="s">
        <v>667</v>
      </c>
      <c r="F248">
        <v>4</v>
      </c>
    </row>
    <row r="249" spans="1:6" ht="16" x14ac:dyDescent="0.2">
      <c r="A249" s="3" t="s">
        <v>368</v>
      </c>
      <c r="B249">
        <v>119</v>
      </c>
      <c r="E249" s="3" t="s">
        <v>668</v>
      </c>
      <c r="F249">
        <v>28</v>
      </c>
    </row>
    <row r="250" spans="1:6" ht="32" x14ac:dyDescent="0.2">
      <c r="A250" s="3" t="s">
        <v>369</v>
      </c>
      <c r="B250">
        <v>159</v>
      </c>
      <c r="E250" s="3" t="s">
        <v>669</v>
      </c>
      <c r="F250">
        <v>25</v>
      </c>
    </row>
    <row r="251" spans="1:6" ht="16" x14ac:dyDescent="0.2">
      <c r="A251" s="3" t="s">
        <v>370</v>
      </c>
      <c r="B251">
        <v>167</v>
      </c>
      <c r="E251" s="3" t="s">
        <v>670</v>
      </c>
      <c r="F251">
        <v>28</v>
      </c>
    </row>
    <row r="252" spans="1:6" ht="32" x14ac:dyDescent="0.2">
      <c r="A252" s="3" t="s">
        <v>371</v>
      </c>
      <c r="B252">
        <v>43</v>
      </c>
      <c r="E252" s="3" t="s">
        <v>671</v>
      </c>
      <c r="F252">
        <v>310</v>
      </c>
    </row>
    <row r="253" spans="1:6" ht="32" x14ac:dyDescent="0.2">
      <c r="A253" s="3" t="s">
        <v>372</v>
      </c>
      <c r="B253">
        <v>1062</v>
      </c>
      <c r="E253" s="3" t="s">
        <v>672</v>
      </c>
      <c r="F253">
        <v>15</v>
      </c>
    </row>
    <row r="254" spans="1:6" ht="16" x14ac:dyDescent="0.2">
      <c r="A254" s="3" t="s">
        <v>373</v>
      </c>
      <c r="B254">
        <v>9</v>
      </c>
      <c r="E254" s="3" t="s">
        <v>673</v>
      </c>
      <c r="F254">
        <v>215</v>
      </c>
    </row>
    <row r="255" spans="1:6" ht="16" x14ac:dyDescent="0.2">
      <c r="A255" s="3" t="s">
        <v>374</v>
      </c>
      <c r="B255">
        <v>89</v>
      </c>
      <c r="E255" s="3" t="s">
        <v>674</v>
      </c>
      <c r="F255">
        <v>3</v>
      </c>
    </row>
    <row r="256" spans="1:6" ht="32" x14ac:dyDescent="0.2">
      <c r="A256" s="3" t="s">
        <v>375</v>
      </c>
      <c r="B256">
        <v>174</v>
      </c>
      <c r="E256" s="3" t="s">
        <v>675</v>
      </c>
      <c r="F256">
        <v>2</v>
      </c>
    </row>
    <row r="257" spans="1:6" ht="32" x14ac:dyDescent="0.2">
      <c r="A257" s="3" t="s">
        <v>376</v>
      </c>
      <c r="B257">
        <v>14</v>
      </c>
      <c r="E257" s="3" t="s">
        <v>676</v>
      </c>
      <c r="F257">
        <v>26</v>
      </c>
    </row>
    <row r="258" spans="1:6" ht="32" x14ac:dyDescent="0.2">
      <c r="A258" s="3" t="s">
        <v>377</v>
      </c>
      <c r="B258">
        <v>48</v>
      </c>
      <c r="E258" s="3" t="s">
        <v>677</v>
      </c>
      <c r="F258">
        <v>24</v>
      </c>
    </row>
    <row r="259" spans="1:6" ht="32" x14ac:dyDescent="0.2">
      <c r="A259" s="3" t="s">
        <v>378</v>
      </c>
      <c r="B259">
        <v>133</v>
      </c>
      <c r="E259" s="3" t="s">
        <v>678</v>
      </c>
      <c r="F259">
        <v>96</v>
      </c>
    </row>
    <row r="260" spans="1:6" ht="32" x14ac:dyDescent="0.2">
      <c r="A260" s="3" t="s">
        <v>379</v>
      </c>
      <c r="B260">
        <v>83</v>
      </c>
      <c r="E260" s="3" t="s">
        <v>679</v>
      </c>
      <c r="F260">
        <v>17</v>
      </c>
    </row>
    <row r="261" spans="1:6" ht="16" x14ac:dyDescent="0.2">
      <c r="A261" s="3" t="s">
        <v>380</v>
      </c>
      <c r="B261">
        <v>149</v>
      </c>
      <c r="E261" s="3" t="s">
        <v>680</v>
      </c>
      <c r="F261">
        <v>94</v>
      </c>
    </row>
    <row r="262" spans="1:6" ht="32" x14ac:dyDescent="0.2">
      <c r="A262" s="3" t="s">
        <v>381</v>
      </c>
      <c r="B262">
        <v>49</v>
      </c>
      <c r="E262" s="3" t="s">
        <v>681</v>
      </c>
      <c r="F262">
        <v>129</v>
      </c>
    </row>
    <row r="263" spans="1:6" ht="16" x14ac:dyDescent="0.2">
      <c r="A263" s="3" t="s">
        <v>382</v>
      </c>
      <c r="B263">
        <v>251</v>
      </c>
      <c r="E263" s="3" t="s">
        <v>682</v>
      </c>
      <c r="F263">
        <v>1</v>
      </c>
    </row>
    <row r="264" spans="1:6" ht="16" x14ac:dyDescent="0.2">
      <c r="A264" s="3" t="s">
        <v>383</v>
      </c>
      <c r="B264">
        <v>22</v>
      </c>
      <c r="E264" s="3" t="s">
        <v>683</v>
      </c>
      <c r="F264">
        <v>4</v>
      </c>
    </row>
    <row r="265" spans="1:6" ht="16" x14ac:dyDescent="0.2">
      <c r="A265" s="3" t="s">
        <v>384</v>
      </c>
      <c r="B265">
        <v>48</v>
      </c>
      <c r="E265" s="3" t="s">
        <v>684</v>
      </c>
      <c r="F265">
        <v>3</v>
      </c>
    </row>
    <row r="266" spans="1:6" ht="16" x14ac:dyDescent="0.2">
      <c r="A266" s="3" t="s">
        <v>385</v>
      </c>
      <c r="B266">
        <v>383</v>
      </c>
      <c r="E266" s="3" t="s">
        <v>685</v>
      </c>
      <c r="F266">
        <v>135</v>
      </c>
    </row>
    <row r="267" spans="1:6" ht="16" x14ac:dyDescent="0.2">
      <c r="A267" s="3" t="s">
        <v>386</v>
      </c>
      <c r="B267">
        <v>237</v>
      </c>
      <c r="E267" s="3" t="s">
        <v>686</v>
      </c>
      <c r="F267">
        <v>10</v>
      </c>
    </row>
    <row r="268" spans="1:6" ht="16" x14ac:dyDescent="0.2">
      <c r="A268" s="3" t="s">
        <v>387</v>
      </c>
      <c r="B268">
        <v>13</v>
      </c>
      <c r="E268" s="3" t="s">
        <v>687</v>
      </c>
      <c r="F268">
        <v>0</v>
      </c>
    </row>
    <row r="269" spans="1:6" ht="32" x14ac:dyDescent="0.2">
      <c r="A269" s="3" t="s">
        <v>388</v>
      </c>
      <c r="B269">
        <v>562</v>
      </c>
      <c r="E269" s="3" t="s">
        <v>688</v>
      </c>
      <c r="F269">
        <v>6</v>
      </c>
    </row>
    <row r="270" spans="1:6" ht="16" x14ac:dyDescent="0.2">
      <c r="A270" s="3" t="s">
        <v>389</v>
      </c>
      <c r="B270">
        <v>71</v>
      </c>
      <c r="E270" s="3" t="s">
        <v>689</v>
      </c>
      <c r="F270">
        <v>36</v>
      </c>
    </row>
    <row r="271" spans="1:6" ht="32" x14ac:dyDescent="0.2">
      <c r="A271" s="3" t="s">
        <v>390</v>
      </c>
      <c r="B271">
        <v>1510</v>
      </c>
      <c r="E271" s="3" t="s">
        <v>690</v>
      </c>
      <c r="F271">
        <v>336</v>
      </c>
    </row>
    <row r="272" spans="1:6" ht="32" x14ac:dyDescent="0.2">
      <c r="A272" s="3" t="s">
        <v>391</v>
      </c>
      <c r="B272">
        <v>14</v>
      </c>
      <c r="E272" s="3" t="s">
        <v>691</v>
      </c>
      <c r="F272">
        <v>34</v>
      </c>
    </row>
    <row r="273" spans="1:6" ht="16" x14ac:dyDescent="0.2">
      <c r="A273" s="3" t="s">
        <v>392</v>
      </c>
      <c r="B273">
        <v>193</v>
      </c>
      <c r="E273" s="3" t="s">
        <v>692</v>
      </c>
      <c r="F273">
        <v>10</v>
      </c>
    </row>
    <row r="274" spans="1:6" ht="16" x14ac:dyDescent="0.2">
      <c r="A274" s="3" t="s">
        <v>393</v>
      </c>
      <c r="B274">
        <v>206</v>
      </c>
      <c r="E274" s="3" t="s">
        <v>693</v>
      </c>
      <c r="F274">
        <v>201</v>
      </c>
    </row>
    <row r="275" spans="1:6" ht="16" x14ac:dyDescent="0.2">
      <c r="A275" s="3" t="s">
        <v>394</v>
      </c>
      <c r="B275">
        <v>351</v>
      </c>
      <c r="E275" s="3" t="s">
        <v>694</v>
      </c>
      <c r="F275">
        <v>296</v>
      </c>
    </row>
    <row r="276" spans="1:6" ht="32" x14ac:dyDescent="0.2">
      <c r="A276" s="3" t="s">
        <v>395</v>
      </c>
      <c r="B276">
        <v>50</v>
      </c>
      <c r="E276" s="3" t="s">
        <v>695</v>
      </c>
      <c r="F276">
        <v>7</v>
      </c>
    </row>
    <row r="277" spans="1:6" ht="32" x14ac:dyDescent="0.2">
      <c r="A277" s="3" t="s">
        <v>396</v>
      </c>
      <c r="B277">
        <v>184</v>
      </c>
      <c r="E277" s="3" t="s">
        <v>696</v>
      </c>
      <c r="F277">
        <v>7</v>
      </c>
    </row>
    <row r="278" spans="1:6" ht="16" x14ac:dyDescent="0.2">
      <c r="A278" s="3" t="s">
        <v>397</v>
      </c>
      <c r="B278">
        <v>196</v>
      </c>
      <c r="E278" s="3" t="s">
        <v>697</v>
      </c>
      <c r="F278">
        <v>1</v>
      </c>
    </row>
    <row r="279" spans="1:6" ht="32" x14ac:dyDescent="0.2">
      <c r="A279" s="3" t="s">
        <v>398</v>
      </c>
      <c r="B279">
        <v>229</v>
      </c>
      <c r="E279" s="3" t="s">
        <v>698</v>
      </c>
      <c r="F279">
        <v>114</v>
      </c>
    </row>
    <row r="280" spans="1:6" ht="32" x14ac:dyDescent="0.2">
      <c r="A280" s="3" t="s">
        <v>399</v>
      </c>
      <c r="B280">
        <v>67</v>
      </c>
      <c r="E280" s="3" t="s">
        <v>699</v>
      </c>
      <c r="F280">
        <v>29</v>
      </c>
    </row>
    <row r="281" spans="1:6" ht="32" x14ac:dyDescent="0.2">
      <c r="A281" s="3" t="s">
        <v>400</v>
      </c>
      <c r="B281">
        <v>95</v>
      </c>
      <c r="E281" s="3" t="s">
        <v>700</v>
      </c>
      <c r="F281">
        <v>890</v>
      </c>
    </row>
    <row r="282" spans="1:6" ht="32" x14ac:dyDescent="0.2">
      <c r="A282" s="3" t="s">
        <v>401</v>
      </c>
      <c r="B282">
        <v>62</v>
      </c>
      <c r="E282" s="3" t="s">
        <v>701</v>
      </c>
      <c r="F282">
        <v>31</v>
      </c>
    </row>
    <row r="283" spans="1:6" ht="32" x14ac:dyDescent="0.2">
      <c r="A283" s="3" t="s">
        <v>402</v>
      </c>
      <c r="B283">
        <v>73</v>
      </c>
      <c r="E283" s="3" t="s">
        <v>702</v>
      </c>
      <c r="F283">
        <v>21</v>
      </c>
    </row>
    <row r="284" spans="1:6" ht="32" x14ac:dyDescent="0.2">
      <c r="A284" s="3" t="s">
        <v>403</v>
      </c>
      <c r="B284">
        <v>43</v>
      </c>
      <c r="E284" s="3" t="s">
        <v>703</v>
      </c>
      <c r="F284">
        <v>37</v>
      </c>
    </row>
    <row r="285" spans="1:6" ht="32" x14ac:dyDescent="0.2">
      <c r="A285" s="3" t="s">
        <v>404</v>
      </c>
      <c r="B285">
        <v>70</v>
      </c>
      <c r="E285" s="3" t="s">
        <v>704</v>
      </c>
      <c r="F285">
        <v>7</v>
      </c>
    </row>
    <row r="286" spans="1:6" ht="16" x14ac:dyDescent="0.2">
      <c r="A286" s="3" t="s">
        <v>405</v>
      </c>
      <c r="B286">
        <v>271</v>
      </c>
      <c r="E286" s="3" t="s">
        <v>705</v>
      </c>
      <c r="F286">
        <v>4</v>
      </c>
    </row>
    <row r="287" spans="1:6" ht="16" x14ac:dyDescent="0.2">
      <c r="A287" s="3" t="s">
        <v>406</v>
      </c>
      <c r="B287">
        <v>55</v>
      </c>
      <c r="E287" s="3" t="s">
        <v>706</v>
      </c>
      <c r="F287">
        <v>5</v>
      </c>
    </row>
    <row r="288" spans="1:6" ht="16" x14ac:dyDescent="0.2">
      <c r="A288" s="3" t="s">
        <v>407</v>
      </c>
      <c r="B288">
        <v>35</v>
      </c>
      <c r="E288" s="3" t="s">
        <v>707</v>
      </c>
      <c r="F288">
        <v>0</v>
      </c>
    </row>
    <row r="289" spans="1:6" ht="32" x14ac:dyDescent="0.2">
      <c r="A289" s="3" t="s">
        <v>408</v>
      </c>
      <c r="B289">
        <v>22</v>
      </c>
      <c r="E289" s="3" t="s">
        <v>708</v>
      </c>
      <c r="F289">
        <v>456</v>
      </c>
    </row>
    <row r="290" spans="1:6" ht="32" x14ac:dyDescent="0.2">
      <c r="A290" s="3" t="s">
        <v>409</v>
      </c>
      <c r="B290">
        <v>38</v>
      </c>
      <c r="E290" s="3" t="s">
        <v>709</v>
      </c>
      <c r="F290">
        <v>369</v>
      </c>
    </row>
    <row r="291" spans="1:6" ht="16" x14ac:dyDescent="0.2">
      <c r="A291" s="3" t="s">
        <v>410</v>
      </c>
      <c r="B291">
        <v>15</v>
      </c>
      <c r="E291" s="3" t="s">
        <v>710</v>
      </c>
      <c r="F291">
        <v>2</v>
      </c>
    </row>
    <row r="292" spans="1:6" ht="32" x14ac:dyDescent="0.2">
      <c r="A292" s="3" t="s">
        <v>411</v>
      </c>
      <c r="B292">
        <v>7</v>
      </c>
      <c r="E292" s="3" t="s">
        <v>711</v>
      </c>
      <c r="F292">
        <v>0</v>
      </c>
    </row>
    <row r="293" spans="1:6" ht="16" x14ac:dyDescent="0.2">
      <c r="A293" s="3" t="s">
        <v>412</v>
      </c>
      <c r="B293">
        <v>241</v>
      </c>
      <c r="E293" s="3" t="s">
        <v>712</v>
      </c>
      <c r="F293">
        <v>338</v>
      </c>
    </row>
    <row r="294" spans="1:6" ht="32" x14ac:dyDescent="0.2">
      <c r="A294" s="3" t="s">
        <v>413</v>
      </c>
      <c r="B294">
        <v>55</v>
      </c>
      <c r="E294" s="3" t="s">
        <v>713</v>
      </c>
      <c r="F294">
        <v>4</v>
      </c>
    </row>
    <row r="295" spans="1:6" ht="16" x14ac:dyDescent="0.2">
      <c r="A295" s="3" t="s">
        <v>414</v>
      </c>
      <c r="B295">
        <v>171</v>
      </c>
      <c r="E295" s="3" t="s">
        <v>714</v>
      </c>
      <c r="F295">
        <v>1</v>
      </c>
    </row>
    <row r="296" spans="1:6" ht="16" x14ac:dyDescent="0.2">
      <c r="A296" s="3" t="s">
        <v>415</v>
      </c>
      <c r="B296">
        <v>208</v>
      </c>
      <c r="E296" s="3" t="s">
        <v>715</v>
      </c>
      <c r="F296">
        <v>28</v>
      </c>
    </row>
    <row r="297" spans="1:6" ht="16" x14ac:dyDescent="0.2">
      <c r="A297" s="3" t="s">
        <v>416</v>
      </c>
      <c r="B297">
        <v>21</v>
      </c>
      <c r="E297" s="3" t="s">
        <v>716</v>
      </c>
      <c r="F297">
        <v>12</v>
      </c>
    </row>
    <row r="298" spans="1:6" ht="16" x14ac:dyDescent="0.2">
      <c r="A298" s="3" t="s">
        <v>417</v>
      </c>
      <c r="B298">
        <v>25</v>
      </c>
      <c r="E298" s="3" t="s">
        <v>717</v>
      </c>
      <c r="F298">
        <v>16</v>
      </c>
    </row>
    <row r="299" spans="1:6" ht="16" x14ac:dyDescent="0.2">
      <c r="A299" s="3" t="s">
        <v>418</v>
      </c>
      <c r="B299">
        <v>52</v>
      </c>
      <c r="E299" s="3" t="s">
        <v>718</v>
      </c>
      <c r="F299">
        <v>4</v>
      </c>
    </row>
    <row r="300" spans="1:6" ht="16" x14ac:dyDescent="0.2">
      <c r="A300" s="3" t="s">
        <v>419</v>
      </c>
      <c r="B300">
        <v>104</v>
      </c>
      <c r="E300" s="3" t="s">
        <v>719</v>
      </c>
      <c r="F300">
        <v>4</v>
      </c>
    </row>
    <row r="301" spans="1:6" ht="32" x14ac:dyDescent="0.2">
      <c r="A301" s="3" t="s">
        <v>420</v>
      </c>
      <c r="B301">
        <v>73</v>
      </c>
      <c r="E301" s="3" t="s">
        <v>720</v>
      </c>
      <c r="F301">
        <v>10</v>
      </c>
    </row>
    <row r="302" spans="1:6" ht="16" x14ac:dyDescent="0.2">
      <c r="A302" s="3" t="s">
        <v>521</v>
      </c>
      <c r="B302">
        <v>34</v>
      </c>
      <c r="E302" s="3" t="s">
        <v>761</v>
      </c>
      <c r="F302">
        <v>0</v>
      </c>
    </row>
    <row r="303" spans="1:6" ht="32" x14ac:dyDescent="0.2">
      <c r="A303" s="3" t="s">
        <v>522</v>
      </c>
      <c r="B303">
        <v>56</v>
      </c>
      <c r="E303" s="3" t="s">
        <v>762</v>
      </c>
      <c r="F303">
        <v>6</v>
      </c>
    </row>
    <row r="304" spans="1:6" ht="16" x14ac:dyDescent="0.2">
      <c r="A304" s="3" t="s">
        <v>523</v>
      </c>
      <c r="B304">
        <v>31</v>
      </c>
      <c r="E304" s="3" t="s">
        <v>763</v>
      </c>
      <c r="F304">
        <v>0</v>
      </c>
    </row>
    <row r="305" spans="1:6" ht="32" x14ac:dyDescent="0.2">
      <c r="A305" s="3" t="s">
        <v>524</v>
      </c>
      <c r="B305">
        <v>84</v>
      </c>
      <c r="E305" s="3" t="s">
        <v>764</v>
      </c>
      <c r="F305">
        <v>1</v>
      </c>
    </row>
    <row r="306" spans="1:6" ht="16" x14ac:dyDescent="0.2">
      <c r="A306" s="3" t="s">
        <v>525</v>
      </c>
      <c r="B306">
        <v>130</v>
      </c>
      <c r="E306" s="3" t="s">
        <v>765</v>
      </c>
      <c r="F306">
        <v>0</v>
      </c>
    </row>
    <row r="307" spans="1:6" ht="16" x14ac:dyDescent="0.2">
      <c r="A307" s="3" t="s">
        <v>526</v>
      </c>
      <c r="B307">
        <v>12</v>
      </c>
      <c r="E307" s="3" t="s">
        <v>766</v>
      </c>
      <c r="F307">
        <v>44</v>
      </c>
    </row>
    <row r="308" spans="1:6" ht="16" x14ac:dyDescent="0.2">
      <c r="A308" s="3" t="s">
        <v>527</v>
      </c>
      <c r="B308">
        <v>23</v>
      </c>
      <c r="E308" s="3" t="s">
        <v>767</v>
      </c>
      <c r="F308">
        <v>0</v>
      </c>
    </row>
    <row r="309" spans="1:6" ht="16" x14ac:dyDescent="0.2">
      <c r="A309" s="3" t="s">
        <v>528</v>
      </c>
      <c r="B309">
        <v>158</v>
      </c>
      <c r="E309" s="3" t="s">
        <v>768</v>
      </c>
      <c r="F309">
        <v>3</v>
      </c>
    </row>
    <row r="310" spans="1:6" ht="16" x14ac:dyDescent="0.2">
      <c r="A310" s="3" t="s">
        <v>529</v>
      </c>
      <c r="B310">
        <v>30</v>
      </c>
      <c r="E310" s="3" t="s">
        <v>769</v>
      </c>
      <c r="F310">
        <v>0</v>
      </c>
    </row>
    <row r="311" spans="1:6" ht="32" x14ac:dyDescent="0.2">
      <c r="A311" s="3" t="s">
        <v>530</v>
      </c>
      <c r="B311">
        <v>18</v>
      </c>
      <c r="E311" s="3" t="s">
        <v>770</v>
      </c>
      <c r="F311">
        <v>52</v>
      </c>
    </row>
    <row r="312" spans="1:6" ht="32" x14ac:dyDescent="0.2">
      <c r="A312" s="3" t="s">
        <v>531</v>
      </c>
      <c r="B312">
        <v>29</v>
      </c>
      <c r="E312" s="3" t="s">
        <v>771</v>
      </c>
      <c r="F312">
        <v>0</v>
      </c>
    </row>
    <row r="313" spans="1:6" ht="16" x14ac:dyDescent="0.2">
      <c r="A313" s="3" t="s">
        <v>532</v>
      </c>
      <c r="B313">
        <v>31</v>
      </c>
      <c r="E313" s="3" t="s">
        <v>772</v>
      </c>
      <c r="F313">
        <v>1</v>
      </c>
    </row>
    <row r="314" spans="1:6" ht="32" x14ac:dyDescent="0.2">
      <c r="A314" s="3" t="s">
        <v>533</v>
      </c>
      <c r="B314">
        <v>173</v>
      </c>
      <c r="E314" s="3" t="s">
        <v>773</v>
      </c>
      <c r="F314">
        <v>1</v>
      </c>
    </row>
    <row r="315" spans="1:6" ht="16" x14ac:dyDescent="0.2">
      <c r="A315" s="3" t="s">
        <v>534</v>
      </c>
      <c r="B315">
        <v>17</v>
      </c>
      <c r="E315" s="3" t="s">
        <v>774</v>
      </c>
      <c r="F315">
        <v>2</v>
      </c>
    </row>
    <row r="316" spans="1:6" ht="32" x14ac:dyDescent="0.2">
      <c r="A316" s="3" t="s">
        <v>535</v>
      </c>
      <c r="B316">
        <v>48</v>
      </c>
      <c r="E316" s="3" t="s">
        <v>775</v>
      </c>
      <c r="F316">
        <v>9</v>
      </c>
    </row>
    <row r="317" spans="1:6" ht="32" x14ac:dyDescent="0.2">
      <c r="A317" s="3" t="s">
        <v>536</v>
      </c>
      <c r="B317">
        <v>59</v>
      </c>
      <c r="E317" s="3" t="s">
        <v>776</v>
      </c>
      <c r="F317">
        <v>5</v>
      </c>
    </row>
    <row r="318" spans="1:6" ht="32" x14ac:dyDescent="0.2">
      <c r="A318" s="3" t="s">
        <v>537</v>
      </c>
      <c r="B318">
        <v>39</v>
      </c>
      <c r="E318" s="3" t="s">
        <v>777</v>
      </c>
      <c r="F318">
        <v>57</v>
      </c>
    </row>
    <row r="319" spans="1:6" ht="32" x14ac:dyDescent="0.2">
      <c r="A319" s="3" t="s">
        <v>538</v>
      </c>
      <c r="B319">
        <v>59</v>
      </c>
      <c r="E319" s="3" t="s">
        <v>778</v>
      </c>
      <c r="F319">
        <v>3</v>
      </c>
    </row>
    <row r="320" spans="1:6" ht="32" x14ac:dyDescent="0.2">
      <c r="A320" s="3" t="s">
        <v>539</v>
      </c>
      <c r="B320">
        <v>60</v>
      </c>
      <c r="E320" s="3" t="s">
        <v>779</v>
      </c>
      <c r="F320">
        <v>1</v>
      </c>
    </row>
    <row r="321" spans="1:6" ht="16" x14ac:dyDescent="0.2">
      <c r="A321" s="3" t="s">
        <v>540</v>
      </c>
      <c r="B321">
        <v>20</v>
      </c>
      <c r="E321" s="3" t="s">
        <v>780</v>
      </c>
      <c r="F321">
        <v>6</v>
      </c>
    </row>
    <row r="322" spans="1:6" ht="32" x14ac:dyDescent="0.2">
      <c r="A322" s="3" t="s">
        <v>641</v>
      </c>
      <c r="B322">
        <v>2</v>
      </c>
      <c r="E322" s="3" t="s">
        <v>861</v>
      </c>
      <c r="F322">
        <v>48</v>
      </c>
    </row>
    <row r="323" spans="1:6" ht="32" x14ac:dyDescent="0.2">
      <c r="A323" s="3" t="s">
        <v>642</v>
      </c>
      <c r="B323">
        <v>315</v>
      </c>
      <c r="E323" s="3" t="s">
        <v>862</v>
      </c>
      <c r="F323">
        <v>2</v>
      </c>
    </row>
    <row r="324" spans="1:6" ht="32" x14ac:dyDescent="0.2">
      <c r="A324" s="3" t="s">
        <v>643</v>
      </c>
      <c r="B324">
        <v>2174</v>
      </c>
      <c r="E324" s="3" t="s">
        <v>863</v>
      </c>
      <c r="F324">
        <v>4</v>
      </c>
    </row>
    <row r="325" spans="1:6" ht="32" x14ac:dyDescent="0.2">
      <c r="A325" s="3" t="s">
        <v>644</v>
      </c>
      <c r="B325">
        <v>152</v>
      </c>
      <c r="E325" s="3" t="s">
        <v>864</v>
      </c>
      <c r="F325">
        <v>5</v>
      </c>
    </row>
    <row r="326" spans="1:6" ht="32" x14ac:dyDescent="0.2">
      <c r="A326" s="3" t="s">
        <v>645</v>
      </c>
      <c r="B326">
        <v>1021</v>
      </c>
      <c r="E326" s="3" t="s">
        <v>865</v>
      </c>
      <c r="F326">
        <v>79</v>
      </c>
    </row>
    <row r="327" spans="1:6" ht="32" x14ac:dyDescent="0.2">
      <c r="A327" s="3" t="s">
        <v>646</v>
      </c>
      <c r="B327">
        <v>237</v>
      </c>
      <c r="E327" s="3" t="s">
        <v>866</v>
      </c>
      <c r="F327">
        <v>2</v>
      </c>
    </row>
    <row r="328" spans="1:6" ht="32" x14ac:dyDescent="0.2">
      <c r="A328" s="3" t="s">
        <v>647</v>
      </c>
      <c r="B328">
        <v>27</v>
      </c>
      <c r="E328" s="3" t="s">
        <v>867</v>
      </c>
      <c r="F328">
        <v>11</v>
      </c>
    </row>
    <row r="329" spans="1:6" ht="32" x14ac:dyDescent="0.2">
      <c r="A329" s="3" t="s">
        <v>648</v>
      </c>
      <c r="B329">
        <v>17</v>
      </c>
      <c r="E329" s="3" t="s">
        <v>868</v>
      </c>
      <c r="F329">
        <v>11</v>
      </c>
    </row>
    <row r="330" spans="1:6" ht="32" x14ac:dyDescent="0.2">
      <c r="A330" s="3" t="s">
        <v>649</v>
      </c>
      <c r="B330">
        <v>27</v>
      </c>
      <c r="E330" s="3" t="s">
        <v>869</v>
      </c>
      <c r="F330">
        <v>1</v>
      </c>
    </row>
    <row r="331" spans="1:6" ht="16" x14ac:dyDescent="0.2">
      <c r="A331" s="3" t="s">
        <v>650</v>
      </c>
      <c r="B331">
        <v>82</v>
      </c>
      <c r="E331" s="3" t="s">
        <v>870</v>
      </c>
      <c r="F331">
        <v>3</v>
      </c>
    </row>
    <row r="332" spans="1:6" ht="32" x14ac:dyDescent="0.2">
      <c r="A332" s="3" t="s">
        <v>651</v>
      </c>
      <c r="B332">
        <v>48</v>
      </c>
      <c r="E332" s="3" t="s">
        <v>871</v>
      </c>
      <c r="F332">
        <v>5</v>
      </c>
    </row>
    <row r="333" spans="1:6" ht="32" x14ac:dyDescent="0.2">
      <c r="A333" s="3" t="s">
        <v>652</v>
      </c>
      <c r="B333">
        <v>105</v>
      </c>
      <c r="E333" s="3" t="s">
        <v>872</v>
      </c>
      <c r="F333">
        <v>12</v>
      </c>
    </row>
    <row r="334" spans="1:6" ht="16" x14ac:dyDescent="0.2">
      <c r="A334" s="3" t="s">
        <v>653</v>
      </c>
      <c r="B334">
        <v>28</v>
      </c>
      <c r="E334" s="3" t="s">
        <v>873</v>
      </c>
      <c r="F334">
        <v>2</v>
      </c>
    </row>
    <row r="335" spans="1:6" ht="32" x14ac:dyDescent="0.2">
      <c r="A335" s="3" t="s">
        <v>654</v>
      </c>
      <c r="B335">
        <v>1107</v>
      </c>
      <c r="E335" s="3" t="s">
        <v>874</v>
      </c>
      <c r="F335">
        <v>5</v>
      </c>
    </row>
    <row r="336" spans="1:6" ht="32" x14ac:dyDescent="0.2">
      <c r="A336" s="3" t="s">
        <v>655</v>
      </c>
      <c r="B336">
        <v>1013</v>
      </c>
      <c r="E336" s="3" t="s">
        <v>875</v>
      </c>
      <c r="F336">
        <v>21</v>
      </c>
    </row>
    <row r="337" spans="1:6" ht="32" x14ac:dyDescent="0.2">
      <c r="A337" s="3" t="s">
        <v>656</v>
      </c>
      <c r="B337">
        <v>274</v>
      </c>
      <c r="E337" s="3" t="s">
        <v>876</v>
      </c>
      <c r="F337">
        <v>0</v>
      </c>
    </row>
    <row r="338" spans="1:6" ht="32" x14ac:dyDescent="0.2">
      <c r="A338" s="3" t="s">
        <v>657</v>
      </c>
      <c r="B338">
        <v>87</v>
      </c>
      <c r="E338" s="3" t="s">
        <v>877</v>
      </c>
      <c r="F338">
        <v>45</v>
      </c>
    </row>
    <row r="339" spans="1:6" ht="32" x14ac:dyDescent="0.2">
      <c r="A339" s="3" t="s">
        <v>658</v>
      </c>
      <c r="B339">
        <v>99</v>
      </c>
      <c r="E339" s="3" t="s">
        <v>878</v>
      </c>
      <c r="F339">
        <v>29</v>
      </c>
    </row>
    <row r="340" spans="1:6" ht="32" x14ac:dyDescent="0.2">
      <c r="A340" s="3" t="s">
        <v>659</v>
      </c>
      <c r="B340">
        <v>276</v>
      </c>
      <c r="E340" s="3" t="s">
        <v>879</v>
      </c>
      <c r="F340">
        <v>2</v>
      </c>
    </row>
    <row r="341" spans="1:6" ht="32" x14ac:dyDescent="0.2">
      <c r="A341" s="3" t="s">
        <v>660</v>
      </c>
      <c r="B341">
        <v>21</v>
      </c>
      <c r="E341" s="3" t="s">
        <v>880</v>
      </c>
      <c r="F341">
        <v>30</v>
      </c>
    </row>
    <row r="342" spans="1:6" ht="32" x14ac:dyDescent="0.2">
      <c r="A342" s="3" t="s">
        <v>721</v>
      </c>
      <c r="B342">
        <v>41</v>
      </c>
      <c r="E342" s="3" t="s">
        <v>881</v>
      </c>
      <c r="F342">
        <v>8</v>
      </c>
    </row>
    <row r="343" spans="1:6" ht="32" x14ac:dyDescent="0.2">
      <c r="A343" s="3" t="s">
        <v>722</v>
      </c>
      <c r="B343">
        <v>119</v>
      </c>
      <c r="E343" s="3" t="s">
        <v>882</v>
      </c>
      <c r="F343">
        <v>1</v>
      </c>
    </row>
    <row r="344" spans="1:6" ht="32" x14ac:dyDescent="0.2">
      <c r="A344" s="3" t="s">
        <v>723</v>
      </c>
      <c r="B344">
        <v>153</v>
      </c>
      <c r="E344" s="3" t="s">
        <v>883</v>
      </c>
      <c r="F344">
        <v>14</v>
      </c>
    </row>
    <row r="345" spans="1:6" ht="16" x14ac:dyDescent="0.2">
      <c r="A345" s="3" t="s">
        <v>724</v>
      </c>
      <c r="B345">
        <v>100</v>
      </c>
      <c r="E345" s="3" t="s">
        <v>884</v>
      </c>
      <c r="F345">
        <v>24</v>
      </c>
    </row>
    <row r="346" spans="1:6" ht="32" x14ac:dyDescent="0.2">
      <c r="A346" s="3" t="s">
        <v>725</v>
      </c>
      <c r="B346">
        <v>143</v>
      </c>
      <c r="E346" s="3" t="s">
        <v>885</v>
      </c>
      <c r="F346">
        <v>2</v>
      </c>
    </row>
    <row r="347" spans="1:6" ht="16" x14ac:dyDescent="0.2">
      <c r="A347" s="3" t="s">
        <v>726</v>
      </c>
      <c r="B347">
        <v>140</v>
      </c>
      <c r="E347" s="3" t="s">
        <v>886</v>
      </c>
      <c r="F347">
        <v>21</v>
      </c>
    </row>
    <row r="348" spans="1:6" ht="16" x14ac:dyDescent="0.2">
      <c r="A348" s="3" t="s">
        <v>727</v>
      </c>
      <c r="B348">
        <v>35</v>
      </c>
      <c r="E348" s="3" t="s">
        <v>887</v>
      </c>
      <c r="F348">
        <v>7</v>
      </c>
    </row>
    <row r="349" spans="1:6" ht="32" x14ac:dyDescent="0.2">
      <c r="A349" s="3" t="s">
        <v>728</v>
      </c>
      <c r="B349">
        <v>149</v>
      </c>
      <c r="E349" s="3" t="s">
        <v>888</v>
      </c>
      <c r="F349">
        <v>0</v>
      </c>
    </row>
    <row r="350" spans="1:6" ht="16" x14ac:dyDescent="0.2">
      <c r="A350" s="3" t="s">
        <v>729</v>
      </c>
      <c r="B350">
        <v>130</v>
      </c>
      <c r="E350" s="3" t="s">
        <v>889</v>
      </c>
      <c r="F350">
        <v>4</v>
      </c>
    </row>
    <row r="351" spans="1:6" ht="32" x14ac:dyDescent="0.2">
      <c r="A351" s="3" t="s">
        <v>730</v>
      </c>
      <c r="B351">
        <v>120</v>
      </c>
      <c r="E351" s="3" t="s">
        <v>890</v>
      </c>
      <c r="F351">
        <v>32</v>
      </c>
    </row>
    <row r="352" spans="1:6" ht="16" x14ac:dyDescent="0.2">
      <c r="A352" s="3" t="s">
        <v>731</v>
      </c>
      <c r="B352">
        <v>265</v>
      </c>
      <c r="E352" s="3" t="s">
        <v>891</v>
      </c>
      <c r="F352">
        <v>4</v>
      </c>
    </row>
    <row r="353" spans="1:6" ht="16" x14ac:dyDescent="0.2">
      <c r="A353" s="3" t="s">
        <v>732</v>
      </c>
      <c r="B353">
        <v>71</v>
      </c>
      <c r="E353" s="3" t="s">
        <v>892</v>
      </c>
      <c r="F353">
        <v>9</v>
      </c>
    </row>
    <row r="354" spans="1:6" ht="32" x14ac:dyDescent="0.2">
      <c r="A354" s="3" t="s">
        <v>733</v>
      </c>
      <c r="B354">
        <v>13</v>
      </c>
      <c r="E354" s="3" t="s">
        <v>893</v>
      </c>
      <c r="F354">
        <v>17</v>
      </c>
    </row>
    <row r="355" spans="1:6" ht="16" x14ac:dyDescent="0.2">
      <c r="A355" s="3" t="s">
        <v>734</v>
      </c>
      <c r="B355">
        <v>169</v>
      </c>
      <c r="E355" s="3" t="s">
        <v>894</v>
      </c>
      <c r="F355">
        <v>5</v>
      </c>
    </row>
    <row r="356" spans="1:6" ht="16" x14ac:dyDescent="0.2">
      <c r="A356" s="3" t="s">
        <v>735</v>
      </c>
      <c r="B356">
        <v>57</v>
      </c>
      <c r="E356" s="3" t="s">
        <v>895</v>
      </c>
      <c r="F356">
        <v>53</v>
      </c>
    </row>
    <row r="357" spans="1:6" ht="32" x14ac:dyDescent="0.2">
      <c r="A357" s="3" t="s">
        <v>736</v>
      </c>
      <c r="B357">
        <v>229</v>
      </c>
      <c r="E357" s="3" t="s">
        <v>896</v>
      </c>
      <c r="F357">
        <v>7</v>
      </c>
    </row>
    <row r="358" spans="1:6" ht="16" x14ac:dyDescent="0.2">
      <c r="A358" s="3" t="s">
        <v>737</v>
      </c>
      <c r="B358">
        <v>108</v>
      </c>
      <c r="E358" s="3" t="s">
        <v>897</v>
      </c>
      <c r="F358">
        <v>72</v>
      </c>
    </row>
    <row r="359" spans="1:6" ht="16" x14ac:dyDescent="0.2">
      <c r="A359" s="3" t="s">
        <v>738</v>
      </c>
      <c r="B359">
        <v>108</v>
      </c>
      <c r="E359" s="3" t="s">
        <v>898</v>
      </c>
      <c r="F359">
        <v>0</v>
      </c>
    </row>
    <row r="360" spans="1:6" ht="32" x14ac:dyDescent="0.2">
      <c r="A360" s="3" t="s">
        <v>739</v>
      </c>
      <c r="B360">
        <v>41</v>
      </c>
      <c r="E360" s="3" t="s">
        <v>899</v>
      </c>
      <c r="F360">
        <v>2</v>
      </c>
    </row>
    <row r="361" spans="1:6" ht="16" x14ac:dyDescent="0.2">
      <c r="A361" s="3" t="s">
        <v>740</v>
      </c>
      <c r="B361">
        <v>139</v>
      </c>
      <c r="E361" s="3" t="s">
        <v>900</v>
      </c>
      <c r="F361">
        <v>8</v>
      </c>
    </row>
    <row r="362" spans="1:6" ht="32" x14ac:dyDescent="0.2">
      <c r="A362" s="3" t="s">
        <v>741</v>
      </c>
      <c r="B362">
        <v>19</v>
      </c>
      <c r="E362" s="3" t="s">
        <v>901</v>
      </c>
      <c r="F362">
        <v>2</v>
      </c>
    </row>
    <row r="363" spans="1:6" ht="16" x14ac:dyDescent="0.2">
      <c r="A363" s="3" t="s">
        <v>742</v>
      </c>
      <c r="B363">
        <v>94</v>
      </c>
      <c r="E363" s="3" t="s">
        <v>902</v>
      </c>
      <c r="F363">
        <v>0</v>
      </c>
    </row>
    <row r="364" spans="1:6" ht="16" x14ac:dyDescent="0.2">
      <c r="A364" s="3" t="s">
        <v>743</v>
      </c>
      <c r="B364">
        <v>23</v>
      </c>
      <c r="E364" s="3" t="s">
        <v>903</v>
      </c>
      <c r="F364">
        <v>3</v>
      </c>
    </row>
    <row r="365" spans="1:6" ht="16" x14ac:dyDescent="0.2">
      <c r="A365" s="3" t="s">
        <v>744</v>
      </c>
      <c r="B365">
        <v>15</v>
      </c>
      <c r="E365" s="3" t="s">
        <v>904</v>
      </c>
      <c r="F365">
        <v>4</v>
      </c>
    </row>
    <row r="366" spans="1:6" ht="16" x14ac:dyDescent="0.2">
      <c r="A366" s="3" t="s">
        <v>745</v>
      </c>
      <c r="B366">
        <v>62</v>
      </c>
      <c r="E366" s="3" t="s">
        <v>905</v>
      </c>
      <c r="F366">
        <v>3</v>
      </c>
    </row>
    <row r="367" spans="1:6" ht="32" x14ac:dyDescent="0.2">
      <c r="A367" s="3" t="s">
        <v>746</v>
      </c>
      <c r="B367">
        <v>74</v>
      </c>
      <c r="E367" s="3" t="s">
        <v>906</v>
      </c>
      <c r="F367">
        <v>6</v>
      </c>
    </row>
    <row r="368" spans="1:6" ht="16" x14ac:dyDescent="0.2">
      <c r="A368" s="3" t="s">
        <v>747</v>
      </c>
      <c r="B368">
        <v>97</v>
      </c>
      <c r="E368" s="3" t="s">
        <v>907</v>
      </c>
      <c r="F368">
        <v>0</v>
      </c>
    </row>
    <row r="369" spans="1:6" ht="16" x14ac:dyDescent="0.2">
      <c r="A369" s="3" t="s">
        <v>748</v>
      </c>
      <c r="B369">
        <v>55</v>
      </c>
      <c r="E369" s="3" t="s">
        <v>908</v>
      </c>
      <c r="F369">
        <v>0</v>
      </c>
    </row>
    <row r="370" spans="1:6" ht="16" x14ac:dyDescent="0.2">
      <c r="A370" s="3" t="s">
        <v>749</v>
      </c>
      <c r="B370">
        <v>44</v>
      </c>
      <c r="E370" s="3" t="s">
        <v>909</v>
      </c>
      <c r="F370">
        <v>0</v>
      </c>
    </row>
    <row r="371" spans="1:6" ht="16" x14ac:dyDescent="0.2">
      <c r="A371" s="3" t="s">
        <v>750</v>
      </c>
      <c r="B371">
        <v>110</v>
      </c>
      <c r="E371" s="3" t="s">
        <v>910</v>
      </c>
      <c r="F371">
        <v>8</v>
      </c>
    </row>
    <row r="372" spans="1:6" ht="32" x14ac:dyDescent="0.2">
      <c r="A372" s="3" t="s">
        <v>751</v>
      </c>
      <c r="B372">
        <v>59</v>
      </c>
      <c r="E372" s="3" t="s">
        <v>911</v>
      </c>
      <c r="F372">
        <v>5</v>
      </c>
    </row>
    <row r="373" spans="1:6" ht="16" x14ac:dyDescent="0.2">
      <c r="A373" s="3" t="s">
        <v>752</v>
      </c>
      <c r="B373">
        <v>62</v>
      </c>
      <c r="E373" s="3" t="s">
        <v>912</v>
      </c>
      <c r="F373">
        <v>0</v>
      </c>
    </row>
    <row r="374" spans="1:6" ht="32" x14ac:dyDescent="0.2">
      <c r="A374" s="3" t="s">
        <v>753</v>
      </c>
      <c r="B374">
        <v>105</v>
      </c>
      <c r="E374" s="3" t="s">
        <v>913</v>
      </c>
      <c r="F374">
        <v>2</v>
      </c>
    </row>
    <row r="375" spans="1:6" ht="32" x14ac:dyDescent="0.2">
      <c r="A375" s="3" t="s">
        <v>754</v>
      </c>
      <c r="B375">
        <v>26</v>
      </c>
      <c r="E375" s="3" t="s">
        <v>914</v>
      </c>
      <c r="F375">
        <v>24</v>
      </c>
    </row>
    <row r="376" spans="1:6" ht="32" x14ac:dyDescent="0.2">
      <c r="A376" s="3" t="s">
        <v>755</v>
      </c>
      <c r="B376">
        <v>49</v>
      </c>
      <c r="E376" s="3" t="s">
        <v>915</v>
      </c>
      <c r="F376">
        <v>0</v>
      </c>
    </row>
    <row r="377" spans="1:6" ht="32" x14ac:dyDescent="0.2">
      <c r="A377" s="3" t="s">
        <v>756</v>
      </c>
      <c r="B377">
        <v>68</v>
      </c>
      <c r="E377" s="3" t="s">
        <v>916</v>
      </c>
      <c r="F377">
        <v>9</v>
      </c>
    </row>
    <row r="378" spans="1:6" ht="32" x14ac:dyDescent="0.2">
      <c r="A378" s="3" t="s">
        <v>757</v>
      </c>
      <c r="B378">
        <v>22</v>
      </c>
      <c r="E378" s="3" t="s">
        <v>917</v>
      </c>
      <c r="F378">
        <v>0</v>
      </c>
    </row>
    <row r="379" spans="1:6" ht="32" x14ac:dyDescent="0.2">
      <c r="A379" s="3" t="s">
        <v>758</v>
      </c>
      <c r="B379">
        <v>18</v>
      </c>
      <c r="E379" s="3" t="s">
        <v>918</v>
      </c>
      <c r="F379">
        <v>1</v>
      </c>
    </row>
    <row r="380" spans="1:6" ht="32" x14ac:dyDescent="0.2">
      <c r="A380" s="3" t="s">
        <v>759</v>
      </c>
      <c r="B380">
        <v>19</v>
      </c>
      <c r="E380" s="3" t="s">
        <v>919</v>
      </c>
      <c r="F380">
        <v>10</v>
      </c>
    </row>
    <row r="381" spans="1:6" ht="16" x14ac:dyDescent="0.2">
      <c r="A381" s="3" t="s">
        <v>760</v>
      </c>
      <c r="B381">
        <v>99</v>
      </c>
      <c r="E381" s="3" t="s">
        <v>920</v>
      </c>
      <c r="F381">
        <v>1</v>
      </c>
    </row>
    <row r="382" spans="1:6" ht="16" x14ac:dyDescent="0.2">
      <c r="A382" s="3" t="s">
        <v>781</v>
      </c>
      <c r="B382">
        <v>27</v>
      </c>
      <c r="E382" s="3" t="s">
        <v>921</v>
      </c>
      <c r="F382">
        <v>0</v>
      </c>
    </row>
    <row r="383" spans="1:6" ht="32" x14ac:dyDescent="0.2">
      <c r="A383" s="3" t="s">
        <v>782</v>
      </c>
      <c r="B383">
        <v>25</v>
      </c>
      <c r="E383" s="3" t="s">
        <v>922</v>
      </c>
      <c r="F383">
        <v>20</v>
      </c>
    </row>
    <row r="384" spans="1:6" ht="16" x14ac:dyDescent="0.2">
      <c r="A384" s="3" t="s">
        <v>783</v>
      </c>
      <c r="B384">
        <v>14</v>
      </c>
      <c r="E384" s="3" t="s">
        <v>923</v>
      </c>
      <c r="F384">
        <v>30</v>
      </c>
    </row>
    <row r="385" spans="1:6" ht="16" x14ac:dyDescent="0.2">
      <c r="A385" s="3" t="s">
        <v>784</v>
      </c>
      <c r="B385">
        <v>35</v>
      </c>
      <c r="E385" s="3" t="s">
        <v>924</v>
      </c>
      <c r="F385">
        <v>6</v>
      </c>
    </row>
    <row r="386" spans="1:6" ht="16" x14ac:dyDescent="0.2">
      <c r="A386" s="3" t="s">
        <v>785</v>
      </c>
      <c r="B386">
        <v>10</v>
      </c>
      <c r="E386" s="3" t="s">
        <v>925</v>
      </c>
      <c r="F386">
        <v>15</v>
      </c>
    </row>
    <row r="387" spans="1:6" ht="16" x14ac:dyDescent="0.2">
      <c r="A387" s="3" t="s">
        <v>786</v>
      </c>
      <c r="B387">
        <v>29</v>
      </c>
      <c r="E387" s="3" t="s">
        <v>926</v>
      </c>
      <c r="F387">
        <v>5</v>
      </c>
    </row>
    <row r="388" spans="1:6" ht="32" x14ac:dyDescent="0.2">
      <c r="A388" s="3" t="s">
        <v>787</v>
      </c>
      <c r="B388">
        <v>44</v>
      </c>
      <c r="E388" s="3" t="s">
        <v>927</v>
      </c>
      <c r="F388">
        <v>0</v>
      </c>
    </row>
    <row r="389" spans="1:6" ht="16" x14ac:dyDescent="0.2">
      <c r="A389" s="3" t="s">
        <v>788</v>
      </c>
      <c r="B389">
        <v>17</v>
      </c>
      <c r="E389" s="3" t="s">
        <v>928</v>
      </c>
      <c r="F389">
        <v>0</v>
      </c>
    </row>
    <row r="390" spans="1:6" ht="16" x14ac:dyDescent="0.2">
      <c r="A390" s="3" t="s">
        <v>789</v>
      </c>
      <c r="B390">
        <v>34</v>
      </c>
      <c r="E390" s="3" t="s">
        <v>929</v>
      </c>
      <c r="F390">
        <v>28</v>
      </c>
    </row>
    <row r="391" spans="1:6" ht="16" x14ac:dyDescent="0.2">
      <c r="A391" s="3" t="s">
        <v>790</v>
      </c>
      <c r="B391">
        <v>14</v>
      </c>
      <c r="E391" s="3" t="s">
        <v>930</v>
      </c>
      <c r="F391">
        <v>0</v>
      </c>
    </row>
    <row r="392" spans="1:6" ht="32" x14ac:dyDescent="0.2">
      <c r="A392" s="3" t="s">
        <v>791</v>
      </c>
      <c r="B392">
        <v>156</v>
      </c>
      <c r="E392" s="3" t="s">
        <v>931</v>
      </c>
      <c r="F392">
        <v>5</v>
      </c>
    </row>
    <row r="393" spans="1:6" ht="32" x14ac:dyDescent="0.2">
      <c r="A393" s="3" t="s">
        <v>792</v>
      </c>
      <c r="B393">
        <v>128</v>
      </c>
      <c r="E393" s="3" t="s">
        <v>932</v>
      </c>
      <c r="F393">
        <v>7</v>
      </c>
    </row>
    <row r="394" spans="1:6" ht="16" x14ac:dyDescent="0.2">
      <c r="A394" s="3" t="s">
        <v>793</v>
      </c>
      <c r="B394">
        <v>60</v>
      </c>
      <c r="E394" s="3" t="s">
        <v>933</v>
      </c>
      <c r="F394">
        <v>30</v>
      </c>
    </row>
    <row r="395" spans="1:6" ht="32" x14ac:dyDescent="0.2">
      <c r="A395" s="3" t="s">
        <v>794</v>
      </c>
      <c r="B395">
        <v>32</v>
      </c>
      <c r="E395" s="3" t="s">
        <v>934</v>
      </c>
      <c r="F395">
        <v>2</v>
      </c>
    </row>
    <row r="396" spans="1:6" ht="16" x14ac:dyDescent="0.2">
      <c r="A396" s="3" t="s">
        <v>795</v>
      </c>
      <c r="B396">
        <v>53</v>
      </c>
      <c r="E396" s="3" t="s">
        <v>935</v>
      </c>
      <c r="F396">
        <v>30</v>
      </c>
    </row>
    <row r="397" spans="1:6" ht="32" x14ac:dyDescent="0.2">
      <c r="A397" s="3" t="s">
        <v>796</v>
      </c>
      <c r="B397">
        <v>184</v>
      </c>
      <c r="E397" s="3" t="s">
        <v>936</v>
      </c>
      <c r="F397">
        <v>2</v>
      </c>
    </row>
    <row r="398" spans="1:6" ht="32" x14ac:dyDescent="0.2">
      <c r="A398" s="3" t="s">
        <v>797</v>
      </c>
      <c r="B398">
        <v>90</v>
      </c>
      <c r="E398" s="3" t="s">
        <v>937</v>
      </c>
      <c r="F398">
        <v>0</v>
      </c>
    </row>
    <row r="399" spans="1:6" ht="32" x14ac:dyDescent="0.2">
      <c r="A399" s="3" t="s">
        <v>798</v>
      </c>
      <c r="B399">
        <v>71</v>
      </c>
      <c r="E399" s="3" t="s">
        <v>938</v>
      </c>
      <c r="F399">
        <v>2</v>
      </c>
    </row>
    <row r="400" spans="1:6" ht="16" x14ac:dyDescent="0.2">
      <c r="A400" s="3" t="s">
        <v>799</v>
      </c>
      <c r="B400">
        <v>87</v>
      </c>
      <c r="E400" s="3" t="s">
        <v>939</v>
      </c>
      <c r="F400">
        <v>1</v>
      </c>
    </row>
    <row r="401" spans="1:6" ht="32" x14ac:dyDescent="0.2">
      <c r="A401" s="3" t="s">
        <v>800</v>
      </c>
      <c r="B401">
        <v>28</v>
      </c>
      <c r="E401" s="3" t="s">
        <v>940</v>
      </c>
      <c r="F401">
        <v>2</v>
      </c>
    </row>
    <row r="402" spans="1:6" ht="32" x14ac:dyDescent="0.2">
      <c r="A402" s="3" t="s">
        <v>801</v>
      </c>
      <c r="B402">
        <v>56</v>
      </c>
      <c r="E402" s="3" t="s">
        <v>941</v>
      </c>
      <c r="F402">
        <v>14</v>
      </c>
    </row>
    <row r="403" spans="1:6" ht="32" x14ac:dyDescent="0.2">
      <c r="A403" s="3" t="s">
        <v>802</v>
      </c>
      <c r="B403">
        <v>51</v>
      </c>
      <c r="E403" s="3" t="s">
        <v>942</v>
      </c>
      <c r="F403">
        <v>31</v>
      </c>
    </row>
    <row r="404" spans="1:6" ht="32" x14ac:dyDescent="0.2">
      <c r="A404" s="3" t="s">
        <v>803</v>
      </c>
      <c r="B404">
        <v>75</v>
      </c>
      <c r="E404" s="3" t="s">
        <v>943</v>
      </c>
      <c r="F404">
        <v>16</v>
      </c>
    </row>
    <row r="405" spans="1:6" ht="16" x14ac:dyDescent="0.2">
      <c r="A405" s="3" t="s">
        <v>804</v>
      </c>
      <c r="B405">
        <v>38</v>
      </c>
      <c r="E405" s="3" t="s">
        <v>944</v>
      </c>
      <c r="F405">
        <v>12</v>
      </c>
    </row>
    <row r="406" spans="1:6" ht="16" x14ac:dyDescent="0.2">
      <c r="A406" s="3" t="s">
        <v>805</v>
      </c>
      <c r="B406">
        <v>18</v>
      </c>
      <c r="E406" s="3" t="s">
        <v>945</v>
      </c>
      <c r="F406">
        <v>96</v>
      </c>
    </row>
    <row r="407" spans="1:6" ht="32" x14ac:dyDescent="0.2">
      <c r="A407" s="3" t="s">
        <v>806</v>
      </c>
      <c r="B407">
        <v>54</v>
      </c>
      <c r="E407" s="3" t="s">
        <v>946</v>
      </c>
      <c r="F407">
        <v>16</v>
      </c>
    </row>
    <row r="408" spans="1:6" ht="16" x14ac:dyDescent="0.2">
      <c r="A408" s="3" t="s">
        <v>807</v>
      </c>
      <c r="B408">
        <v>71</v>
      </c>
      <c r="E408" s="3" t="s">
        <v>947</v>
      </c>
      <c r="F408">
        <v>5</v>
      </c>
    </row>
    <row r="409" spans="1:6" ht="16" x14ac:dyDescent="0.2">
      <c r="A409" s="3" t="s">
        <v>808</v>
      </c>
      <c r="B409">
        <v>57</v>
      </c>
      <c r="E409" s="3" t="s">
        <v>948</v>
      </c>
      <c r="F409">
        <v>0</v>
      </c>
    </row>
    <row r="410" spans="1:6" ht="16" x14ac:dyDescent="0.2">
      <c r="A410" s="3" t="s">
        <v>809</v>
      </c>
      <c r="B410">
        <v>43</v>
      </c>
      <c r="E410" s="3" t="s">
        <v>949</v>
      </c>
      <c r="F410">
        <v>8</v>
      </c>
    </row>
    <row r="411" spans="1:6" ht="16" x14ac:dyDescent="0.2">
      <c r="A411" s="3" t="s">
        <v>810</v>
      </c>
      <c r="B411">
        <v>52</v>
      </c>
      <c r="E411" s="3" t="s">
        <v>950</v>
      </c>
      <c r="F411">
        <v>7</v>
      </c>
    </row>
    <row r="412" spans="1:6" ht="16" x14ac:dyDescent="0.2">
      <c r="A412" s="3" t="s">
        <v>811</v>
      </c>
      <c r="B412">
        <v>27</v>
      </c>
      <c r="E412" s="3" t="s">
        <v>951</v>
      </c>
      <c r="F412">
        <v>24</v>
      </c>
    </row>
    <row r="413" spans="1:6" ht="16" x14ac:dyDescent="0.2">
      <c r="A413" s="3" t="s">
        <v>812</v>
      </c>
      <c r="B413">
        <v>12</v>
      </c>
      <c r="E413" s="3" t="s">
        <v>952</v>
      </c>
      <c r="F413">
        <v>121</v>
      </c>
    </row>
    <row r="414" spans="1:6" ht="16" x14ac:dyDescent="0.2">
      <c r="A414" s="3" t="s">
        <v>813</v>
      </c>
      <c r="B414">
        <v>33</v>
      </c>
      <c r="E414" s="3" t="s">
        <v>953</v>
      </c>
      <c r="F414">
        <v>196</v>
      </c>
    </row>
    <row r="415" spans="1:6" ht="32" x14ac:dyDescent="0.2">
      <c r="A415" s="3" t="s">
        <v>814</v>
      </c>
      <c r="B415">
        <v>96</v>
      </c>
      <c r="E415" s="3" t="s">
        <v>954</v>
      </c>
      <c r="F415">
        <v>5</v>
      </c>
    </row>
    <row r="416" spans="1:6" ht="32" x14ac:dyDescent="0.2">
      <c r="A416" s="3" t="s">
        <v>815</v>
      </c>
      <c r="B416">
        <v>28</v>
      </c>
      <c r="E416" s="3" t="s">
        <v>955</v>
      </c>
      <c r="F416">
        <v>73</v>
      </c>
    </row>
    <row r="417" spans="1:6" ht="32" x14ac:dyDescent="0.2">
      <c r="A417" s="3" t="s">
        <v>816</v>
      </c>
      <c r="B417">
        <v>43</v>
      </c>
      <c r="E417" s="3" t="s">
        <v>956</v>
      </c>
      <c r="F417">
        <v>93</v>
      </c>
    </row>
    <row r="418" spans="1:6" ht="16" x14ac:dyDescent="0.2">
      <c r="A418" s="3" t="s">
        <v>817</v>
      </c>
      <c r="B418">
        <v>205</v>
      </c>
      <c r="E418" s="3" t="s">
        <v>957</v>
      </c>
      <c r="F418">
        <v>17</v>
      </c>
    </row>
    <row r="419" spans="1:6" ht="32" x14ac:dyDescent="0.2">
      <c r="A419" s="3" t="s">
        <v>818</v>
      </c>
      <c r="B419">
        <v>23</v>
      </c>
      <c r="E419" s="3" t="s">
        <v>958</v>
      </c>
      <c r="F419">
        <v>7</v>
      </c>
    </row>
    <row r="420" spans="1:6" ht="32" x14ac:dyDescent="0.2">
      <c r="A420" s="3" t="s">
        <v>819</v>
      </c>
      <c r="B420">
        <v>19</v>
      </c>
      <c r="E420" s="3" t="s">
        <v>959</v>
      </c>
      <c r="F420">
        <v>17</v>
      </c>
    </row>
    <row r="421" spans="1:6" ht="32" x14ac:dyDescent="0.2">
      <c r="A421" s="3" t="s">
        <v>820</v>
      </c>
      <c r="B421">
        <v>14</v>
      </c>
      <c r="E421" s="3" t="s">
        <v>960</v>
      </c>
      <c r="F421">
        <v>171</v>
      </c>
    </row>
    <row r="422" spans="1:6" ht="16" x14ac:dyDescent="0.2">
      <c r="A422" s="3" t="s">
        <v>821</v>
      </c>
      <c r="B422">
        <v>38</v>
      </c>
      <c r="E422" s="3" t="s">
        <v>961</v>
      </c>
      <c r="F422">
        <v>188</v>
      </c>
    </row>
    <row r="423" spans="1:6" ht="32" x14ac:dyDescent="0.2">
      <c r="A423" s="3" t="s">
        <v>822</v>
      </c>
      <c r="B423">
        <v>78</v>
      </c>
      <c r="E423" s="3" t="s">
        <v>962</v>
      </c>
      <c r="F423">
        <v>110</v>
      </c>
    </row>
    <row r="424" spans="1:6" ht="32" x14ac:dyDescent="0.2">
      <c r="A424" s="3" t="s">
        <v>823</v>
      </c>
      <c r="B424">
        <v>69</v>
      </c>
      <c r="E424" s="3" t="s">
        <v>963</v>
      </c>
      <c r="F424">
        <v>37</v>
      </c>
    </row>
    <row r="425" spans="1:6" ht="16" x14ac:dyDescent="0.2">
      <c r="A425" s="3" t="s">
        <v>824</v>
      </c>
      <c r="B425">
        <v>33</v>
      </c>
      <c r="E425" s="3" t="s">
        <v>964</v>
      </c>
      <c r="F425">
        <v>9</v>
      </c>
    </row>
    <row r="426" spans="1:6" ht="16" x14ac:dyDescent="0.2">
      <c r="A426" s="3" t="s">
        <v>825</v>
      </c>
      <c r="B426">
        <v>54</v>
      </c>
      <c r="E426" s="3" t="s">
        <v>965</v>
      </c>
      <c r="F426">
        <v>29</v>
      </c>
    </row>
    <row r="427" spans="1:6" ht="32" x14ac:dyDescent="0.2">
      <c r="A427" s="3" t="s">
        <v>826</v>
      </c>
      <c r="B427">
        <v>99</v>
      </c>
      <c r="E427" s="3" t="s">
        <v>966</v>
      </c>
      <c r="F427">
        <v>6</v>
      </c>
    </row>
    <row r="428" spans="1:6" ht="32" x14ac:dyDescent="0.2">
      <c r="A428" s="3" t="s">
        <v>827</v>
      </c>
      <c r="B428">
        <v>49</v>
      </c>
      <c r="E428" s="3" t="s">
        <v>967</v>
      </c>
      <c r="F428">
        <v>30</v>
      </c>
    </row>
    <row r="429" spans="1:6" ht="16" x14ac:dyDescent="0.2">
      <c r="A429" s="3" t="s">
        <v>828</v>
      </c>
      <c r="B429">
        <v>11</v>
      </c>
      <c r="E429" s="3" t="s">
        <v>968</v>
      </c>
      <c r="F429">
        <v>81</v>
      </c>
    </row>
    <row r="430" spans="1:6" ht="32" x14ac:dyDescent="0.2">
      <c r="A430" s="3" t="s">
        <v>829</v>
      </c>
      <c r="B430">
        <v>38</v>
      </c>
      <c r="E430" s="3" t="s">
        <v>969</v>
      </c>
      <c r="F430">
        <v>4</v>
      </c>
    </row>
    <row r="431" spans="1:6" ht="16" x14ac:dyDescent="0.2">
      <c r="A431" s="3" t="s">
        <v>830</v>
      </c>
      <c r="B431">
        <v>16</v>
      </c>
      <c r="E431" s="3" t="s">
        <v>970</v>
      </c>
      <c r="F431">
        <v>11</v>
      </c>
    </row>
    <row r="432" spans="1:6" ht="32" x14ac:dyDescent="0.2">
      <c r="A432" s="3" t="s">
        <v>831</v>
      </c>
      <c r="B432">
        <v>32</v>
      </c>
      <c r="E432" s="3" t="s">
        <v>971</v>
      </c>
      <c r="F432">
        <v>14</v>
      </c>
    </row>
    <row r="433" spans="1:6" ht="32" x14ac:dyDescent="0.2">
      <c r="A433" s="3" t="s">
        <v>832</v>
      </c>
      <c r="B433">
        <v>20</v>
      </c>
      <c r="E433" s="3" t="s">
        <v>972</v>
      </c>
      <c r="F433">
        <v>5</v>
      </c>
    </row>
    <row r="434" spans="1:6" ht="32" x14ac:dyDescent="0.2">
      <c r="A434" s="3" t="s">
        <v>833</v>
      </c>
      <c r="B434">
        <v>154</v>
      </c>
      <c r="E434" s="3" t="s">
        <v>973</v>
      </c>
      <c r="F434">
        <v>45</v>
      </c>
    </row>
    <row r="435" spans="1:6" ht="32" x14ac:dyDescent="0.2">
      <c r="A435" s="3" t="s">
        <v>834</v>
      </c>
      <c r="B435">
        <v>41</v>
      </c>
      <c r="E435" s="3" t="s">
        <v>974</v>
      </c>
      <c r="F435">
        <v>8</v>
      </c>
    </row>
    <row r="436" spans="1:6" ht="16" x14ac:dyDescent="0.2">
      <c r="A436" s="3" t="s">
        <v>835</v>
      </c>
      <c r="B436">
        <v>75</v>
      </c>
      <c r="E436" s="3" t="s">
        <v>975</v>
      </c>
      <c r="F436">
        <v>3</v>
      </c>
    </row>
    <row r="437" spans="1:6" ht="32" x14ac:dyDescent="0.2">
      <c r="A437" s="3" t="s">
        <v>836</v>
      </c>
      <c r="B437">
        <v>40</v>
      </c>
      <c r="E437" s="3" t="s">
        <v>976</v>
      </c>
      <c r="F437">
        <v>24</v>
      </c>
    </row>
    <row r="438" spans="1:6" ht="16" x14ac:dyDescent="0.2">
      <c r="A438" s="3" t="s">
        <v>837</v>
      </c>
      <c r="B438">
        <v>46</v>
      </c>
      <c r="E438" s="3" t="s">
        <v>977</v>
      </c>
      <c r="F438">
        <v>18</v>
      </c>
    </row>
    <row r="439" spans="1:6" ht="32" x14ac:dyDescent="0.2">
      <c r="A439" s="3" t="s">
        <v>838</v>
      </c>
      <c r="B439">
        <v>62</v>
      </c>
      <c r="E439" s="3" t="s">
        <v>978</v>
      </c>
      <c r="F439">
        <v>12</v>
      </c>
    </row>
    <row r="440" spans="1:6" ht="32" x14ac:dyDescent="0.2">
      <c r="A440" s="3" t="s">
        <v>839</v>
      </c>
      <c r="B440">
        <v>61</v>
      </c>
      <c r="E440" s="3" t="s">
        <v>979</v>
      </c>
      <c r="F440">
        <v>123</v>
      </c>
    </row>
    <row r="441" spans="1:6" ht="16" x14ac:dyDescent="0.2">
      <c r="A441" s="3" t="s">
        <v>840</v>
      </c>
      <c r="B441">
        <v>96</v>
      </c>
      <c r="E441" s="3" t="s">
        <v>980</v>
      </c>
      <c r="F441">
        <v>96</v>
      </c>
    </row>
    <row r="442" spans="1:6" ht="32" x14ac:dyDescent="0.2">
      <c r="A442" s="3" t="s">
        <v>841</v>
      </c>
      <c r="B442">
        <v>190</v>
      </c>
      <c r="E442" s="3" t="s">
        <v>981</v>
      </c>
      <c r="F442">
        <v>31</v>
      </c>
    </row>
    <row r="443" spans="1:6" ht="32" x14ac:dyDescent="0.2">
      <c r="A443" s="3" t="s">
        <v>842</v>
      </c>
      <c r="B443">
        <v>94</v>
      </c>
      <c r="E443" s="3" t="s">
        <v>982</v>
      </c>
      <c r="F443">
        <v>4</v>
      </c>
    </row>
    <row r="444" spans="1:6" ht="32" x14ac:dyDescent="0.2">
      <c r="A444" s="3" t="s">
        <v>843</v>
      </c>
      <c r="B444">
        <v>39</v>
      </c>
      <c r="E444" s="3" t="s">
        <v>983</v>
      </c>
      <c r="F444">
        <v>3</v>
      </c>
    </row>
    <row r="445" spans="1:6" ht="16" x14ac:dyDescent="0.2">
      <c r="A445" s="3" t="s">
        <v>844</v>
      </c>
      <c r="B445">
        <v>127</v>
      </c>
      <c r="E445" s="3" t="s">
        <v>984</v>
      </c>
      <c r="F445">
        <v>179</v>
      </c>
    </row>
    <row r="446" spans="1:6" ht="32" x14ac:dyDescent="0.2">
      <c r="A446" s="3" t="s">
        <v>845</v>
      </c>
      <c r="B446">
        <v>159</v>
      </c>
      <c r="E446" s="3" t="s">
        <v>985</v>
      </c>
      <c r="F446">
        <v>3</v>
      </c>
    </row>
    <row r="447" spans="1:6" ht="32" x14ac:dyDescent="0.2">
      <c r="A447" s="3" t="s">
        <v>846</v>
      </c>
      <c r="B447">
        <v>177</v>
      </c>
      <c r="E447" s="3" t="s">
        <v>986</v>
      </c>
      <c r="F447">
        <v>23</v>
      </c>
    </row>
    <row r="448" spans="1:6" ht="32" x14ac:dyDescent="0.2">
      <c r="A448" s="3" t="s">
        <v>847</v>
      </c>
      <c r="B448">
        <v>47</v>
      </c>
      <c r="E448" s="3" t="s">
        <v>987</v>
      </c>
      <c r="F448">
        <v>23</v>
      </c>
    </row>
    <row r="449" spans="1:6" ht="16" x14ac:dyDescent="0.2">
      <c r="A449" s="3" t="s">
        <v>848</v>
      </c>
      <c r="B449">
        <v>1</v>
      </c>
      <c r="E449" s="3" t="s">
        <v>988</v>
      </c>
      <c r="F449">
        <v>41</v>
      </c>
    </row>
    <row r="450" spans="1:6" ht="32" x14ac:dyDescent="0.2">
      <c r="A450" s="3" t="s">
        <v>849</v>
      </c>
      <c r="B450">
        <v>16</v>
      </c>
      <c r="E450" s="3" t="s">
        <v>989</v>
      </c>
      <c r="F450">
        <v>0</v>
      </c>
    </row>
    <row r="451" spans="1:6" ht="16" x14ac:dyDescent="0.2">
      <c r="A451" s="3" t="s">
        <v>850</v>
      </c>
      <c r="B451">
        <v>115</v>
      </c>
      <c r="E451" s="3" t="s">
        <v>990</v>
      </c>
      <c r="F451">
        <v>32</v>
      </c>
    </row>
    <row r="452" spans="1:6" ht="32" x14ac:dyDescent="0.2">
      <c r="A452" s="3" t="s">
        <v>851</v>
      </c>
      <c r="B452">
        <v>133</v>
      </c>
      <c r="E452" s="3" t="s">
        <v>991</v>
      </c>
      <c r="F452">
        <v>2</v>
      </c>
    </row>
    <row r="453" spans="1:6" ht="16" x14ac:dyDescent="0.2">
      <c r="A453" s="3" t="s">
        <v>852</v>
      </c>
      <c r="B453">
        <v>70</v>
      </c>
      <c r="E453" s="3" t="s">
        <v>992</v>
      </c>
      <c r="F453">
        <v>7</v>
      </c>
    </row>
    <row r="454" spans="1:6" ht="16" x14ac:dyDescent="0.2">
      <c r="A454" s="3" t="s">
        <v>853</v>
      </c>
      <c r="B454">
        <v>62</v>
      </c>
      <c r="E454" s="3" t="s">
        <v>993</v>
      </c>
      <c r="F454">
        <v>4</v>
      </c>
    </row>
    <row r="455" spans="1:6" ht="32" x14ac:dyDescent="0.2">
      <c r="A455" s="3" t="s">
        <v>854</v>
      </c>
      <c r="B455">
        <v>10</v>
      </c>
      <c r="E455" s="3" t="s">
        <v>994</v>
      </c>
      <c r="F455">
        <v>196</v>
      </c>
    </row>
    <row r="456" spans="1:6" ht="32" x14ac:dyDescent="0.2">
      <c r="A456" s="3" t="s">
        <v>855</v>
      </c>
      <c r="B456">
        <v>499</v>
      </c>
      <c r="E456" s="3" t="s">
        <v>995</v>
      </c>
      <c r="F456">
        <v>11</v>
      </c>
    </row>
    <row r="457" spans="1:6" ht="32" x14ac:dyDescent="0.2">
      <c r="A457" s="3" t="s">
        <v>856</v>
      </c>
      <c r="B457">
        <v>47</v>
      </c>
      <c r="E457" s="3" t="s">
        <v>996</v>
      </c>
      <c r="F457">
        <v>9</v>
      </c>
    </row>
    <row r="458" spans="1:6" ht="16" x14ac:dyDescent="0.2">
      <c r="A458" s="3" t="s">
        <v>857</v>
      </c>
      <c r="B458">
        <v>28</v>
      </c>
      <c r="E458" s="3" t="s">
        <v>997</v>
      </c>
      <c r="F458">
        <v>5</v>
      </c>
    </row>
    <row r="459" spans="1:6" ht="16" x14ac:dyDescent="0.2">
      <c r="A459" s="3" t="s">
        <v>858</v>
      </c>
      <c r="B459">
        <v>24</v>
      </c>
      <c r="E459" s="3" t="s">
        <v>998</v>
      </c>
      <c r="F459">
        <v>8</v>
      </c>
    </row>
    <row r="460" spans="1:6" ht="16" x14ac:dyDescent="0.2">
      <c r="A460" s="3" t="s">
        <v>859</v>
      </c>
      <c r="B460">
        <v>76</v>
      </c>
      <c r="E460" s="3" t="s">
        <v>999</v>
      </c>
      <c r="F460">
        <v>229</v>
      </c>
    </row>
    <row r="461" spans="1:6" ht="32" x14ac:dyDescent="0.2">
      <c r="A461" s="3" t="s">
        <v>860</v>
      </c>
      <c r="B461">
        <v>98</v>
      </c>
      <c r="E461" s="3" t="s">
        <v>1000</v>
      </c>
      <c r="F461">
        <v>40</v>
      </c>
    </row>
    <row r="462" spans="1:6" ht="16" x14ac:dyDescent="0.2">
      <c r="A462" s="3" t="s">
        <v>1021</v>
      </c>
      <c r="B462">
        <v>30</v>
      </c>
      <c r="E462" s="3" t="s">
        <v>1065</v>
      </c>
      <c r="F462">
        <v>123</v>
      </c>
    </row>
    <row r="463" spans="1:6" ht="16" x14ac:dyDescent="0.2">
      <c r="A463" s="3" t="s">
        <v>1022</v>
      </c>
      <c r="B463">
        <v>478</v>
      </c>
      <c r="E463" s="3" t="s">
        <v>1066</v>
      </c>
      <c r="F463">
        <v>5</v>
      </c>
    </row>
    <row r="464" spans="1:6" ht="16" x14ac:dyDescent="0.2">
      <c r="A464" s="3" t="s">
        <v>1023</v>
      </c>
      <c r="B464">
        <v>74</v>
      </c>
      <c r="E464" s="3" t="s">
        <v>1067</v>
      </c>
      <c r="F464">
        <v>148</v>
      </c>
    </row>
    <row r="465" spans="1:6" ht="16" x14ac:dyDescent="0.2">
      <c r="A465" s="3" t="s">
        <v>1024</v>
      </c>
      <c r="B465">
        <v>131</v>
      </c>
      <c r="E465" s="3" t="s">
        <v>1068</v>
      </c>
      <c r="F465">
        <v>10</v>
      </c>
    </row>
    <row r="466" spans="1:6" ht="16" x14ac:dyDescent="0.2">
      <c r="A466" s="3" t="s">
        <v>1025</v>
      </c>
      <c r="B466">
        <v>61</v>
      </c>
      <c r="E466" s="3" t="s">
        <v>1069</v>
      </c>
      <c r="F466">
        <v>4</v>
      </c>
    </row>
    <row r="467" spans="1:6" ht="16" x14ac:dyDescent="0.2">
      <c r="A467" s="3" t="s">
        <v>1026</v>
      </c>
      <c r="B467">
        <v>1071</v>
      </c>
      <c r="E467" s="3" t="s">
        <v>1070</v>
      </c>
      <c r="F467">
        <v>21</v>
      </c>
    </row>
    <row r="468" spans="1:6" ht="32" x14ac:dyDescent="0.2">
      <c r="A468" s="3" t="s">
        <v>1027</v>
      </c>
      <c r="B468">
        <v>122</v>
      </c>
      <c r="E468" s="3" t="s">
        <v>1071</v>
      </c>
      <c r="F468">
        <v>2</v>
      </c>
    </row>
    <row r="469" spans="1:6" ht="16" x14ac:dyDescent="0.2">
      <c r="A469" s="3" t="s">
        <v>1028</v>
      </c>
      <c r="B469">
        <v>111</v>
      </c>
      <c r="E469" s="3" t="s">
        <v>1072</v>
      </c>
      <c r="F469">
        <v>0</v>
      </c>
    </row>
    <row r="470" spans="1:6" ht="32" x14ac:dyDescent="0.2">
      <c r="A470" s="3" t="s">
        <v>1029</v>
      </c>
      <c r="B470">
        <v>255</v>
      </c>
      <c r="E470" s="3" t="s">
        <v>1073</v>
      </c>
      <c r="F470">
        <v>4</v>
      </c>
    </row>
    <row r="471" spans="1:6" ht="16" x14ac:dyDescent="0.2">
      <c r="A471" s="3" t="s">
        <v>1030</v>
      </c>
      <c r="B471">
        <v>141</v>
      </c>
      <c r="E471" s="3" t="s">
        <v>1074</v>
      </c>
      <c r="F471">
        <v>1</v>
      </c>
    </row>
    <row r="472" spans="1:6" ht="16" x14ac:dyDescent="0.2">
      <c r="A472" s="3" t="s">
        <v>1031</v>
      </c>
      <c r="B472">
        <v>159</v>
      </c>
      <c r="E472" s="3" t="s">
        <v>1075</v>
      </c>
      <c r="F472">
        <v>30</v>
      </c>
    </row>
    <row r="473" spans="1:6" ht="16" x14ac:dyDescent="0.2">
      <c r="A473" s="3" t="s">
        <v>1032</v>
      </c>
      <c r="B473">
        <v>99</v>
      </c>
      <c r="E473" s="3" t="s">
        <v>1076</v>
      </c>
      <c r="F473">
        <v>3</v>
      </c>
    </row>
    <row r="474" spans="1:6" ht="16" x14ac:dyDescent="0.2">
      <c r="A474" s="3" t="s">
        <v>1033</v>
      </c>
      <c r="B474">
        <v>96</v>
      </c>
      <c r="E474" s="3" t="s">
        <v>1077</v>
      </c>
      <c r="F474">
        <v>975</v>
      </c>
    </row>
    <row r="475" spans="1:6" ht="32" x14ac:dyDescent="0.2">
      <c r="A475" s="3" t="s">
        <v>1034</v>
      </c>
      <c r="B475">
        <v>27</v>
      </c>
      <c r="E475" s="3" t="s">
        <v>1078</v>
      </c>
      <c r="F475">
        <v>167</v>
      </c>
    </row>
    <row r="476" spans="1:6" ht="32" x14ac:dyDescent="0.2">
      <c r="A476" s="3" t="s">
        <v>1035</v>
      </c>
      <c r="B476">
        <v>166</v>
      </c>
      <c r="E476" s="3" t="s">
        <v>1079</v>
      </c>
      <c r="F476">
        <v>5</v>
      </c>
    </row>
    <row r="477" spans="1:6" ht="32" x14ac:dyDescent="0.2">
      <c r="A477" s="3" t="s">
        <v>1036</v>
      </c>
      <c r="B477">
        <v>76</v>
      </c>
      <c r="E477" s="3" t="s">
        <v>1080</v>
      </c>
      <c r="F477">
        <v>18</v>
      </c>
    </row>
    <row r="478" spans="1:6" ht="16" x14ac:dyDescent="0.2">
      <c r="A478" s="3" t="s">
        <v>1037</v>
      </c>
      <c r="B478">
        <v>211</v>
      </c>
      <c r="E478" s="3" t="s">
        <v>1081</v>
      </c>
      <c r="F478">
        <v>98</v>
      </c>
    </row>
    <row r="479" spans="1:6" ht="16" x14ac:dyDescent="0.2">
      <c r="A479" s="3" t="s">
        <v>1038</v>
      </c>
      <c r="B479">
        <v>21</v>
      </c>
      <c r="E479" s="3" t="s">
        <v>1082</v>
      </c>
      <c r="F479">
        <v>4</v>
      </c>
    </row>
    <row r="480" spans="1:6" ht="32" x14ac:dyDescent="0.2">
      <c r="A480" s="3" t="s">
        <v>1039</v>
      </c>
      <c r="B480">
        <v>61</v>
      </c>
      <c r="E480" s="3" t="s">
        <v>1083</v>
      </c>
      <c r="F480">
        <v>3</v>
      </c>
    </row>
    <row r="481" spans="1:6" ht="32" x14ac:dyDescent="0.2">
      <c r="A481" s="3" t="s">
        <v>1040</v>
      </c>
      <c r="B481">
        <v>30</v>
      </c>
      <c r="E481" s="3" t="s">
        <v>1084</v>
      </c>
      <c r="F481">
        <v>1</v>
      </c>
    </row>
    <row r="482" spans="1:6" ht="16" x14ac:dyDescent="0.2">
      <c r="A482" s="3" t="s">
        <v>1185</v>
      </c>
      <c r="B482">
        <v>375</v>
      </c>
      <c r="E482" s="3" t="s">
        <v>1085</v>
      </c>
      <c r="F482">
        <v>0</v>
      </c>
    </row>
    <row r="483" spans="1:6" ht="16" x14ac:dyDescent="0.2">
      <c r="A483" s="3" t="s">
        <v>1186</v>
      </c>
      <c r="B483">
        <v>111</v>
      </c>
      <c r="E483" s="3" t="s">
        <v>1086</v>
      </c>
      <c r="F483">
        <v>9</v>
      </c>
    </row>
    <row r="484" spans="1:6" ht="32" x14ac:dyDescent="0.2">
      <c r="A484" s="3" t="s">
        <v>1187</v>
      </c>
      <c r="B484">
        <v>123</v>
      </c>
      <c r="E484" s="3" t="s">
        <v>1087</v>
      </c>
      <c r="F484">
        <v>2</v>
      </c>
    </row>
    <row r="485" spans="1:6" ht="16" x14ac:dyDescent="0.2">
      <c r="A485" s="3" t="s">
        <v>1188</v>
      </c>
      <c r="B485">
        <v>70</v>
      </c>
      <c r="E485" s="3" t="s">
        <v>1088</v>
      </c>
      <c r="F485">
        <v>0</v>
      </c>
    </row>
    <row r="486" spans="1:6" ht="16" x14ac:dyDescent="0.2">
      <c r="A486" s="3" t="s">
        <v>1189</v>
      </c>
      <c r="B486">
        <v>85</v>
      </c>
      <c r="E486" s="3" t="s">
        <v>1089</v>
      </c>
      <c r="F486">
        <v>147</v>
      </c>
    </row>
    <row r="487" spans="1:6" ht="16" x14ac:dyDescent="0.2">
      <c r="A487" s="3" t="s">
        <v>1190</v>
      </c>
      <c r="B487">
        <v>86</v>
      </c>
      <c r="E487" s="3" t="s">
        <v>1090</v>
      </c>
      <c r="F487">
        <v>49</v>
      </c>
    </row>
    <row r="488" spans="1:6" ht="16" x14ac:dyDescent="0.2">
      <c r="A488" s="3" t="s">
        <v>1191</v>
      </c>
      <c r="B488">
        <v>13</v>
      </c>
      <c r="E488" s="3" t="s">
        <v>1091</v>
      </c>
      <c r="F488">
        <v>1</v>
      </c>
    </row>
    <row r="489" spans="1:6" ht="32" x14ac:dyDescent="0.2">
      <c r="A489" s="3" t="s">
        <v>1192</v>
      </c>
      <c r="B489">
        <v>33</v>
      </c>
      <c r="E489" s="3" t="s">
        <v>1092</v>
      </c>
      <c r="F489">
        <v>2</v>
      </c>
    </row>
    <row r="490" spans="1:6" ht="16" x14ac:dyDescent="0.2">
      <c r="A490" s="3" t="s">
        <v>1193</v>
      </c>
      <c r="B490">
        <v>15</v>
      </c>
      <c r="E490" s="3" t="s">
        <v>1093</v>
      </c>
      <c r="F490">
        <v>7</v>
      </c>
    </row>
    <row r="491" spans="1:6" ht="32" x14ac:dyDescent="0.2">
      <c r="A491" s="3" t="s">
        <v>1194</v>
      </c>
      <c r="B491">
        <v>273</v>
      </c>
      <c r="E491" s="3" t="s">
        <v>1094</v>
      </c>
      <c r="F491">
        <v>4</v>
      </c>
    </row>
    <row r="492" spans="1:6" ht="32" x14ac:dyDescent="0.2">
      <c r="A492" s="3" t="s">
        <v>1195</v>
      </c>
      <c r="B492">
        <v>714</v>
      </c>
      <c r="E492" s="3" t="s">
        <v>1095</v>
      </c>
      <c r="F492">
        <v>27</v>
      </c>
    </row>
    <row r="493" spans="1:6" ht="16" x14ac:dyDescent="0.2">
      <c r="A493" s="3" t="s">
        <v>1196</v>
      </c>
      <c r="B493">
        <v>170</v>
      </c>
      <c r="E493" s="3" t="s">
        <v>1096</v>
      </c>
      <c r="F493">
        <v>94</v>
      </c>
    </row>
    <row r="494" spans="1:6" ht="32" x14ac:dyDescent="0.2">
      <c r="A494" s="3" t="s">
        <v>1197</v>
      </c>
      <c r="B494">
        <v>512</v>
      </c>
      <c r="E494" s="3" t="s">
        <v>1097</v>
      </c>
      <c r="F494">
        <v>29</v>
      </c>
    </row>
    <row r="495" spans="1:6" ht="32" x14ac:dyDescent="0.2">
      <c r="A495" s="3" t="s">
        <v>1198</v>
      </c>
      <c r="B495">
        <v>314</v>
      </c>
      <c r="E495" s="3" t="s">
        <v>1098</v>
      </c>
      <c r="F495">
        <v>7</v>
      </c>
    </row>
    <row r="496" spans="1:6" ht="16" x14ac:dyDescent="0.2">
      <c r="A496" s="3" t="s">
        <v>1199</v>
      </c>
      <c r="B496">
        <v>167</v>
      </c>
      <c r="E496" s="3" t="s">
        <v>1099</v>
      </c>
      <c r="F496">
        <v>22</v>
      </c>
    </row>
    <row r="497" spans="1:6" ht="32" x14ac:dyDescent="0.2">
      <c r="A497" s="3" t="s">
        <v>1200</v>
      </c>
      <c r="B497">
        <v>9</v>
      </c>
      <c r="E497" s="3" t="s">
        <v>1100</v>
      </c>
      <c r="F497">
        <v>1</v>
      </c>
    </row>
    <row r="498" spans="1:6" ht="16" x14ac:dyDescent="0.2">
      <c r="A498" s="3" t="s">
        <v>1201</v>
      </c>
      <c r="B498">
        <v>103</v>
      </c>
      <c r="E498" s="3" t="s">
        <v>1101</v>
      </c>
      <c r="F498">
        <v>10</v>
      </c>
    </row>
    <row r="499" spans="1:6" ht="16" x14ac:dyDescent="0.2">
      <c r="A499" s="3" t="s">
        <v>1202</v>
      </c>
      <c r="B499">
        <v>111</v>
      </c>
      <c r="E499" s="3" t="s">
        <v>1102</v>
      </c>
      <c r="F499">
        <v>6</v>
      </c>
    </row>
    <row r="500" spans="1:6" ht="16" x14ac:dyDescent="0.2">
      <c r="A500" s="3" t="s">
        <v>1203</v>
      </c>
      <c r="B500">
        <v>271</v>
      </c>
      <c r="E500" s="3" t="s">
        <v>1103</v>
      </c>
      <c r="F500">
        <v>24</v>
      </c>
    </row>
    <row r="501" spans="1:6" ht="32" x14ac:dyDescent="0.2">
      <c r="A501" s="3" t="s">
        <v>1204</v>
      </c>
      <c r="B501">
        <v>101</v>
      </c>
      <c r="E501" s="3" t="s">
        <v>1104</v>
      </c>
      <c r="F501">
        <v>15</v>
      </c>
    </row>
    <row r="502" spans="1:6" ht="32" x14ac:dyDescent="0.2">
      <c r="A502" s="3" t="s">
        <v>1205</v>
      </c>
      <c r="B502">
        <v>57</v>
      </c>
      <c r="E502" s="3" t="s">
        <v>1105</v>
      </c>
      <c r="F502">
        <v>37</v>
      </c>
    </row>
    <row r="503" spans="1:6" ht="16" x14ac:dyDescent="0.2">
      <c r="A503" s="3" t="s">
        <v>1206</v>
      </c>
      <c r="B503">
        <v>62</v>
      </c>
      <c r="E503" s="3" t="s">
        <v>1106</v>
      </c>
      <c r="F503">
        <v>20</v>
      </c>
    </row>
    <row r="504" spans="1:6" ht="16" x14ac:dyDescent="0.2">
      <c r="A504" s="3" t="s">
        <v>1207</v>
      </c>
      <c r="B504">
        <v>32</v>
      </c>
      <c r="E504" s="3" t="s">
        <v>1107</v>
      </c>
      <c r="F504">
        <v>7</v>
      </c>
    </row>
    <row r="505" spans="1:6" ht="32" x14ac:dyDescent="0.2">
      <c r="A505" s="3" t="s">
        <v>1208</v>
      </c>
      <c r="B505">
        <v>141</v>
      </c>
      <c r="E505" s="3" t="s">
        <v>1108</v>
      </c>
      <c r="F505">
        <v>0</v>
      </c>
    </row>
    <row r="506" spans="1:6" ht="16" x14ac:dyDescent="0.2">
      <c r="A506" s="3" t="s">
        <v>1209</v>
      </c>
      <c r="B506">
        <v>75</v>
      </c>
      <c r="E506" s="3" t="s">
        <v>1109</v>
      </c>
      <c r="F506">
        <v>21</v>
      </c>
    </row>
    <row r="507" spans="1:6" ht="32" x14ac:dyDescent="0.2">
      <c r="A507" s="3" t="s">
        <v>1210</v>
      </c>
      <c r="B507">
        <v>46</v>
      </c>
      <c r="E507" s="3" t="s">
        <v>1110</v>
      </c>
      <c r="F507">
        <v>3</v>
      </c>
    </row>
    <row r="508" spans="1:6" ht="16" x14ac:dyDescent="0.2">
      <c r="A508" s="3" t="s">
        <v>1211</v>
      </c>
      <c r="B508">
        <v>103</v>
      </c>
      <c r="E508" s="3" t="s">
        <v>1111</v>
      </c>
      <c r="F508">
        <v>11</v>
      </c>
    </row>
    <row r="509" spans="1:6" ht="16" x14ac:dyDescent="0.2">
      <c r="A509" s="3" t="s">
        <v>1212</v>
      </c>
      <c r="B509">
        <v>6</v>
      </c>
      <c r="E509" s="3" t="s">
        <v>1112</v>
      </c>
      <c r="F509">
        <v>1</v>
      </c>
    </row>
    <row r="510" spans="1:6" ht="32" x14ac:dyDescent="0.2">
      <c r="A510" s="3" t="s">
        <v>1213</v>
      </c>
      <c r="B510">
        <v>83</v>
      </c>
      <c r="E510" s="3" t="s">
        <v>1113</v>
      </c>
      <c r="F510">
        <v>312</v>
      </c>
    </row>
    <row r="511" spans="1:6" ht="32" x14ac:dyDescent="0.2">
      <c r="A511" s="3" t="s">
        <v>1214</v>
      </c>
      <c r="B511">
        <v>108</v>
      </c>
      <c r="E511" s="3" t="s">
        <v>1114</v>
      </c>
      <c r="F511">
        <v>1</v>
      </c>
    </row>
    <row r="512" spans="1:6" ht="16" x14ac:dyDescent="0.2">
      <c r="A512" s="3" t="s">
        <v>1215</v>
      </c>
      <c r="B512">
        <v>25</v>
      </c>
      <c r="E512" s="3" t="s">
        <v>1115</v>
      </c>
      <c r="F512">
        <v>3</v>
      </c>
    </row>
    <row r="513" spans="1:6" ht="16" x14ac:dyDescent="0.2">
      <c r="A513" s="3" t="s">
        <v>1216</v>
      </c>
      <c r="B513">
        <v>549</v>
      </c>
      <c r="E513" s="3" t="s">
        <v>1116</v>
      </c>
      <c r="F513">
        <v>4</v>
      </c>
    </row>
    <row r="514" spans="1:6" ht="16" x14ac:dyDescent="0.2">
      <c r="A514" s="3" t="s">
        <v>1217</v>
      </c>
      <c r="B514">
        <v>222</v>
      </c>
      <c r="E514" s="3" t="s">
        <v>1117</v>
      </c>
      <c r="F514">
        <v>10</v>
      </c>
    </row>
    <row r="515" spans="1:6" ht="32" x14ac:dyDescent="0.2">
      <c r="A515" s="3" t="s">
        <v>1218</v>
      </c>
      <c r="B515">
        <v>183</v>
      </c>
      <c r="E515" s="3" t="s">
        <v>1118</v>
      </c>
      <c r="F515">
        <v>8</v>
      </c>
    </row>
    <row r="516" spans="1:6" ht="16" x14ac:dyDescent="0.2">
      <c r="A516" s="3" t="s">
        <v>1219</v>
      </c>
      <c r="B516">
        <v>89</v>
      </c>
      <c r="E516" s="3" t="s">
        <v>1119</v>
      </c>
      <c r="F516">
        <v>3</v>
      </c>
    </row>
    <row r="517" spans="1:6" ht="32" x14ac:dyDescent="0.2">
      <c r="A517" s="3" t="s">
        <v>1220</v>
      </c>
      <c r="B517">
        <v>253</v>
      </c>
      <c r="E517" s="3" t="s">
        <v>1120</v>
      </c>
      <c r="F517">
        <v>1</v>
      </c>
    </row>
    <row r="518" spans="1:6" ht="16" x14ac:dyDescent="0.2">
      <c r="A518" s="3" t="s">
        <v>1221</v>
      </c>
      <c r="B518">
        <v>140</v>
      </c>
      <c r="E518" s="3" t="s">
        <v>1121</v>
      </c>
      <c r="F518">
        <v>0</v>
      </c>
    </row>
    <row r="519" spans="1:6" ht="32" x14ac:dyDescent="0.2">
      <c r="A519" s="3" t="s">
        <v>1222</v>
      </c>
      <c r="B519">
        <v>103</v>
      </c>
      <c r="E519" s="3" t="s">
        <v>1122</v>
      </c>
      <c r="F519">
        <v>5</v>
      </c>
    </row>
    <row r="520" spans="1:6" ht="16" x14ac:dyDescent="0.2">
      <c r="A520" s="3" t="s">
        <v>1223</v>
      </c>
      <c r="B520">
        <v>138</v>
      </c>
      <c r="E520" s="3" t="s">
        <v>1123</v>
      </c>
      <c r="F520">
        <v>0</v>
      </c>
    </row>
    <row r="521" spans="1:6" ht="16" x14ac:dyDescent="0.2">
      <c r="A521" s="3" t="s">
        <v>1224</v>
      </c>
      <c r="B521">
        <v>191</v>
      </c>
      <c r="E521" s="3" t="s">
        <v>1124</v>
      </c>
      <c r="F521">
        <v>3</v>
      </c>
    </row>
    <row r="522" spans="1:6" ht="32" x14ac:dyDescent="0.2">
      <c r="A522" s="3" t="s">
        <v>1245</v>
      </c>
      <c r="B522">
        <v>45</v>
      </c>
      <c r="E522" s="3" t="s">
        <v>1125</v>
      </c>
      <c r="F522">
        <v>7</v>
      </c>
    </row>
    <row r="523" spans="1:6" ht="32" x14ac:dyDescent="0.2">
      <c r="A523" s="3" t="s">
        <v>1246</v>
      </c>
      <c r="B523">
        <v>17</v>
      </c>
      <c r="E523" s="3" t="s">
        <v>1126</v>
      </c>
      <c r="F523">
        <v>0</v>
      </c>
    </row>
    <row r="524" spans="1:6" ht="16" x14ac:dyDescent="0.2">
      <c r="A524" s="3" t="s">
        <v>1247</v>
      </c>
      <c r="B524">
        <v>31</v>
      </c>
      <c r="E524" s="3" t="s">
        <v>1127</v>
      </c>
      <c r="F524">
        <v>2</v>
      </c>
    </row>
    <row r="525" spans="1:6" ht="32" x14ac:dyDescent="0.2">
      <c r="A525" s="3" t="s">
        <v>1248</v>
      </c>
      <c r="B525">
        <v>50</v>
      </c>
      <c r="E525" s="3" t="s">
        <v>1128</v>
      </c>
      <c r="F525">
        <v>23</v>
      </c>
    </row>
    <row r="526" spans="1:6" ht="16" x14ac:dyDescent="0.2">
      <c r="A526" s="3" t="s">
        <v>1249</v>
      </c>
      <c r="B526">
        <v>59</v>
      </c>
      <c r="E526" s="3" t="s">
        <v>1129</v>
      </c>
      <c r="F526">
        <v>1</v>
      </c>
    </row>
    <row r="527" spans="1:6" ht="16" x14ac:dyDescent="0.2">
      <c r="A527" s="3" t="s">
        <v>1250</v>
      </c>
      <c r="B527">
        <v>81</v>
      </c>
      <c r="E527" s="3" t="s">
        <v>1130</v>
      </c>
      <c r="F527">
        <v>2</v>
      </c>
    </row>
    <row r="528" spans="1:6" ht="16" x14ac:dyDescent="0.2">
      <c r="A528" s="3" t="s">
        <v>1251</v>
      </c>
      <c r="B528">
        <v>508</v>
      </c>
      <c r="E528" s="3" t="s">
        <v>1131</v>
      </c>
      <c r="F528">
        <v>3</v>
      </c>
    </row>
    <row r="529" spans="1:6" ht="16" x14ac:dyDescent="0.2">
      <c r="A529" s="3" t="s">
        <v>1252</v>
      </c>
      <c r="B529">
        <v>74</v>
      </c>
      <c r="E529" s="3" t="s">
        <v>1132</v>
      </c>
      <c r="F529">
        <v>0</v>
      </c>
    </row>
    <row r="530" spans="1:6" ht="32" x14ac:dyDescent="0.2">
      <c r="A530" s="3" t="s">
        <v>1253</v>
      </c>
      <c r="B530">
        <v>141</v>
      </c>
      <c r="E530" s="3" t="s">
        <v>1133</v>
      </c>
      <c r="F530">
        <v>13</v>
      </c>
    </row>
    <row r="531" spans="1:6" ht="16" x14ac:dyDescent="0.2">
      <c r="A531" s="3" t="s">
        <v>1254</v>
      </c>
      <c r="B531">
        <v>711</v>
      </c>
      <c r="E531" s="3" t="s">
        <v>1134</v>
      </c>
      <c r="F531">
        <v>1</v>
      </c>
    </row>
    <row r="532" spans="1:6" ht="16" x14ac:dyDescent="0.2">
      <c r="A532" s="3" t="s">
        <v>1255</v>
      </c>
      <c r="B532">
        <v>141</v>
      </c>
      <c r="E532" s="3" t="s">
        <v>1135</v>
      </c>
      <c r="F532">
        <v>1</v>
      </c>
    </row>
    <row r="533" spans="1:6" ht="32" x14ac:dyDescent="0.2">
      <c r="A533" s="3" t="s">
        <v>1256</v>
      </c>
      <c r="B533">
        <v>109</v>
      </c>
      <c r="E533" s="3" t="s">
        <v>1136</v>
      </c>
      <c r="F533">
        <v>1</v>
      </c>
    </row>
    <row r="534" spans="1:6" ht="32" x14ac:dyDescent="0.2">
      <c r="A534" s="3" t="s">
        <v>1257</v>
      </c>
      <c r="B534">
        <v>361</v>
      </c>
      <c r="E534" s="3" t="s">
        <v>1137</v>
      </c>
      <c r="F534">
        <v>6</v>
      </c>
    </row>
    <row r="535" spans="1:6" ht="32" x14ac:dyDescent="0.2">
      <c r="A535" s="3" t="s">
        <v>1258</v>
      </c>
      <c r="B535">
        <v>176</v>
      </c>
      <c r="E535" s="3" t="s">
        <v>1138</v>
      </c>
      <c r="F535">
        <v>39</v>
      </c>
    </row>
    <row r="536" spans="1:6" ht="32" x14ac:dyDescent="0.2">
      <c r="A536" s="3" t="s">
        <v>1259</v>
      </c>
      <c r="B536">
        <v>670</v>
      </c>
      <c r="E536" s="3" t="s">
        <v>1139</v>
      </c>
      <c r="F536">
        <v>4</v>
      </c>
    </row>
    <row r="537" spans="1:6" ht="16" x14ac:dyDescent="0.2">
      <c r="A537" s="3" t="s">
        <v>1260</v>
      </c>
      <c r="B537">
        <v>96</v>
      </c>
      <c r="E537" s="3" t="s">
        <v>1140</v>
      </c>
      <c r="F537">
        <v>1</v>
      </c>
    </row>
    <row r="538" spans="1:6" ht="32" x14ac:dyDescent="0.2">
      <c r="A538" s="3" t="s">
        <v>1261</v>
      </c>
      <c r="B538">
        <v>74</v>
      </c>
      <c r="E538" s="3" t="s">
        <v>1141</v>
      </c>
      <c r="F538">
        <v>0</v>
      </c>
    </row>
    <row r="539" spans="1:6" ht="16" x14ac:dyDescent="0.2">
      <c r="A539" s="3" t="s">
        <v>1262</v>
      </c>
      <c r="B539">
        <v>52</v>
      </c>
      <c r="E539" s="3" t="s">
        <v>1142</v>
      </c>
      <c r="F539">
        <v>0</v>
      </c>
    </row>
    <row r="540" spans="1:6" ht="32" x14ac:dyDescent="0.2">
      <c r="A540" s="3" t="s">
        <v>1263</v>
      </c>
      <c r="B540">
        <v>105</v>
      </c>
      <c r="E540" s="3" t="s">
        <v>1143</v>
      </c>
      <c r="F540">
        <v>0</v>
      </c>
    </row>
    <row r="541" spans="1:6" ht="16" x14ac:dyDescent="0.2">
      <c r="A541" s="3" t="s">
        <v>1264</v>
      </c>
      <c r="B541">
        <v>41</v>
      </c>
      <c r="E541" s="3" t="s">
        <v>1144</v>
      </c>
      <c r="F541">
        <v>8</v>
      </c>
    </row>
    <row r="542" spans="1:6" ht="16" x14ac:dyDescent="0.2">
      <c r="A542" s="3" t="s">
        <v>1265</v>
      </c>
      <c r="B542">
        <v>34</v>
      </c>
      <c r="E542" s="3" t="s">
        <v>1145</v>
      </c>
      <c r="F542">
        <v>0</v>
      </c>
    </row>
    <row r="543" spans="1:6" ht="16" x14ac:dyDescent="0.2">
      <c r="A543" s="3" t="s">
        <v>1266</v>
      </c>
      <c r="B543">
        <v>66</v>
      </c>
      <c r="E543" s="3" t="s">
        <v>1146</v>
      </c>
      <c r="F543">
        <v>1</v>
      </c>
    </row>
    <row r="544" spans="1:6" ht="32" x14ac:dyDescent="0.2">
      <c r="A544" s="3" t="s">
        <v>1267</v>
      </c>
      <c r="B544">
        <v>50</v>
      </c>
      <c r="E544" s="3" t="s">
        <v>1147</v>
      </c>
      <c r="F544">
        <v>12</v>
      </c>
    </row>
    <row r="545" spans="1:6" ht="32" x14ac:dyDescent="0.2">
      <c r="A545" s="3" t="s">
        <v>1268</v>
      </c>
      <c r="B545">
        <v>159</v>
      </c>
      <c r="E545" s="3" t="s">
        <v>1148</v>
      </c>
      <c r="F545">
        <v>0</v>
      </c>
    </row>
    <row r="546" spans="1:6" ht="16" x14ac:dyDescent="0.2">
      <c r="A546" s="3" t="s">
        <v>1269</v>
      </c>
      <c r="B546">
        <v>182</v>
      </c>
      <c r="E546" s="3" t="s">
        <v>1149</v>
      </c>
      <c r="F546">
        <v>3</v>
      </c>
    </row>
    <row r="547" spans="1:6" ht="32" x14ac:dyDescent="0.2">
      <c r="A547" s="3" t="s">
        <v>1270</v>
      </c>
      <c r="B547">
        <v>206</v>
      </c>
      <c r="E547" s="3" t="s">
        <v>1150</v>
      </c>
      <c r="F547">
        <v>2</v>
      </c>
    </row>
    <row r="548" spans="1:6" ht="16" x14ac:dyDescent="0.2">
      <c r="A548" s="3" t="s">
        <v>1271</v>
      </c>
      <c r="B548">
        <v>169</v>
      </c>
      <c r="E548" s="3" t="s">
        <v>1151</v>
      </c>
      <c r="F548">
        <v>6</v>
      </c>
    </row>
    <row r="549" spans="1:6" ht="16" x14ac:dyDescent="0.2">
      <c r="A549" s="3" t="s">
        <v>1272</v>
      </c>
      <c r="B549">
        <v>31</v>
      </c>
      <c r="E549" s="3" t="s">
        <v>1152</v>
      </c>
      <c r="F549">
        <v>0</v>
      </c>
    </row>
    <row r="550" spans="1:6" ht="16" x14ac:dyDescent="0.2">
      <c r="A550" s="3" t="s">
        <v>1273</v>
      </c>
      <c r="B550">
        <v>28</v>
      </c>
      <c r="E550" s="3" t="s">
        <v>1153</v>
      </c>
      <c r="F550">
        <v>15</v>
      </c>
    </row>
    <row r="551" spans="1:6" ht="16" x14ac:dyDescent="0.2">
      <c r="A551" s="3" t="s">
        <v>1274</v>
      </c>
      <c r="B551">
        <v>54</v>
      </c>
      <c r="E551" s="3" t="s">
        <v>1154</v>
      </c>
      <c r="F551">
        <v>1</v>
      </c>
    </row>
    <row r="552" spans="1:6" ht="16" x14ac:dyDescent="0.2">
      <c r="A552" s="3" t="s">
        <v>1275</v>
      </c>
      <c r="B552">
        <v>467</v>
      </c>
      <c r="E552" s="3" t="s">
        <v>1155</v>
      </c>
      <c r="F552">
        <v>3</v>
      </c>
    </row>
    <row r="553" spans="1:6" ht="16" x14ac:dyDescent="0.2">
      <c r="A553" s="3" t="s">
        <v>1276</v>
      </c>
      <c r="B553">
        <v>389</v>
      </c>
      <c r="E553" s="3" t="s">
        <v>1156</v>
      </c>
      <c r="F553">
        <v>8</v>
      </c>
    </row>
    <row r="554" spans="1:6" ht="16" x14ac:dyDescent="0.2">
      <c r="A554" s="3" t="s">
        <v>1277</v>
      </c>
      <c r="B554">
        <v>68</v>
      </c>
      <c r="E554" s="3" t="s">
        <v>1157</v>
      </c>
      <c r="F554">
        <v>0</v>
      </c>
    </row>
    <row r="555" spans="1:6" ht="32" x14ac:dyDescent="0.2">
      <c r="A555" s="3" t="s">
        <v>1278</v>
      </c>
      <c r="B555">
        <v>413</v>
      </c>
      <c r="E555" s="3" t="s">
        <v>1158</v>
      </c>
      <c r="F555">
        <v>3</v>
      </c>
    </row>
    <row r="556" spans="1:6" ht="32" x14ac:dyDescent="0.2">
      <c r="A556" s="3" t="s">
        <v>1279</v>
      </c>
      <c r="B556">
        <v>190</v>
      </c>
      <c r="E556" s="3" t="s">
        <v>1159</v>
      </c>
      <c r="F556">
        <v>3</v>
      </c>
    </row>
    <row r="557" spans="1:6" ht="16" x14ac:dyDescent="0.2">
      <c r="A557" s="3" t="s">
        <v>1280</v>
      </c>
      <c r="B557">
        <v>189</v>
      </c>
      <c r="E557" s="3" t="s">
        <v>1160</v>
      </c>
      <c r="F557">
        <v>0</v>
      </c>
    </row>
    <row r="558" spans="1:6" ht="32" x14ac:dyDescent="0.2">
      <c r="A558" s="3" t="s">
        <v>1281</v>
      </c>
      <c r="B558">
        <v>130</v>
      </c>
      <c r="E558" s="3" t="s">
        <v>1161</v>
      </c>
      <c r="F558">
        <v>19</v>
      </c>
    </row>
    <row r="559" spans="1:6" ht="16" x14ac:dyDescent="0.2">
      <c r="A559" s="3" t="s">
        <v>1282</v>
      </c>
      <c r="B559">
        <v>74</v>
      </c>
      <c r="E559" s="3" t="s">
        <v>1162</v>
      </c>
      <c r="F559">
        <v>0</v>
      </c>
    </row>
    <row r="560" spans="1:6" ht="16" x14ac:dyDescent="0.2">
      <c r="A560" s="3" t="s">
        <v>1283</v>
      </c>
      <c r="B560">
        <v>274</v>
      </c>
      <c r="E560" s="3" t="s">
        <v>1163</v>
      </c>
      <c r="F560">
        <v>2</v>
      </c>
    </row>
    <row r="561" spans="1:6" ht="32" x14ac:dyDescent="0.2">
      <c r="A561" s="3" t="s">
        <v>1284</v>
      </c>
      <c r="B561">
        <v>22</v>
      </c>
      <c r="E561" s="3" t="s">
        <v>1164</v>
      </c>
      <c r="F561">
        <v>0</v>
      </c>
    </row>
    <row r="562" spans="1:6" ht="16" x14ac:dyDescent="0.2">
      <c r="A562" s="3" t="s">
        <v>1285</v>
      </c>
      <c r="B562">
        <v>31</v>
      </c>
      <c r="E562" s="3" t="s">
        <v>1165</v>
      </c>
      <c r="F562">
        <v>0</v>
      </c>
    </row>
    <row r="563" spans="1:6" ht="32" x14ac:dyDescent="0.2">
      <c r="A563" s="3" t="s">
        <v>1286</v>
      </c>
      <c r="B563">
        <v>63</v>
      </c>
      <c r="E563" s="3" t="s">
        <v>1166</v>
      </c>
      <c r="F563">
        <v>25</v>
      </c>
    </row>
    <row r="564" spans="1:6" ht="16" x14ac:dyDescent="0.2">
      <c r="A564" s="3" t="s">
        <v>1287</v>
      </c>
      <c r="B564">
        <v>20</v>
      </c>
      <c r="E564" s="3" t="s">
        <v>1167</v>
      </c>
      <c r="F564">
        <v>8</v>
      </c>
    </row>
    <row r="565" spans="1:6" ht="16" x14ac:dyDescent="0.2">
      <c r="A565" s="3" t="s">
        <v>1288</v>
      </c>
      <c r="B565">
        <v>25</v>
      </c>
      <c r="E565" s="3" t="s">
        <v>1168</v>
      </c>
      <c r="F565">
        <v>16</v>
      </c>
    </row>
    <row r="566" spans="1:6" ht="32" x14ac:dyDescent="0.2">
      <c r="A566" s="3" t="s">
        <v>1289</v>
      </c>
      <c r="B566">
        <v>61</v>
      </c>
      <c r="E566" s="3" t="s">
        <v>1169</v>
      </c>
      <c r="F566">
        <v>3</v>
      </c>
    </row>
    <row r="567" spans="1:6" ht="16" x14ac:dyDescent="0.2">
      <c r="A567" s="3" t="s">
        <v>1290</v>
      </c>
      <c r="B567">
        <v>52</v>
      </c>
      <c r="E567" s="3" t="s">
        <v>1170</v>
      </c>
      <c r="F567">
        <v>3</v>
      </c>
    </row>
    <row r="568" spans="1:6" ht="16" x14ac:dyDescent="0.2">
      <c r="A568" s="3" t="s">
        <v>1291</v>
      </c>
      <c r="B568">
        <v>86</v>
      </c>
      <c r="E568" s="3" t="s">
        <v>1171</v>
      </c>
      <c r="F568">
        <v>2</v>
      </c>
    </row>
    <row r="569" spans="1:6" ht="16" x14ac:dyDescent="0.2">
      <c r="A569" s="3" t="s">
        <v>1292</v>
      </c>
      <c r="B569">
        <v>42</v>
      </c>
      <c r="E569" s="3" t="s">
        <v>1172</v>
      </c>
      <c r="F569">
        <v>1</v>
      </c>
    </row>
    <row r="570" spans="1:6" ht="16" x14ac:dyDescent="0.2">
      <c r="A570" s="3" t="s">
        <v>1293</v>
      </c>
      <c r="B570">
        <v>52</v>
      </c>
      <c r="E570" s="3" t="s">
        <v>1173</v>
      </c>
      <c r="F570">
        <v>0</v>
      </c>
    </row>
    <row r="571" spans="1:6" ht="32" x14ac:dyDescent="0.2">
      <c r="A571" s="3" t="s">
        <v>1294</v>
      </c>
      <c r="B571">
        <v>120</v>
      </c>
      <c r="E571" s="3" t="s">
        <v>1174</v>
      </c>
      <c r="F571">
        <v>1</v>
      </c>
    </row>
    <row r="572" spans="1:6" ht="16" x14ac:dyDescent="0.2">
      <c r="A572" s="3" t="s">
        <v>1295</v>
      </c>
      <c r="B572">
        <v>22</v>
      </c>
      <c r="E572" s="3" t="s">
        <v>1175</v>
      </c>
      <c r="F572">
        <v>19</v>
      </c>
    </row>
    <row r="573" spans="1:6" ht="16" x14ac:dyDescent="0.2">
      <c r="A573" s="3" t="s">
        <v>1296</v>
      </c>
      <c r="B573">
        <v>64</v>
      </c>
      <c r="E573" s="3" t="s">
        <v>1176</v>
      </c>
      <c r="F573">
        <v>9</v>
      </c>
    </row>
    <row r="574" spans="1:6" ht="16" x14ac:dyDescent="0.2">
      <c r="A574" s="3" t="s">
        <v>1297</v>
      </c>
      <c r="B574">
        <v>23</v>
      </c>
      <c r="E574" s="3" t="s">
        <v>1177</v>
      </c>
      <c r="F574">
        <v>1</v>
      </c>
    </row>
    <row r="575" spans="1:6" ht="16" x14ac:dyDescent="0.2">
      <c r="A575" s="3" t="s">
        <v>1298</v>
      </c>
      <c r="B575">
        <v>238</v>
      </c>
      <c r="E575" s="3" t="s">
        <v>1178</v>
      </c>
      <c r="F575">
        <v>0</v>
      </c>
    </row>
    <row r="576" spans="1:6" ht="16" x14ac:dyDescent="0.2">
      <c r="A576" s="3" t="s">
        <v>1299</v>
      </c>
      <c r="B576">
        <v>33</v>
      </c>
      <c r="E576" s="3" t="s">
        <v>1179</v>
      </c>
      <c r="F576">
        <v>1</v>
      </c>
    </row>
    <row r="577" spans="1:6" ht="16" x14ac:dyDescent="0.2">
      <c r="A577" s="3" t="s">
        <v>1300</v>
      </c>
      <c r="B577">
        <v>32</v>
      </c>
      <c r="E577" s="3" t="s">
        <v>1180</v>
      </c>
      <c r="F577">
        <v>5</v>
      </c>
    </row>
    <row r="578" spans="1:6" ht="32" x14ac:dyDescent="0.2">
      <c r="A578" s="3" t="s">
        <v>1301</v>
      </c>
      <c r="B578">
        <v>24</v>
      </c>
      <c r="E578" s="3" t="s">
        <v>1181</v>
      </c>
      <c r="F578">
        <v>85</v>
      </c>
    </row>
    <row r="579" spans="1:6" ht="16" x14ac:dyDescent="0.2">
      <c r="A579" s="3" t="s">
        <v>1302</v>
      </c>
      <c r="B579">
        <v>29</v>
      </c>
      <c r="E579" s="3" t="s">
        <v>1182</v>
      </c>
      <c r="F579">
        <v>3</v>
      </c>
    </row>
    <row r="580" spans="1:6" ht="16" x14ac:dyDescent="0.2">
      <c r="A580" s="3" t="s">
        <v>1303</v>
      </c>
      <c r="B580">
        <v>50</v>
      </c>
      <c r="E580" s="3" t="s">
        <v>1183</v>
      </c>
      <c r="F580">
        <v>4</v>
      </c>
    </row>
    <row r="581" spans="1:6" ht="16" x14ac:dyDescent="0.2">
      <c r="A581" s="3" t="s">
        <v>1304</v>
      </c>
      <c r="B581">
        <v>108</v>
      </c>
      <c r="E581" s="3" t="s">
        <v>1184</v>
      </c>
      <c r="F581">
        <v>3</v>
      </c>
    </row>
    <row r="582" spans="1:6" ht="16" x14ac:dyDescent="0.2">
      <c r="A582" s="3" t="s">
        <v>1345</v>
      </c>
      <c r="B582">
        <v>139</v>
      </c>
      <c r="E582" s="3" t="s">
        <v>1405</v>
      </c>
      <c r="F582">
        <v>5</v>
      </c>
    </row>
    <row r="583" spans="1:6" ht="32" x14ac:dyDescent="0.2">
      <c r="A583" s="3" t="s">
        <v>1346</v>
      </c>
      <c r="B583">
        <v>7</v>
      </c>
      <c r="E583" s="3" t="s">
        <v>1406</v>
      </c>
      <c r="F583">
        <v>17</v>
      </c>
    </row>
    <row r="584" spans="1:6" ht="16" x14ac:dyDescent="0.2">
      <c r="A584" s="3" t="s">
        <v>1347</v>
      </c>
      <c r="B584">
        <v>149</v>
      </c>
      <c r="E584" s="3" t="s">
        <v>1407</v>
      </c>
      <c r="F584">
        <v>3</v>
      </c>
    </row>
    <row r="585" spans="1:6" ht="32" x14ac:dyDescent="0.2">
      <c r="A585" s="3" t="s">
        <v>1348</v>
      </c>
      <c r="B585">
        <v>31</v>
      </c>
      <c r="E585" s="3" t="s">
        <v>1408</v>
      </c>
      <c r="F585">
        <v>2</v>
      </c>
    </row>
    <row r="586" spans="1:6" ht="32" x14ac:dyDescent="0.2">
      <c r="A586" s="3" t="s">
        <v>1349</v>
      </c>
      <c r="B586">
        <v>26</v>
      </c>
      <c r="E586" s="3" t="s">
        <v>1409</v>
      </c>
      <c r="F586">
        <v>6</v>
      </c>
    </row>
    <row r="587" spans="1:6" ht="32" x14ac:dyDescent="0.2">
      <c r="A587" s="3" t="s">
        <v>1350</v>
      </c>
      <c r="B587">
        <v>172</v>
      </c>
      <c r="E587" s="3" t="s">
        <v>1410</v>
      </c>
      <c r="F587">
        <v>0</v>
      </c>
    </row>
    <row r="588" spans="1:6" ht="32" x14ac:dyDescent="0.2">
      <c r="A588" s="3" t="s">
        <v>1351</v>
      </c>
      <c r="B588">
        <v>78</v>
      </c>
      <c r="E588" s="3" t="s">
        <v>1411</v>
      </c>
      <c r="F588">
        <v>1</v>
      </c>
    </row>
    <row r="589" spans="1:6" ht="16" x14ac:dyDescent="0.2">
      <c r="A589" s="3" t="s">
        <v>1352</v>
      </c>
      <c r="B589">
        <v>120</v>
      </c>
      <c r="E589" s="3" t="s">
        <v>1412</v>
      </c>
      <c r="F589">
        <v>3</v>
      </c>
    </row>
    <row r="590" spans="1:6" ht="32" x14ac:dyDescent="0.2">
      <c r="A590" s="3" t="s">
        <v>1353</v>
      </c>
      <c r="B590">
        <v>227</v>
      </c>
      <c r="E590" s="3" t="s">
        <v>1413</v>
      </c>
      <c r="F590">
        <v>13</v>
      </c>
    </row>
    <row r="591" spans="1:6" ht="32" x14ac:dyDescent="0.2">
      <c r="A591" s="3" t="s">
        <v>1354</v>
      </c>
      <c r="B591">
        <v>42</v>
      </c>
      <c r="E591" s="3" t="s">
        <v>1414</v>
      </c>
      <c r="F591">
        <v>1</v>
      </c>
    </row>
    <row r="592" spans="1:6" ht="32" x14ac:dyDescent="0.2">
      <c r="A592" s="3" t="s">
        <v>1355</v>
      </c>
      <c r="B592">
        <v>64</v>
      </c>
      <c r="E592" s="3" t="s">
        <v>1415</v>
      </c>
      <c r="F592">
        <v>1</v>
      </c>
    </row>
    <row r="593" spans="1:6" ht="32" x14ac:dyDescent="0.2">
      <c r="A593" s="3" t="s">
        <v>1356</v>
      </c>
      <c r="B593">
        <v>121</v>
      </c>
      <c r="E593" s="3" t="s">
        <v>1416</v>
      </c>
      <c r="F593">
        <v>9</v>
      </c>
    </row>
    <row r="594" spans="1:6" ht="16" x14ac:dyDescent="0.2">
      <c r="A594" s="3" t="s">
        <v>1357</v>
      </c>
      <c r="B594">
        <v>87</v>
      </c>
      <c r="E594" s="3" t="s">
        <v>1417</v>
      </c>
      <c r="F594">
        <v>0</v>
      </c>
    </row>
    <row r="595" spans="1:6" ht="16" x14ac:dyDescent="0.2">
      <c r="A595" s="3" t="s">
        <v>1358</v>
      </c>
      <c r="B595">
        <v>65</v>
      </c>
      <c r="E595" s="3" t="s">
        <v>1418</v>
      </c>
      <c r="F595">
        <v>2</v>
      </c>
    </row>
    <row r="596" spans="1:6" ht="16" x14ac:dyDescent="0.2">
      <c r="A596" s="3" t="s">
        <v>1359</v>
      </c>
      <c r="B596">
        <v>49</v>
      </c>
      <c r="E596" s="3" t="s">
        <v>1419</v>
      </c>
      <c r="F596">
        <v>1</v>
      </c>
    </row>
    <row r="597" spans="1:6" ht="32" x14ac:dyDescent="0.2">
      <c r="A597" s="3" t="s">
        <v>1360</v>
      </c>
      <c r="B597">
        <v>19</v>
      </c>
      <c r="E597" s="3" t="s">
        <v>1420</v>
      </c>
      <c r="F597">
        <v>10</v>
      </c>
    </row>
    <row r="598" spans="1:6" ht="16" x14ac:dyDescent="0.2">
      <c r="A598" s="3" t="s">
        <v>1361</v>
      </c>
      <c r="B598">
        <v>81</v>
      </c>
      <c r="E598" s="3" t="s">
        <v>1421</v>
      </c>
      <c r="F598">
        <v>3</v>
      </c>
    </row>
    <row r="599" spans="1:6" ht="16" x14ac:dyDescent="0.2">
      <c r="A599" s="3" t="s">
        <v>1362</v>
      </c>
      <c r="B599">
        <v>264</v>
      </c>
      <c r="E599" s="3" t="s">
        <v>1422</v>
      </c>
      <c r="F599">
        <v>2</v>
      </c>
    </row>
    <row r="600" spans="1:6" ht="32" x14ac:dyDescent="0.2">
      <c r="A600" s="3" t="s">
        <v>1363</v>
      </c>
      <c r="B600">
        <v>25</v>
      </c>
      <c r="E600" s="3" t="s">
        <v>1423</v>
      </c>
      <c r="F600">
        <v>2</v>
      </c>
    </row>
    <row r="601" spans="1:6" ht="32" x14ac:dyDescent="0.2">
      <c r="A601" s="3" t="s">
        <v>1364</v>
      </c>
      <c r="B601">
        <v>5</v>
      </c>
      <c r="E601" s="3" t="s">
        <v>1424</v>
      </c>
      <c r="F601">
        <v>1</v>
      </c>
    </row>
    <row r="602" spans="1:6" ht="32" x14ac:dyDescent="0.2">
      <c r="A602" s="3" t="s">
        <v>1365</v>
      </c>
      <c r="B602">
        <v>144</v>
      </c>
      <c r="E602" s="3" t="s">
        <v>1425</v>
      </c>
      <c r="F602">
        <v>14</v>
      </c>
    </row>
    <row r="603" spans="1:6" ht="16" x14ac:dyDescent="0.2">
      <c r="A603" s="3" t="s">
        <v>1366</v>
      </c>
      <c r="B603">
        <v>92</v>
      </c>
      <c r="E603" s="3" t="s">
        <v>1426</v>
      </c>
      <c r="F603">
        <v>0</v>
      </c>
    </row>
    <row r="604" spans="1:6" ht="32" x14ac:dyDescent="0.2">
      <c r="A604" s="3" t="s">
        <v>1367</v>
      </c>
      <c r="B604">
        <v>147</v>
      </c>
      <c r="E604" s="3" t="s">
        <v>1427</v>
      </c>
      <c r="F604">
        <v>0</v>
      </c>
    </row>
    <row r="605" spans="1:6" ht="16" x14ac:dyDescent="0.2">
      <c r="A605" s="3" t="s">
        <v>1368</v>
      </c>
      <c r="B605">
        <v>90</v>
      </c>
      <c r="E605" s="3" t="s">
        <v>1428</v>
      </c>
      <c r="F605">
        <v>4</v>
      </c>
    </row>
    <row r="606" spans="1:6" ht="32" x14ac:dyDescent="0.2">
      <c r="A606" s="3" t="s">
        <v>1369</v>
      </c>
      <c r="B606">
        <v>87</v>
      </c>
      <c r="E606" s="3" t="s">
        <v>1429</v>
      </c>
      <c r="F606">
        <v>3</v>
      </c>
    </row>
    <row r="607" spans="1:6" ht="16" x14ac:dyDescent="0.2">
      <c r="A607" s="3" t="s">
        <v>1370</v>
      </c>
      <c r="B607">
        <v>406</v>
      </c>
      <c r="E607" s="3" t="s">
        <v>1430</v>
      </c>
      <c r="F607">
        <v>0</v>
      </c>
    </row>
    <row r="608" spans="1:6" ht="16" x14ac:dyDescent="0.2">
      <c r="A608" s="3" t="s">
        <v>1371</v>
      </c>
      <c r="B608">
        <v>20</v>
      </c>
      <c r="E608" s="3" t="s">
        <v>1431</v>
      </c>
      <c r="F608">
        <v>5</v>
      </c>
    </row>
    <row r="609" spans="1:6" ht="32" x14ac:dyDescent="0.2">
      <c r="A609" s="3" t="s">
        <v>1372</v>
      </c>
      <c r="B609">
        <v>70</v>
      </c>
      <c r="E609" s="3" t="s">
        <v>1432</v>
      </c>
      <c r="F609">
        <v>47</v>
      </c>
    </row>
    <row r="610" spans="1:6" ht="16" x14ac:dyDescent="0.2">
      <c r="A610" s="3" t="s">
        <v>1373</v>
      </c>
      <c r="B610">
        <v>16</v>
      </c>
      <c r="E610" s="3" t="s">
        <v>1433</v>
      </c>
      <c r="F610">
        <v>0</v>
      </c>
    </row>
    <row r="611" spans="1:6" ht="16" x14ac:dyDescent="0.2">
      <c r="A611" s="3" t="s">
        <v>1374</v>
      </c>
      <c r="B611">
        <v>52</v>
      </c>
      <c r="E611" s="3" t="s">
        <v>1434</v>
      </c>
      <c r="F611">
        <v>10</v>
      </c>
    </row>
    <row r="612" spans="1:6" ht="16" x14ac:dyDescent="0.2">
      <c r="A612" s="3" t="s">
        <v>1375</v>
      </c>
      <c r="B612">
        <v>66</v>
      </c>
      <c r="E612" s="3" t="s">
        <v>1435</v>
      </c>
      <c r="F612">
        <v>11</v>
      </c>
    </row>
    <row r="613" spans="1:6" ht="16" x14ac:dyDescent="0.2">
      <c r="A613" s="3" t="s">
        <v>1376</v>
      </c>
      <c r="B613">
        <v>109</v>
      </c>
      <c r="E613" s="3" t="s">
        <v>1436</v>
      </c>
      <c r="F613">
        <v>2</v>
      </c>
    </row>
    <row r="614" spans="1:6" ht="32" x14ac:dyDescent="0.2">
      <c r="A614" s="3" t="s">
        <v>1377</v>
      </c>
      <c r="B614">
        <v>168</v>
      </c>
      <c r="E614" s="3" t="s">
        <v>1437</v>
      </c>
      <c r="F614">
        <v>2</v>
      </c>
    </row>
    <row r="615" spans="1:6" ht="16" x14ac:dyDescent="0.2">
      <c r="A615" s="3" t="s">
        <v>1378</v>
      </c>
      <c r="B615">
        <v>31</v>
      </c>
      <c r="E615" s="3" t="s">
        <v>1438</v>
      </c>
      <c r="F615">
        <v>22</v>
      </c>
    </row>
    <row r="616" spans="1:6" ht="32" x14ac:dyDescent="0.2">
      <c r="A616" s="3" t="s">
        <v>1379</v>
      </c>
      <c r="B616">
        <v>133</v>
      </c>
      <c r="E616" s="3" t="s">
        <v>1439</v>
      </c>
      <c r="F616">
        <v>8</v>
      </c>
    </row>
    <row r="617" spans="1:6" ht="32" x14ac:dyDescent="0.2">
      <c r="A617" s="3" t="s">
        <v>1380</v>
      </c>
      <c r="B617">
        <v>151</v>
      </c>
      <c r="E617" s="3" t="s">
        <v>1440</v>
      </c>
      <c r="F617">
        <v>6</v>
      </c>
    </row>
    <row r="618" spans="1:6" ht="32" x14ac:dyDescent="0.2">
      <c r="A618" s="3" t="s">
        <v>1381</v>
      </c>
      <c r="B618">
        <v>5</v>
      </c>
      <c r="E618" s="3" t="s">
        <v>1441</v>
      </c>
      <c r="F618">
        <v>1</v>
      </c>
    </row>
    <row r="619" spans="1:6" ht="32" x14ac:dyDescent="0.2">
      <c r="A619" s="3" t="s">
        <v>1382</v>
      </c>
      <c r="B619">
        <v>73</v>
      </c>
      <c r="E619" s="3" t="s">
        <v>1442</v>
      </c>
      <c r="F619">
        <v>3</v>
      </c>
    </row>
    <row r="620" spans="1:6" ht="32" x14ac:dyDescent="0.2">
      <c r="A620" s="3" t="s">
        <v>1383</v>
      </c>
      <c r="B620">
        <v>148</v>
      </c>
      <c r="E620" s="3" t="s">
        <v>1443</v>
      </c>
      <c r="F620">
        <v>0</v>
      </c>
    </row>
    <row r="621" spans="1:6" ht="32" x14ac:dyDescent="0.2">
      <c r="A621" s="3" t="s">
        <v>1384</v>
      </c>
      <c r="B621">
        <v>93</v>
      </c>
      <c r="E621" s="3" t="s">
        <v>1444</v>
      </c>
      <c r="F621">
        <v>0</v>
      </c>
    </row>
    <row r="622" spans="1:6" ht="32" x14ac:dyDescent="0.2">
      <c r="A622" s="3" t="s">
        <v>1385</v>
      </c>
      <c r="B622">
        <v>63</v>
      </c>
      <c r="E622" s="3" t="s">
        <v>1445</v>
      </c>
      <c r="F622">
        <v>0</v>
      </c>
    </row>
    <row r="623" spans="1:6" ht="32" x14ac:dyDescent="0.2">
      <c r="A623" s="3" t="s">
        <v>1386</v>
      </c>
      <c r="B623">
        <v>134</v>
      </c>
      <c r="E623" s="3" t="s">
        <v>1446</v>
      </c>
      <c r="F623">
        <v>0</v>
      </c>
    </row>
    <row r="624" spans="1:6" ht="32" x14ac:dyDescent="0.2">
      <c r="A624" s="3" t="s">
        <v>1387</v>
      </c>
      <c r="B624">
        <v>14</v>
      </c>
      <c r="E624" s="3" t="s">
        <v>1447</v>
      </c>
      <c r="F624">
        <v>0</v>
      </c>
    </row>
    <row r="625" spans="1:6" ht="16" x14ac:dyDescent="0.2">
      <c r="A625" s="3" t="s">
        <v>1388</v>
      </c>
      <c r="B625">
        <v>78</v>
      </c>
      <c r="E625" s="3" t="s">
        <v>1448</v>
      </c>
      <c r="F625">
        <v>3</v>
      </c>
    </row>
    <row r="626" spans="1:6" ht="16" x14ac:dyDescent="0.2">
      <c r="A626" s="3" t="s">
        <v>1389</v>
      </c>
      <c r="B626">
        <v>112</v>
      </c>
      <c r="E626" s="3" t="s">
        <v>1449</v>
      </c>
      <c r="F626">
        <v>0</v>
      </c>
    </row>
    <row r="627" spans="1:6" ht="32" x14ac:dyDescent="0.2">
      <c r="A627" s="3" t="s">
        <v>1390</v>
      </c>
      <c r="B627">
        <v>34</v>
      </c>
      <c r="E627" s="3" t="s">
        <v>1450</v>
      </c>
      <c r="F627">
        <v>0</v>
      </c>
    </row>
    <row r="628" spans="1:6" ht="16" x14ac:dyDescent="0.2">
      <c r="A628" s="3" t="s">
        <v>1391</v>
      </c>
      <c r="B628">
        <v>19</v>
      </c>
      <c r="E628" s="3" t="s">
        <v>1451</v>
      </c>
      <c r="F628">
        <v>1</v>
      </c>
    </row>
    <row r="629" spans="1:6" ht="32" x14ac:dyDescent="0.2">
      <c r="A629" s="3" t="s">
        <v>1392</v>
      </c>
      <c r="B629">
        <v>13</v>
      </c>
      <c r="E629" s="3" t="s">
        <v>1482</v>
      </c>
      <c r="F629">
        <v>6</v>
      </c>
    </row>
    <row r="630" spans="1:6" ht="16" x14ac:dyDescent="0.2">
      <c r="A630" s="3" t="s">
        <v>1393</v>
      </c>
      <c r="B630">
        <v>104</v>
      </c>
      <c r="E630" s="3" t="s">
        <v>1483</v>
      </c>
      <c r="F630">
        <v>1</v>
      </c>
    </row>
    <row r="631" spans="1:6" ht="16" x14ac:dyDescent="0.2">
      <c r="A631" s="3" t="s">
        <v>1394</v>
      </c>
      <c r="B631">
        <v>52</v>
      </c>
      <c r="E631" s="3" t="s">
        <v>1484</v>
      </c>
      <c r="F631">
        <v>2</v>
      </c>
    </row>
    <row r="632" spans="1:6" ht="32" x14ac:dyDescent="0.2">
      <c r="A632" s="3" t="s">
        <v>1395</v>
      </c>
      <c r="B632">
        <v>17</v>
      </c>
      <c r="E632" s="3" t="s">
        <v>1485</v>
      </c>
      <c r="F632">
        <v>0</v>
      </c>
    </row>
    <row r="633" spans="1:6" ht="16" x14ac:dyDescent="0.2">
      <c r="A633" s="3" t="s">
        <v>1396</v>
      </c>
      <c r="B633">
        <v>82</v>
      </c>
      <c r="E633" s="3" t="s">
        <v>1486</v>
      </c>
      <c r="F633">
        <v>3</v>
      </c>
    </row>
    <row r="634" spans="1:6" ht="16" x14ac:dyDescent="0.2">
      <c r="A634" s="3" t="s">
        <v>1397</v>
      </c>
      <c r="B634">
        <v>73</v>
      </c>
      <c r="E634" s="3" t="s">
        <v>1487</v>
      </c>
      <c r="F634">
        <v>3</v>
      </c>
    </row>
    <row r="635" spans="1:6" ht="16" x14ac:dyDescent="0.2">
      <c r="A635" s="3" t="s">
        <v>1398</v>
      </c>
      <c r="B635">
        <v>158</v>
      </c>
      <c r="E635" s="3" t="s">
        <v>1488</v>
      </c>
      <c r="F635">
        <v>0</v>
      </c>
    </row>
    <row r="636" spans="1:6" ht="32" x14ac:dyDescent="0.2">
      <c r="A636" s="3" t="s">
        <v>1399</v>
      </c>
      <c r="B636">
        <v>65</v>
      </c>
      <c r="E636" s="3" t="s">
        <v>1489</v>
      </c>
      <c r="F636">
        <v>6</v>
      </c>
    </row>
    <row r="637" spans="1:6" ht="32" x14ac:dyDescent="0.2">
      <c r="A637" s="3" t="s">
        <v>1400</v>
      </c>
      <c r="B637">
        <v>184</v>
      </c>
      <c r="E637" s="3" t="s">
        <v>1490</v>
      </c>
      <c r="F637">
        <v>0</v>
      </c>
    </row>
    <row r="638" spans="1:6" ht="32" x14ac:dyDescent="0.2">
      <c r="A638" s="3" t="s">
        <v>1401</v>
      </c>
      <c r="B638">
        <v>34</v>
      </c>
      <c r="E638" s="3" t="s">
        <v>1491</v>
      </c>
      <c r="F638">
        <v>19</v>
      </c>
    </row>
    <row r="639" spans="1:6" ht="32" x14ac:dyDescent="0.2">
      <c r="A639" s="3" t="s">
        <v>1402</v>
      </c>
      <c r="B639">
        <v>240</v>
      </c>
      <c r="E639" s="3" t="s">
        <v>1492</v>
      </c>
      <c r="F639">
        <v>1</v>
      </c>
    </row>
    <row r="640" spans="1:6" ht="16" x14ac:dyDescent="0.2">
      <c r="A640" s="3" t="s">
        <v>1403</v>
      </c>
      <c r="B640">
        <v>113</v>
      </c>
      <c r="E640" s="3" t="s">
        <v>1493</v>
      </c>
      <c r="F640">
        <v>2</v>
      </c>
    </row>
    <row r="641" spans="1:6" ht="16" x14ac:dyDescent="0.2">
      <c r="A641" s="3" t="s">
        <v>1404</v>
      </c>
      <c r="B641">
        <v>66</v>
      </c>
      <c r="E641" s="3" t="s">
        <v>1494</v>
      </c>
      <c r="F641">
        <v>0</v>
      </c>
    </row>
    <row r="642" spans="1:6" ht="16" x14ac:dyDescent="0.2">
      <c r="A642" s="3" t="s">
        <v>1462</v>
      </c>
      <c r="B642">
        <v>340</v>
      </c>
      <c r="E642" s="3" t="s">
        <v>1495</v>
      </c>
      <c r="F642">
        <v>11</v>
      </c>
    </row>
    <row r="643" spans="1:6" ht="16" x14ac:dyDescent="0.2">
      <c r="A643" s="3" t="s">
        <v>1463</v>
      </c>
      <c r="B643">
        <v>150</v>
      </c>
      <c r="E643" s="3" t="s">
        <v>1496</v>
      </c>
      <c r="F643">
        <v>0</v>
      </c>
    </row>
    <row r="644" spans="1:6" ht="32" x14ac:dyDescent="0.2">
      <c r="A644" s="3" t="s">
        <v>1464</v>
      </c>
      <c r="B644">
        <v>25</v>
      </c>
      <c r="E644" s="3" t="s">
        <v>1497</v>
      </c>
      <c r="F644">
        <v>0</v>
      </c>
    </row>
    <row r="645" spans="1:6" ht="16" x14ac:dyDescent="0.2">
      <c r="A645" s="3" t="s">
        <v>1465</v>
      </c>
      <c r="B645">
        <v>234</v>
      </c>
      <c r="E645" s="3" t="s">
        <v>1498</v>
      </c>
      <c r="F645">
        <v>1</v>
      </c>
    </row>
    <row r="646" spans="1:6" ht="32" x14ac:dyDescent="0.2">
      <c r="A646" s="3" t="s">
        <v>1466</v>
      </c>
      <c r="B646">
        <v>2602</v>
      </c>
      <c r="E646" s="3" t="s">
        <v>1499</v>
      </c>
      <c r="F646">
        <v>3</v>
      </c>
    </row>
    <row r="647" spans="1:6" ht="16" x14ac:dyDescent="0.2">
      <c r="A647" s="3" t="s">
        <v>1467</v>
      </c>
      <c r="B647">
        <v>248</v>
      </c>
      <c r="E647" s="3" t="s">
        <v>1500</v>
      </c>
      <c r="F647">
        <v>1</v>
      </c>
    </row>
    <row r="648" spans="1:6" ht="16" x14ac:dyDescent="0.2">
      <c r="A648" s="3" t="s">
        <v>1468</v>
      </c>
      <c r="B648">
        <v>600</v>
      </c>
      <c r="E648" s="3" t="s">
        <v>1501</v>
      </c>
      <c r="F648">
        <v>15</v>
      </c>
    </row>
    <row r="649" spans="1:6" ht="16" x14ac:dyDescent="0.2">
      <c r="A649" s="3" t="s">
        <v>1469</v>
      </c>
      <c r="B649">
        <v>293</v>
      </c>
      <c r="E649" s="3" t="s">
        <v>1542</v>
      </c>
      <c r="F649">
        <v>2</v>
      </c>
    </row>
    <row r="650" spans="1:6" ht="16" x14ac:dyDescent="0.2">
      <c r="A650" s="3" t="s">
        <v>1470</v>
      </c>
      <c r="B650">
        <v>321</v>
      </c>
      <c r="E650" s="3" t="s">
        <v>1543</v>
      </c>
      <c r="F650">
        <v>1</v>
      </c>
    </row>
    <row r="651" spans="1:6" ht="16" x14ac:dyDescent="0.2">
      <c r="A651" s="3" t="s">
        <v>1471</v>
      </c>
      <c r="B651">
        <v>81</v>
      </c>
      <c r="E651" s="3" t="s">
        <v>1544</v>
      </c>
      <c r="F651">
        <v>1</v>
      </c>
    </row>
    <row r="652" spans="1:6" ht="16" x14ac:dyDescent="0.2">
      <c r="A652" s="3" t="s">
        <v>1472</v>
      </c>
      <c r="B652">
        <v>343</v>
      </c>
      <c r="E652" s="3" t="s">
        <v>1545</v>
      </c>
      <c r="F652">
        <v>0</v>
      </c>
    </row>
    <row r="653" spans="1:6" ht="16" x14ac:dyDescent="0.2">
      <c r="A653" s="3" t="s">
        <v>1473</v>
      </c>
      <c r="B653">
        <v>336</v>
      </c>
      <c r="E653" s="3" t="s">
        <v>1546</v>
      </c>
      <c r="F653">
        <v>1</v>
      </c>
    </row>
    <row r="654" spans="1:6" ht="16" x14ac:dyDescent="0.2">
      <c r="A654" s="3" t="s">
        <v>1474</v>
      </c>
      <c r="B654">
        <v>47</v>
      </c>
      <c r="E654" s="3" t="s">
        <v>1547</v>
      </c>
      <c r="F654">
        <v>11</v>
      </c>
    </row>
    <row r="655" spans="1:6" ht="16" x14ac:dyDescent="0.2">
      <c r="A655" s="3" t="s">
        <v>1475</v>
      </c>
      <c r="B655">
        <v>76</v>
      </c>
      <c r="E655" s="3" t="s">
        <v>1548</v>
      </c>
      <c r="F655">
        <v>0</v>
      </c>
    </row>
    <row r="656" spans="1:6" ht="16" x14ac:dyDescent="0.2">
      <c r="A656" s="3" t="s">
        <v>1476</v>
      </c>
      <c r="B656">
        <v>441</v>
      </c>
      <c r="E656" s="3" t="s">
        <v>1549</v>
      </c>
      <c r="F656">
        <v>1</v>
      </c>
    </row>
    <row r="657" spans="1:6" ht="16" x14ac:dyDescent="0.2">
      <c r="A657" s="3" t="s">
        <v>1477</v>
      </c>
      <c r="B657">
        <v>916</v>
      </c>
      <c r="E657" s="3" t="s">
        <v>1550</v>
      </c>
      <c r="F657">
        <v>6</v>
      </c>
    </row>
    <row r="658" spans="1:6" ht="16" x14ac:dyDescent="0.2">
      <c r="A658" s="3" t="s">
        <v>1478</v>
      </c>
      <c r="B658">
        <v>369</v>
      </c>
      <c r="E658" s="3" t="s">
        <v>1551</v>
      </c>
      <c r="F658">
        <v>7</v>
      </c>
    </row>
    <row r="659" spans="1:6" ht="16" x14ac:dyDescent="0.2">
      <c r="A659" s="3" t="s">
        <v>1479</v>
      </c>
      <c r="B659">
        <v>20242</v>
      </c>
      <c r="E659" s="3" t="s">
        <v>1552</v>
      </c>
      <c r="F659">
        <v>0</v>
      </c>
    </row>
    <row r="660" spans="1:6" ht="32" x14ac:dyDescent="0.2">
      <c r="A660" s="3" t="s">
        <v>1480</v>
      </c>
      <c r="B660">
        <v>71</v>
      </c>
      <c r="E660" s="3" t="s">
        <v>1553</v>
      </c>
      <c r="F660">
        <v>16</v>
      </c>
    </row>
    <row r="661" spans="1:6" ht="32" x14ac:dyDescent="0.2">
      <c r="A661" s="3" t="s">
        <v>1481</v>
      </c>
      <c r="B661">
        <v>635</v>
      </c>
      <c r="E661" s="3" t="s">
        <v>1554</v>
      </c>
      <c r="F661">
        <v>0</v>
      </c>
    </row>
    <row r="662" spans="1:6" ht="16" x14ac:dyDescent="0.2">
      <c r="A662" s="3" t="s">
        <v>1502</v>
      </c>
      <c r="B662">
        <v>885</v>
      </c>
      <c r="E662" s="3" t="s">
        <v>1555</v>
      </c>
      <c r="F662">
        <v>0</v>
      </c>
    </row>
    <row r="663" spans="1:6" ht="16" x14ac:dyDescent="0.2">
      <c r="A663" s="3" t="s">
        <v>1503</v>
      </c>
      <c r="B663">
        <v>329</v>
      </c>
      <c r="E663" s="3" t="s">
        <v>1556</v>
      </c>
      <c r="F663">
        <v>0</v>
      </c>
    </row>
    <row r="664" spans="1:6" ht="16" x14ac:dyDescent="0.2">
      <c r="A664" s="3" t="s">
        <v>1504</v>
      </c>
      <c r="B664">
        <v>71</v>
      </c>
      <c r="E664" s="3" t="s">
        <v>1557</v>
      </c>
      <c r="F664">
        <v>12</v>
      </c>
    </row>
    <row r="665" spans="1:6" ht="16" x14ac:dyDescent="0.2">
      <c r="A665" s="3" t="s">
        <v>1505</v>
      </c>
      <c r="B665">
        <v>269</v>
      </c>
      <c r="E665" s="3" t="s">
        <v>1558</v>
      </c>
      <c r="F665">
        <v>1</v>
      </c>
    </row>
    <row r="666" spans="1:6" ht="32" x14ac:dyDescent="0.2">
      <c r="A666" s="3" t="s">
        <v>1506</v>
      </c>
      <c r="B666">
        <v>345</v>
      </c>
      <c r="E666" s="3" t="s">
        <v>1559</v>
      </c>
      <c r="F666">
        <v>3</v>
      </c>
    </row>
    <row r="667" spans="1:6" ht="16" x14ac:dyDescent="0.2">
      <c r="A667" s="3" t="s">
        <v>1507</v>
      </c>
      <c r="B667">
        <v>43</v>
      </c>
      <c r="E667" s="3" t="s">
        <v>1560</v>
      </c>
      <c r="F667">
        <v>1</v>
      </c>
    </row>
    <row r="668" spans="1:6" ht="32" x14ac:dyDescent="0.2">
      <c r="A668" s="3" t="s">
        <v>1508</v>
      </c>
      <c r="B668">
        <v>33</v>
      </c>
      <c r="E668" s="3" t="s">
        <v>1561</v>
      </c>
      <c r="F668">
        <v>4</v>
      </c>
    </row>
    <row r="669" spans="1:6" ht="32" x14ac:dyDescent="0.2">
      <c r="A669" s="3" t="s">
        <v>1509</v>
      </c>
      <c r="B669">
        <v>211</v>
      </c>
      <c r="E669" s="3" t="s">
        <v>1582</v>
      </c>
      <c r="F669">
        <v>1</v>
      </c>
    </row>
    <row r="670" spans="1:6" ht="16" x14ac:dyDescent="0.2">
      <c r="A670" s="3" t="s">
        <v>1510</v>
      </c>
      <c r="B670">
        <v>196</v>
      </c>
      <c r="E670" s="3" t="s">
        <v>1583</v>
      </c>
      <c r="F670">
        <v>3</v>
      </c>
    </row>
    <row r="671" spans="1:6" ht="16" x14ac:dyDescent="0.2">
      <c r="A671" s="3" t="s">
        <v>1511</v>
      </c>
      <c r="B671">
        <v>405</v>
      </c>
      <c r="E671" s="3" t="s">
        <v>1584</v>
      </c>
      <c r="F671">
        <v>1</v>
      </c>
    </row>
    <row r="672" spans="1:6" ht="16" x14ac:dyDescent="0.2">
      <c r="A672" s="3" t="s">
        <v>1512</v>
      </c>
      <c r="B672">
        <v>206</v>
      </c>
      <c r="E672" s="3" t="s">
        <v>1585</v>
      </c>
      <c r="F672">
        <v>0</v>
      </c>
    </row>
    <row r="673" spans="1:6" ht="32" x14ac:dyDescent="0.2">
      <c r="A673" s="3" t="s">
        <v>1513</v>
      </c>
      <c r="B673">
        <v>335</v>
      </c>
      <c r="E673" s="3" t="s">
        <v>1586</v>
      </c>
      <c r="F673">
        <v>12</v>
      </c>
    </row>
    <row r="674" spans="1:6" ht="16" x14ac:dyDescent="0.2">
      <c r="A674" s="3" t="s">
        <v>1514</v>
      </c>
      <c r="B674">
        <v>215</v>
      </c>
      <c r="E674" s="3" t="s">
        <v>1587</v>
      </c>
      <c r="F674">
        <v>0</v>
      </c>
    </row>
    <row r="675" spans="1:6" ht="32" x14ac:dyDescent="0.2">
      <c r="A675" s="3" t="s">
        <v>1515</v>
      </c>
      <c r="B675">
        <v>176</v>
      </c>
      <c r="E675" s="3" t="s">
        <v>1588</v>
      </c>
      <c r="F675">
        <v>1</v>
      </c>
    </row>
    <row r="676" spans="1:6" ht="16" x14ac:dyDescent="0.2">
      <c r="A676" s="3" t="s">
        <v>1516</v>
      </c>
      <c r="B676">
        <v>555</v>
      </c>
      <c r="E676" s="3" t="s">
        <v>1589</v>
      </c>
      <c r="F676">
        <v>0</v>
      </c>
    </row>
    <row r="677" spans="1:6" ht="32" x14ac:dyDescent="0.2">
      <c r="A677" s="3" t="s">
        <v>1517</v>
      </c>
      <c r="B677">
        <v>116</v>
      </c>
      <c r="E677" s="3" t="s">
        <v>1590</v>
      </c>
      <c r="F677">
        <v>0</v>
      </c>
    </row>
    <row r="678" spans="1:6" ht="32" x14ac:dyDescent="0.2">
      <c r="A678" s="3" t="s">
        <v>1518</v>
      </c>
      <c r="B678">
        <v>615</v>
      </c>
      <c r="E678" s="3" t="s">
        <v>1591</v>
      </c>
      <c r="F678">
        <v>2</v>
      </c>
    </row>
    <row r="679" spans="1:6" ht="32" x14ac:dyDescent="0.2">
      <c r="A679" s="3" t="s">
        <v>1519</v>
      </c>
      <c r="B679">
        <v>236</v>
      </c>
      <c r="E679" s="3" t="s">
        <v>1592</v>
      </c>
      <c r="F679">
        <v>92</v>
      </c>
    </row>
    <row r="680" spans="1:6" ht="16" x14ac:dyDescent="0.2">
      <c r="A680" s="3" t="s">
        <v>1520</v>
      </c>
      <c r="B680">
        <v>145</v>
      </c>
      <c r="E680" s="3" t="s">
        <v>1593</v>
      </c>
      <c r="F680">
        <v>0</v>
      </c>
    </row>
    <row r="681" spans="1:6" ht="16" x14ac:dyDescent="0.2">
      <c r="A681" s="3" t="s">
        <v>1521</v>
      </c>
      <c r="B681">
        <v>167</v>
      </c>
      <c r="E681" s="3" t="s">
        <v>1594</v>
      </c>
      <c r="F681">
        <v>3</v>
      </c>
    </row>
    <row r="682" spans="1:6" ht="16" x14ac:dyDescent="0.2">
      <c r="A682" s="3" t="s">
        <v>1522</v>
      </c>
      <c r="B682">
        <v>235</v>
      </c>
      <c r="E682" s="3" t="s">
        <v>1595</v>
      </c>
      <c r="F682">
        <v>10</v>
      </c>
    </row>
    <row r="683" spans="1:6" ht="16" x14ac:dyDescent="0.2">
      <c r="A683" s="3" t="s">
        <v>1523</v>
      </c>
      <c r="B683">
        <v>452</v>
      </c>
      <c r="E683" s="3" t="s">
        <v>1596</v>
      </c>
      <c r="F683">
        <v>7</v>
      </c>
    </row>
    <row r="684" spans="1:6" ht="16" x14ac:dyDescent="0.2">
      <c r="A684" s="3" t="s">
        <v>1524</v>
      </c>
      <c r="B684">
        <v>241</v>
      </c>
      <c r="E684" s="3" t="s">
        <v>1597</v>
      </c>
      <c r="F684">
        <v>3</v>
      </c>
    </row>
    <row r="685" spans="1:6" ht="16" x14ac:dyDescent="0.2">
      <c r="A685" s="3" t="s">
        <v>1525</v>
      </c>
      <c r="B685">
        <v>28</v>
      </c>
      <c r="E685" s="3" t="s">
        <v>1598</v>
      </c>
      <c r="F685">
        <v>0</v>
      </c>
    </row>
    <row r="686" spans="1:6" ht="16" x14ac:dyDescent="0.2">
      <c r="A686" s="3" t="s">
        <v>1526</v>
      </c>
      <c r="B686">
        <v>140</v>
      </c>
      <c r="E686" s="3" t="s">
        <v>1599</v>
      </c>
      <c r="F686">
        <v>1</v>
      </c>
    </row>
    <row r="687" spans="1:6" ht="16" x14ac:dyDescent="0.2">
      <c r="A687" s="3" t="s">
        <v>1527</v>
      </c>
      <c r="B687">
        <v>280</v>
      </c>
      <c r="E687" s="3" t="s">
        <v>1600</v>
      </c>
      <c r="F687">
        <v>0</v>
      </c>
    </row>
    <row r="688" spans="1:6" ht="16" x14ac:dyDescent="0.2">
      <c r="A688" s="3" t="s">
        <v>1528</v>
      </c>
      <c r="B688">
        <v>70</v>
      </c>
      <c r="E688" s="3" t="s">
        <v>1601</v>
      </c>
      <c r="F688">
        <v>9</v>
      </c>
    </row>
    <row r="689" spans="1:6" ht="32" x14ac:dyDescent="0.2">
      <c r="A689" s="3" t="s">
        <v>1529</v>
      </c>
      <c r="B689">
        <v>160</v>
      </c>
      <c r="E689" s="3" t="s">
        <v>1702</v>
      </c>
      <c r="F689">
        <v>2</v>
      </c>
    </row>
    <row r="690" spans="1:6" ht="16" x14ac:dyDescent="0.2">
      <c r="A690" s="3" t="s">
        <v>1530</v>
      </c>
      <c r="B690">
        <v>141</v>
      </c>
      <c r="E690" s="3" t="s">
        <v>1703</v>
      </c>
      <c r="F690">
        <v>1</v>
      </c>
    </row>
    <row r="691" spans="1:6" ht="16" x14ac:dyDescent="0.2">
      <c r="A691" s="3" t="s">
        <v>1531</v>
      </c>
      <c r="B691">
        <v>874</v>
      </c>
      <c r="E691" s="3" t="s">
        <v>1704</v>
      </c>
      <c r="F691">
        <v>2</v>
      </c>
    </row>
    <row r="692" spans="1:6" ht="16" x14ac:dyDescent="0.2">
      <c r="A692" s="3" t="s">
        <v>1532</v>
      </c>
      <c r="B692">
        <v>73</v>
      </c>
      <c r="E692" s="3" t="s">
        <v>1705</v>
      </c>
      <c r="F692">
        <v>11</v>
      </c>
    </row>
    <row r="693" spans="1:6" ht="16" x14ac:dyDescent="0.2">
      <c r="A693" s="3" t="s">
        <v>1533</v>
      </c>
      <c r="B693">
        <v>294</v>
      </c>
      <c r="E693" s="3" t="s">
        <v>1706</v>
      </c>
      <c r="F693">
        <v>0</v>
      </c>
    </row>
    <row r="694" spans="1:6" ht="16" x14ac:dyDescent="0.2">
      <c r="A694" s="3" t="s">
        <v>1534</v>
      </c>
      <c r="B694">
        <v>740</v>
      </c>
      <c r="E694" s="3" t="s">
        <v>1707</v>
      </c>
      <c r="F694">
        <v>0</v>
      </c>
    </row>
    <row r="695" spans="1:6" ht="32" x14ac:dyDescent="0.2">
      <c r="A695" s="3" t="s">
        <v>1535</v>
      </c>
      <c r="B695">
        <v>369</v>
      </c>
      <c r="E695" s="3" t="s">
        <v>1708</v>
      </c>
      <c r="F695">
        <v>9</v>
      </c>
    </row>
    <row r="696" spans="1:6" ht="16" x14ac:dyDescent="0.2">
      <c r="A696" s="3" t="s">
        <v>1536</v>
      </c>
      <c r="B696">
        <v>110</v>
      </c>
      <c r="E696" s="3" t="s">
        <v>1709</v>
      </c>
      <c r="F696">
        <v>0</v>
      </c>
    </row>
    <row r="697" spans="1:6" ht="32" x14ac:dyDescent="0.2">
      <c r="A697" s="3" t="s">
        <v>1537</v>
      </c>
      <c r="B697">
        <v>455</v>
      </c>
      <c r="E697" s="3" t="s">
        <v>1710</v>
      </c>
      <c r="F697">
        <v>4</v>
      </c>
    </row>
    <row r="698" spans="1:6" ht="32" x14ac:dyDescent="0.2">
      <c r="A698" s="3" t="s">
        <v>1538</v>
      </c>
      <c r="B698">
        <v>224</v>
      </c>
      <c r="E698" s="3" t="s">
        <v>1711</v>
      </c>
      <c r="F698">
        <v>1</v>
      </c>
    </row>
    <row r="699" spans="1:6" ht="32" x14ac:dyDescent="0.2">
      <c r="A699" s="3" t="s">
        <v>1539</v>
      </c>
      <c r="B699">
        <v>46</v>
      </c>
      <c r="E699" s="3" t="s">
        <v>1712</v>
      </c>
      <c r="F699">
        <v>2</v>
      </c>
    </row>
    <row r="700" spans="1:6" ht="32" x14ac:dyDescent="0.2">
      <c r="A700" s="3" t="s">
        <v>1540</v>
      </c>
      <c r="B700">
        <v>284</v>
      </c>
      <c r="E700" s="3" t="s">
        <v>1713</v>
      </c>
      <c r="F700">
        <v>0</v>
      </c>
    </row>
    <row r="701" spans="1:6" ht="32" x14ac:dyDescent="0.2">
      <c r="A701" s="3" t="s">
        <v>1541</v>
      </c>
      <c r="B701">
        <v>98</v>
      </c>
      <c r="E701" s="3" t="s">
        <v>1714</v>
      </c>
      <c r="F701">
        <v>1</v>
      </c>
    </row>
    <row r="702" spans="1:6" ht="32" x14ac:dyDescent="0.2">
      <c r="A702" s="3" t="s">
        <v>1602</v>
      </c>
      <c r="B702">
        <v>56</v>
      </c>
      <c r="E702" s="3" t="s">
        <v>1715</v>
      </c>
      <c r="F702">
        <v>17</v>
      </c>
    </row>
    <row r="703" spans="1:6" ht="16" x14ac:dyDescent="0.2">
      <c r="A703" s="3" t="s">
        <v>1603</v>
      </c>
      <c r="B703">
        <v>32</v>
      </c>
      <c r="E703" s="3" t="s">
        <v>1716</v>
      </c>
      <c r="F703">
        <v>2</v>
      </c>
    </row>
    <row r="704" spans="1:6" ht="32" x14ac:dyDescent="0.2">
      <c r="A704" s="3" t="s">
        <v>1604</v>
      </c>
      <c r="B704">
        <v>30</v>
      </c>
      <c r="E704" s="3" t="s">
        <v>1717</v>
      </c>
      <c r="F704">
        <v>3</v>
      </c>
    </row>
    <row r="705" spans="1:6" ht="32" x14ac:dyDescent="0.2">
      <c r="A705" s="3" t="s">
        <v>1605</v>
      </c>
      <c r="B705">
        <v>70</v>
      </c>
      <c r="E705" s="3" t="s">
        <v>1718</v>
      </c>
      <c r="F705">
        <v>41</v>
      </c>
    </row>
    <row r="706" spans="1:6" ht="16" x14ac:dyDescent="0.2">
      <c r="A706" s="3" t="s">
        <v>1606</v>
      </c>
      <c r="B706">
        <v>44</v>
      </c>
      <c r="E706" s="3" t="s">
        <v>1719</v>
      </c>
      <c r="F706">
        <v>2</v>
      </c>
    </row>
    <row r="707" spans="1:6" ht="32" x14ac:dyDescent="0.2">
      <c r="A707" s="3" t="s">
        <v>1607</v>
      </c>
      <c r="B707">
        <v>92</v>
      </c>
      <c r="E707" s="3" t="s">
        <v>1720</v>
      </c>
      <c r="F707">
        <v>3</v>
      </c>
    </row>
    <row r="708" spans="1:6" ht="16" x14ac:dyDescent="0.2">
      <c r="A708" s="3" t="s">
        <v>1608</v>
      </c>
      <c r="B708">
        <v>205</v>
      </c>
      <c r="E708" s="3" t="s">
        <v>1721</v>
      </c>
      <c r="F708">
        <v>8</v>
      </c>
    </row>
    <row r="709" spans="1:6" ht="16" x14ac:dyDescent="0.2">
      <c r="A709" s="3" t="s">
        <v>1609</v>
      </c>
      <c r="B709">
        <v>23</v>
      </c>
      <c r="E709" s="3" t="s">
        <v>1722</v>
      </c>
      <c r="F709">
        <v>0</v>
      </c>
    </row>
    <row r="710" spans="1:6" ht="32" x14ac:dyDescent="0.2">
      <c r="A710" s="3" t="s">
        <v>1610</v>
      </c>
      <c r="B710">
        <v>4</v>
      </c>
      <c r="E710" s="3" t="s">
        <v>1723</v>
      </c>
      <c r="F710">
        <v>1</v>
      </c>
    </row>
    <row r="711" spans="1:6" ht="32" x14ac:dyDescent="0.2">
      <c r="A711" s="3" t="s">
        <v>1611</v>
      </c>
      <c r="B711">
        <v>112</v>
      </c>
      <c r="E711" s="3" t="s">
        <v>1724</v>
      </c>
      <c r="F711">
        <v>3</v>
      </c>
    </row>
    <row r="712" spans="1:6" ht="16" x14ac:dyDescent="0.2">
      <c r="A712" s="3" t="s">
        <v>1612</v>
      </c>
      <c r="B712">
        <v>27</v>
      </c>
      <c r="E712" s="3" t="s">
        <v>1725</v>
      </c>
      <c r="F712">
        <v>4</v>
      </c>
    </row>
    <row r="713" spans="1:6" ht="32" x14ac:dyDescent="0.2">
      <c r="A713" s="3" t="s">
        <v>1613</v>
      </c>
      <c r="B713">
        <v>11</v>
      </c>
      <c r="E713" s="3" t="s">
        <v>1726</v>
      </c>
      <c r="F713">
        <v>9</v>
      </c>
    </row>
    <row r="714" spans="1:6" ht="16" x14ac:dyDescent="0.2">
      <c r="A714" s="3" t="s">
        <v>1614</v>
      </c>
      <c r="B714">
        <v>26</v>
      </c>
      <c r="E714" s="3" t="s">
        <v>1727</v>
      </c>
      <c r="F714">
        <v>16</v>
      </c>
    </row>
    <row r="715" spans="1:6" ht="32" x14ac:dyDescent="0.2">
      <c r="A715" s="3" t="s">
        <v>1615</v>
      </c>
      <c r="B715">
        <v>77</v>
      </c>
      <c r="E715" s="3" t="s">
        <v>1728</v>
      </c>
      <c r="F715">
        <v>1</v>
      </c>
    </row>
    <row r="716" spans="1:6" ht="32" x14ac:dyDescent="0.2">
      <c r="A716" s="3" t="s">
        <v>1616</v>
      </c>
      <c r="B716">
        <v>136</v>
      </c>
      <c r="E716" s="3" t="s">
        <v>1729</v>
      </c>
      <c r="F716">
        <v>7</v>
      </c>
    </row>
    <row r="717" spans="1:6" ht="16" x14ac:dyDescent="0.2">
      <c r="A717" s="3" t="s">
        <v>1617</v>
      </c>
      <c r="B717">
        <v>157</v>
      </c>
      <c r="E717" s="3" t="s">
        <v>1730</v>
      </c>
      <c r="F717">
        <v>0</v>
      </c>
    </row>
    <row r="718" spans="1:6" ht="16" x14ac:dyDescent="0.2">
      <c r="A718" s="3" t="s">
        <v>1618</v>
      </c>
      <c r="B718">
        <v>158</v>
      </c>
      <c r="E718" s="3" t="s">
        <v>1731</v>
      </c>
      <c r="F718">
        <v>0</v>
      </c>
    </row>
    <row r="719" spans="1:6" ht="16" x14ac:dyDescent="0.2">
      <c r="A719" s="3" t="s">
        <v>1619</v>
      </c>
      <c r="B719">
        <v>27</v>
      </c>
      <c r="E719" s="3" t="s">
        <v>1732</v>
      </c>
      <c r="F719">
        <v>0</v>
      </c>
    </row>
    <row r="720" spans="1:6" ht="16" x14ac:dyDescent="0.2">
      <c r="A720" s="3" t="s">
        <v>1620</v>
      </c>
      <c r="B720">
        <v>23</v>
      </c>
      <c r="E720" s="3" t="s">
        <v>1733</v>
      </c>
      <c r="F720">
        <v>0</v>
      </c>
    </row>
    <row r="721" spans="1:6" ht="16" x14ac:dyDescent="0.2">
      <c r="A721" s="3" t="s">
        <v>1621</v>
      </c>
      <c r="B721">
        <v>17</v>
      </c>
      <c r="E721" s="3" t="s">
        <v>1734</v>
      </c>
      <c r="F721">
        <v>0</v>
      </c>
    </row>
    <row r="722" spans="1:6" ht="16" x14ac:dyDescent="0.2">
      <c r="A722" s="3" t="s">
        <v>1622</v>
      </c>
      <c r="B722">
        <v>37</v>
      </c>
      <c r="E722" s="3" t="s">
        <v>1735</v>
      </c>
      <c r="F722">
        <v>1</v>
      </c>
    </row>
    <row r="723" spans="1:6" ht="16" x14ac:dyDescent="0.2">
      <c r="A723" s="3" t="s">
        <v>1623</v>
      </c>
      <c r="B723">
        <v>65</v>
      </c>
      <c r="E723" s="3" t="s">
        <v>1736</v>
      </c>
      <c r="F723">
        <v>2</v>
      </c>
    </row>
    <row r="724" spans="1:6" ht="32" x14ac:dyDescent="0.2">
      <c r="A724" s="3" t="s">
        <v>1624</v>
      </c>
      <c r="B724">
        <v>18</v>
      </c>
      <c r="E724" s="3" t="s">
        <v>1737</v>
      </c>
      <c r="F724">
        <v>1</v>
      </c>
    </row>
    <row r="725" spans="1:6" ht="16" x14ac:dyDescent="0.2">
      <c r="A725" s="3" t="s">
        <v>1625</v>
      </c>
      <c r="B725">
        <v>25</v>
      </c>
      <c r="E725" s="3" t="s">
        <v>1738</v>
      </c>
      <c r="F725">
        <v>15</v>
      </c>
    </row>
    <row r="726" spans="1:6" ht="16" x14ac:dyDescent="0.2">
      <c r="A726" s="3" t="s">
        <v>1626</v>
      </c>
      <c r="B726">
        <v>104</v>
      </c>
      <c r="E726" s="3" t="s">
        <v>1739</v>
      </c>
      <c r="F726">
        <v>1</v>
      </c>
    </row>
    <row r="727" spans="1:6" ht="32" x14ac:dyDescent="0.2">
      <c r="A727" s="3" t="s">
        <v>1627</v>
      </c>
      <c r="B727">
        <v>108</v>
      </c>
      <c r="E727" s="3" t="s">
        <v>1740</v>
      </c>
      <c r="F727">
        <v>1</v>
      </c>
    </row>
    <row r="728" spans="1:6" ht="16" x14ac:dyDescent="0.2">
      <c r="A728" s="3" t="s">
        <v>1628</v>
      </c>
      <c r="B728">
        <v>38</v>
      </c>
      <c r="E728" s="3" t="s">
        <v>1741</v>
      </c>
      <c r="F728">
        <v>0</v>
      </c>
    </row>
    <row r="729" spans="1:6" ht="16" x14ac:dyDescent="0.2">
      <c r="A729" s="3" t="s">
        <v>1629</v>
      </c>
      <c r="B729">
        <v>88</v>
      </c>
      <c r="E729" s="3" t="s">
        <v>1765</v>
      </c>
      <c r="F729">
        <v>39</v>
      </c>
    </row>
    <row r="730" spans="1:6" ht="32" x14ac:dyDescent="0.2">
      <c r="A730" s="3" t="s">
        <v>1630</v>
      </c>
      <c r="B730">
        <v>82</v>
      </c>
      <c r="E730" s="3" t="s">
        <v>1766</v>
      </c>
      <c r="F730">
        <v>103</v>
      </c>
    </row>
    <row r="731" spans="1:6" ht="16" x14ac:dyDescent="0.2">
      <c r="A731" s="3" t="s">
        <v>1631</v>
      </c>
      <c r="B731">
        <v>126</v>
      </c>
      <c r="E731" s="3" t="s">
        <v>1767</v>
      </c>
      <c r="F731">
        <v>0</v>
      </c>
    </row>
    <row r="732" spans="1:6" ht="32" x14ac:dyDescent="0.2">
      <c r="A732" s="3" t="s">
        <v>1632</v>
      </c>
      <c r="B732">
        <v>133</v>
      </c>
      <c r="E732" s="3" t="s">
        <v>1768</v>
      </c>
      <c r="F732">
        <v>39</v>
      </c>
    </row>
    <row r="733" spans="1:6" ht="16" x14ac:dyDescent="0.2">
      <c r="A733" s="3" t="s">
        <v>1633</v>
      </c>
      <c r="B733">
        <v>47</v>
      </c>
      <c r="E733" s="3" t="s">
        <v>1769</v>
      </c>
      <c r="F733">
        <v>15</v>
      </c>
    </row>
    <row r="734" spans="1:6" ht="16" x14ac:dyDescent="0.2">
      <c r="A734" s="3" t="s">
        <v>1634</v>
      </c>
      <c r="B734">
        <v>58</v>
      </c>
      <c r="E734" s="3" t="s">
        <v>1770</v>
      </c>
      <c r="F734">
        <v>22</v>
      </c>
    </row>
    <row r="735" spans="1:6" ht="32" x14ac:dyDescent="0.2">
      <c r="A735" s="3" t="s">
        <v>1635</v>
      </c>
      <c r="B735">
        <v>32</v>
      </c>
      <c r="E735" s="3" t="s">
        <v>1771</v>
      </c>
      <c r="F735">
        <v>92</v>
      </c>
    </row>
    <row r="736" spans="1:6" ht="16" x14ac:dyDescent="0.2">
      <c r="A736" s="3" t="s">
        <v>1636</v>
      </c>
      <c r="B736">
        <v>37</v>
      </c>
      <c r="E736" s="3" t="s">
        <v>1772</v>
      </c>
      <c r="F736">
        <v>25</v>
      </c>
    </row>
    <row r="737" spans="1:6" ht="16" x14ac:dyDescent="0.2">
      <c r="A737" s="3" t="s">
        <v>1637</v>
      </c>
      <c r="B737">
        <v>87</v>
      </c>
      <c r="E737" s="3" t="s">
        <v>1773</v>
      </c>
      <c r="F737">
        <v>19</v>
      </c>
    </row>
    <row r="738" spans="1:6" ht="32" x14ac:dyDescent="0.2">
      <c r="A738" s="3" t="s">
        <v>1638</v>
      </c>
      <c r="B738">
        <v>15</v>
      </c>
      <c r="E738" s="3" t="s">
        <v>1774</v>
      </c>
      <c r="F738">
        <v>19</v>
      </c>
    </row>
    <row r="739" spans="1:6" ht="16" x14ac:dyDescent="0.2">
      <c r="A739" s="3" t="s">
        <v>1639</v>
      </c>
      <c r="B739">
        <v>27</v>
      </c>
      <c r="E739" s="3" t="s">
        <v>1775</v>
      </c>
      <c r="F739">
        <v>13</v>
      </c>
    </row>
    <row r="740" spans="1:6" ht="16" x14ac:dyDescent="0.2">
      <c r="A740" s="3" t="s">
        <v>1640</v>
      </c>
      <c r="B740">
        <v>19</v>
      </c>
      <c r="E740" s="3" t="s">
        <v>1776</v>
      </c>
      <c r="F740">
        <v>124</v>
      </c>
    </row>
    <row r="741" spans="1:6" ht="16" x14ac:dyDescent="0.2">
      <c r="A741" s="3" t="s">
        <v>1641</v>
      </c>
      <c r="B741">
        <v>17</v>
      </c>
      <c r="E741" s="3" t="s">
        <v>1777</v>
      </c>
      <c r="F741">
        <v>4</v>
      </c>
    </row>
    <row r="742" spans="1:6" ht="16" x14ac:dyDescent="0.2">
      <c r="A742" s="3" t="s">
        <v>1642</v>
      </c>
      <c r="B742">
        <v>26</v>
      </c>
      <c r="E742" s="3" t="s">
        <v>1778</v>
      </c>
      <c r="F742">
        <v>10</v>
      </c>
    </row>
    <row r="743" spans="1:6" ht="32" x14ac:dyDescent="0.2">
      <c r="A743" s="3" t="s">
        <v>1643</v>
      </c>
      <c r="B743">
        <v>28</v>
      </c>
      <c r="E743" s="3" t="s">
        <v>1779</v>
      </c>
      <c r="F743">
        <v>15</v>
      </c>
    </row>
    <row r="744" spans="1:6" ht="16" x14ac:dyDescent="0.2">
      <c r="A744" s="3" t="s">
        <v>1644</v>
      </c>
      <c r="B744">
        <v>37</v>
      </c>
      <c r="E744" s="3" t="s">
        <v>1780</v>
      </c>
      <c r="F744">
        <v>38</v>
      </c>
    </row>
    <row r="745" spans="1:6" ht="16" x14ac:dyDescent="0.2">
      <c r="A745" s="3" t="s">
        <v>1645</v>
      </c>
      <c r="B745">
        <v>128</v>
      </c>
      <c r="E745" s="3" t="s">
        <v>1781</v>
      </c>
      <c r="F745">
        <v>152</v>
      </c>
    </row>
    <row r="746" spans="1:6" ht="32" x14ac:dyDescent="0.2">
      <c r="A746" s="3" t="s">
        <v>1646</v>
      </c>
      <c r="B746">
        <v>10</v>
      </c>
      <c r="E746" s="3" t="s">
        <v>1782</v>
      </c>
      <c r="F746">
        <v>24</v>
      </c>
    </row>
    <row r="747" spans="1:6" ht="32" x14ac:dyDescent="0.2">
      <c r="A747" s="3" t="s">
        <v>1647</v>
      </c>
      <c r="B747">
        <v>83</v>
      </c>
      <c r="E747" s="3" t="s">
        <v>1783</v>
      </c>
      <c r="F747">
        <v>76</v>
      </c>
    </row>
    <row r="748" spans="1:6" ht="32" x14ac:dyDescent="0.2">
      <c r="A748" s="3" t="s">
        <v>1648</v>
      </c>
      <c r="B748">
        <v>46</v>
      </c>
      <c r="E748" s="3" t="s">
        <v>1784</v>
      </c>
      <c r="F748">
        <v>185</v>
      </c>
    </row>
    <row r="749" spans="1:6" ht="32" x14ac:dyDescent="0.2">
      <c r="A749" s="3" t="s">
        <v>1649</v>
      </c>
      <c r="B749">
        <v>90</v>
      </c>
      <c r="E749" s="3" t="s">
        <v>1785</v>
      </c>
      <c r="F749">
        <v>33</v>
      </c>
    </row>
    <row r="750" spans="1:6" ht="32" x14ac:dyDescent="0.2">
      <c r="A750" s="3" t="s">
        <v>1650</v>
      </c>
      <c r="B750">
        <v>81</v>
      </c>
      <c r="E750" s="3" t="s">
        <v>1786</v>
      </c>
      <c r="F750">
        <v>108</v>
      </c>
    </row>
    <row r="751" spans="1:6" ht="16" x14ac:dyDescent="0.2">
      <c r="A751" s="3" t="s">
        <v>1651</v>
      </c>
      <c r="B751">
        <v>32</v>
      </c>
      <c r="E751" s="3" t="s">
        <v>1787</v>
      </c>
      <c r="F751">
        <v>29</v>
      </c>
    </row>
    <row r="752" spans="1:6" ht="32" x14ac:dyDescent="0.2">
      <c r="A752" s="3" t="s">
        <v>1652</v>
      </c>
      <c r="B752">
        <v>20</v>
      </c>
      <c r="E752" s="3" t="s">
        <v>1788</v>
      </c>
      <c r="F752">
        <v>24</v>
      </c>
    </row>
    <row r="753" spans="1:6" ht="16" x14ac:dyDescent="0.2">
      <c r="A753" s="3" t="s">
        <v>1653</v>
      </c>
      <c r="B753">
        <v>70</v>
      </c>
      <c r="E753" s="3" t="s">
        <v>1789</v>
      </c>
      <c r="F753">
        <v>4</v>
      </c>
    </row>
    <row r="754" spans="1:6" ht="16" x14ac:dyDescent="0.2">
      <c r="A754" s="3" t="s">
        <v>1654</v>
      </c>
      <c r="B754">
        <v>168</v>
      </c>
      <c r="E754" s="3" t="s">
        <v>1790</v>
      </c>
      <c r="F754">
        <v>4</v>
      </c>
    </row>
    <row r="755" spans="1:6" ht="32" x14ac:dyDescent="0.2">
      <c r="A755" s="3" t="s">
        <v>1655</v>
      </c>
      <c r="B755">
        <v>34</v>
      </c>
      <c r="E755" s="3" t="s">
        <v>1791</v>
      </c>
      <c r="F755">
        <v>15</v>
      </c>
    </row>
    <row r="756" spans="1:6" ht="16" x14ac:dyDescent="0.2">
      <c r="A756" s="3" t="s">
        <v>1656</v>
      </c>
      <c r="B756">
        <v>48</v>
      </c>
      <c r="E756" s="3" t="s">
        <v>1792</v>
      </c>
      <c r="F756">
        <v>4</v>
      </c>
    </row>
    <row r="757" spans="1:6" ht="16" x14ac:dyDescent="0.2">
      <c r="A757" s="3" t="s">
        <v>1657</v>
      </c>
      <c r="B757">
        <v>48</v>
      </c>
      <c r="E757" s="3" t="s">
        <v>1793</v>
      </c>
      <c r="F757">
        <v>139</v>
      </c>
    </row>
    <row r="758" spans="1:6" ht="32" x14ac:dyDescent="0.2">
      <c r="A758" s="3" t="s">
        <v>1658</v>
      </c>
      <c r="B758">
        <v>221</v>
      </c>
      <c r="E758" s="3" t="s">
        <v>1794</v>
      </c>
      <c r="F758">
        <v>2</v>
      </c>
    </row>
    <row r="759" spans="1:6" ht="16" x14ac:dyDescent="0.2">
      <c r="A759" s="3" t="s">
        <v>1659</v>
      </c>
      <c r="B759">
        <v>107</v>
      </c>
      <c r="E759" s="3" t="s">
        <v>1795</v>
      </c>
      <c r="F759">
        <v>18</v>
      </c>
    </row>
    <row r="760" spans="1:6" ht="16" x14ac:dyDescent="0.2">
      <c r="A760" s="3" t="s">
        <v>1660</v>
      </c>
      <c r="B760">
        <v>45</v>
      </c>
      <c r="E760" s="3" t="s">
        <v>1796</v>
      </c>
      <c r="F760">
        <v>81</v>
      </c>
    </row>
    <row r="761" spans="1:6" ht="16" x14ac:dyDescent="0.2">
      <c r="A761" s="3" t="s">
        <v>1661</v>
      </c>
      <c r="B761">
        <v>36</v>
      </c>
      <c r="E761" s="3" t="s">
        <v>1797</v>
      </c>
      <c r="F761">
        <v>86</v>
      </c>
    </row>
    <row r="762" spans="1:6" ht="32" x14ac:dyDescent="0.2">
      <c r="A762" s="3" t="s">
        <v>1662</v>
      </c>
      <c r="B762">
        <v>101</v>
      </c>
      <c r="E762" s="3" t="s">
        <v>1798</v>
      </c>
      <c r="F762">
        <v>140</v>
      </c>
    </row>
    <row r="763" spans="1:6" ht="32" x14ac:dyDescent="0.2">
      <c r="A763" s="3" t="s">
        <v>1663</v>
      </c>
      <c r="B763">
        <v>62</v>
      </c>
      <c r="E763" s="3" t="s">
        <v>1799</v>
      </c>
      <c r="F763">
        <v>37</v>
      </c>
    </row>
    <row r="764" spans="1:6" ht="16" x14ac:dyDescent="0.2">
      <c r="A764" s="3" t="s">
        <v>1664</v>
      </c>
      <c r="B764">
        <v>32</v>
      </c>
      <c r="E764" s="3" t="s">
        <v>1800</v>
      </c>
      <c r="F764">
        <v>6</v>
      </c>
    </row>
    <row r="765" spans="1:6" ht="16" x14ac:dyDescent="0.2">
      <c r="A765" s="3" t="s">
        <v>1665</v>
      </c>
      <c r="B765">
        <v>89</v>
      </c>
      <c r="E765" s="3" t="s">
        <v>1801</v>
      </c>
      <c r="F765">
        <v>113</v>
      </c>
    </row>
    <row r="766" spans="1:6" ht="16" x14ac:dyDescent="0.2">
      <c r="A766" s="3" t="s">
        <v>1666</v>
      </c>
      <c r="B766">
        <v>93</v>
      </c>
      <c r="E766" s="3" t="s">
        <v>1802</v>
      </c>
      <c r="F766">
        <v>37</v>
      </c>
    </row>
    <row r="767" spans="1:6" ht="32" x14ac:dyDescent="0.2">
      <c r="A767" s="3" t="s">
        <v>1667</v>
      </c>
      <c r="B767">
        <v>98</v>
      </c>
      <c r="E767" s="3" t="s">
        <v>1803</v>
      </c>
      <c r="F767">
        <v>18</v>
      </c>
    </row>
    <row r="768" spans="1:6" ht="32" x14ac:dyDescent="0.2">
      <c r="A768" s="3" t="s">
        <v>1668</v>
      </c>
      <c r="B768">
        <v>82</v>
      </c>
      <c r="E768" s="3" t="s">
        <v>1804</v>
      </c>
      <c r="F768">
        <v>75</v>
      </c>
    </row>
    <row r="769" spans="1:6" ht="32" x14ac:dyDescent="0.2">
      <c r="A769" s="3" t="s">
        <v>1669</v>
      </c>
      <c r="B769">
        <v>116</v>
      </c>
      <c r="E769" s="3" t="s">
        <v>1805</v>
      </c>
      <c r="F769">
        <v>52</v>
      </c>
    </row>
    <row r="770" spans="1:6" ht="16" x14ac:dyDescent="0.2">
      <c r="A770" s="3" t="s">
        <v>1670</v>
      </c>
      <c r="B770">
        <v>52</v>
      </c>
      <c r="E770" s="3" t="s">
        <v>1806</v>
      </c>
      <c r="F770">
        <v>122</v>
      </c>
    </row>
    <row r="771" spans="1:6" ht="16" x14ac:dyDescent="0.2">
      <c r="A771" s="3" t="s">
        <v>1671</v>
      </c>
      <c r="B771">
        <v>23</v>
      </c>
      <c r="E771" s="3" t="s">
        <v>1807</v>
      </c>
      <c r="F771">
        <v>8</v>
      </c>
    </row>
    <row r="772" spans="1:6" ht="16" x14ac:dyDescent="0.2">
      <c r="A772" s="3" t="s">
        <v>1672</v>
      </c>
      <c r="B772">
        <v>77</v>
      </c>
      <c r="E772" s="3" t="s">
        <v>1808</v>
      </c>
      <c r="F772">
        <v>8</v>
      </c>
    </row>
    <row r="773" spans="1:6" ht="16" x14ac:dyDescent="0.2">
      <c r="A773" s="3" t="s">
        <v>1673</v>
      </c>
      <c r="B773">
        <v>49</v>
      </c>
      <c r="E773" s="3" t="s">
        <v>1809</v>
      </c>
      <c r="F773">
        <v>96</v>
      </c>
    </row>
    <row r="774" spans="1:6" ht="32" x14ac:dyDescent="0.2">
      <c r="A774" s="3" t="s">
        <v>1674</v>
      </c>
      <c r="B774">
        <v>59</v>
      </c>
      <c r="E774" s="3" t="s">
        <v>1810</v>
      </c>
      <c r="F774">
        <v>9</v>
      </c>
    </row>
    <row r="775" spans="1:6" ht="16" x14ac:dyDescent="0.2">
      <c r="A775" s="3" t="s">
        <v>1675</v>
      </c>
      <c r="B775">
        <v>113</v>
      </c>
      <c r="E775" s="3" t="s">
        <v>1811</v>
      </c>
      <c r="F775">
        <v>2</v>
      </c>
    </row>
    <row r="776" spans="1:6" ht="16" x14ac:dyDescent="0.2">
      <c r="A776" s="3" t="s">
        <v>1676</v>
      </c>
      <c r="B776">
        <v>34</v>
      </c>
      <c r="E776" s="3" t="s">
        <v>1812</v>
      </c>
      <c r="F776">
        <v>26</v>
      </c>
    </row>
    <row r="777" spans="1:6" ht="32" x14ac:dyDescent="0.2">
      <c r="A777" s="3" t="s">
        <v>1677</v>
      </c>
      <c r="B777">
        <v>42</v>
      </c>
      <c r="E777" s="3" t="s">
        <v>1813</v>
      </c>
      <c r="F777">
        <v>23</v>
      </c>
    </row>
    <row r="778" spans="1:6" ht="16" x14ac:dyDescent="0.2">
      <c r="A778" s="3" t="s">
        <v>1678</v>
      </c>
      <c r="B778">
        <v>42</v>
      </c>
      <c r="E778" s="3" t="s">
        <v>1814</v>
      </c>
      <c r="F778">
        <v>0</v>
      </c>
    </row>
    <row r="779" spans="1:6" ht="16" x14ac:dyDescent="0.2">
      <c r="A779" s="3" t="s">
        <v>1679</v>
      </c>
      <c r="B779">
        <v>49</v>
      </c>
      <c r="E779" s="3" t="s">
        <v>1815</v>
      </c>
      <c r="F779">
        <v>140</v>
      </c>
    </row>
    <row r="780" spans="1:6" ht="32" x14ac:dyDescent="0.2">
      <c r="A780" s="3" t="s">
        <v>1680</v>
      </c>
      <c r="B780">
        <v>56</v>
      </c>
      <c r="E780" s="3" t="s">
        <v>1816</v>
      </c>
      <c r="F780">
        <v>0</v>
      </c>
    </row>
    <row r="781" spans="1:6" ht="16" x14ac:dyDescent="0.2">
      <c r="A781" s="3" t="s">
        <v>1681</v>
      </c>
      <c r="B781">
        <v>25</v>
      </c>
      <c r="E781" s="3" t="s">
        <v>1817</v>
      </c>
      <c r="F781">
        <v>6</v>
      </c>
    </row>
    <row r="782" spans="1:6" ht="16" x14ac:dyDescent="0.2">
      <c r="A782" s="3" t="s">
        <v>1742</v>
      </c>
      <c r="B782">
        <v>52</v>
      </c>
      <c r="E782" s="3" t="s">
        <v>1818</v>
      </c>
      <c r="F782">
        <v>100</v>
      </c>
    </row>
    <row r="783" spans="1:6" ht="32" x14ac:dyDescent="0.2">
      <c r="A783" s="3" t="s">
        <v>1743</v>
      </c>
      <c r="B783">
        <v>34</v>
      </c>
      <c r="E783" s="3" t="s">
        <v>1819</v>
      </c>
      <c r="F783">
        <v>0</v>
      </c>
    </row>
    <row r="784" spans="1:6" ht="32" x14ac:dyDescent="0.2">
      <c r="A784" s="3" t="s">
        <v>1744</v>
      </c>
      <c r="B784">
        <v>67</v>
      </c>
      <c r="E784" s="3" t="s">
        <v>1820</v>
      </c>
      <c r="F784">
        <v>4</v>
      </c>
    </row>
    <row r="785" spans="1:6" ht="32" x14ac:dyDescent="0.2">
      <c r="A785" s="3" t="s">
        <v>1745</v>
      </c>
      <c r="B785">
        <v>70</v>
      </c>
      <c r="E785" s="3" t="s">
        <v>1821</v>
      </c>
      <c r="F785">
        <v>8</v>
      </c>
    </row>
    <row r="786" spans="1:6" ht="32" x14ac:dyDescent="0.2">
      <c r="A786" s="3" t="s">
        <v>1746</v>
      </c>
      <c r="B786">
        <v>89</v>
      </c>
      <c r="E786" s="3" t="s">
        <v>1862</v>
      </c>
      <c r="F786">
        <v>0</v>
      </c>
    </row>
    <row r="787" spans="1:6" ht="32" x14ac:dyDescent="0.2">
      <c r="A787" s="3" t="s">
        <v>1747</v>
      </c>
      <c r="B787">
        <v>107</v>
      </c>
      <c r="E787" s="3" t="s">
        <v>1863</v>
      </c>
      <c r="F787">
        <v>16</v>
      </c>
    </row>
    <row r="788" spans="1:6" ht="32" x14ac:dyDescent="0.2">
      <c r="A788" s="3" t="s">
        <v>1748</v>
      </c>
      <c r="B788">
        <v>159</v>
      </c>
      <c r="E788" s="3" t="s">
        <v>1864</v>
      </c>
      <c r="F788">
        <v>2</v>
      </c>
    </row>
    <row r="789" spans="1:6" ht="16" x14ac:dyDescent="0.2">
      <c r="A789" s="3" t="s">
        <v>1749</v>
      </c>
      <c r="B789">
        <v>181</v>
      </c>
      <c r="E789" s="3" t="s">
        <v>1865</v>
      </c>
      <c r="F789">
        <v>48</v>
      </c>
    </row>
    <row r="790" spans="1:6" ht="32" x14ac:dyDescent="0.2">
      <c r="A790" s="3" t="s">
        <v>1750</v>
      </c>
      <c r="B790">
        <v>131</v>
      </c>
      <c r="E790" s="3" t="s">
        <v>1866</v>
      </c>
      <c r="F790">
        <v>2</v>
      </c>
    </row>
    <row r="791" spans="1:6" ht="16" x14ac:dyDescent="0.2">
      <c r="A791" s="3" t="s">
        <v>1751</v>
      </c>
      <c r="B791">
        <v>125</v>
      </c>
      <c r="E791" s="3" t="s">
        <v>1867</v>
      </c>
      <c r="F791">
        <v>2</v>
      </c>
    </row>
    <row r="792" spans="1:6" ht="16" x14ac:dyDescent="0.2">
      <c r="A792" s="3" t="s">
        <v>1752</v>
      </c>
      <c r="B792">
        <v>61</v>
      </c>
      <c r="E792" s="3" t="s">
        <v>1868</v>
      </c>
      <c r="F792">
        <v>1</v>
      </c>
    </row>
    <row r="793" spans="1:6" ht="16" x14ac:dyDescent="0.2">
      <c r="A793" s="3" t="s">
        <v>1753</v>
      </c>
      <c r="B793">
        <v>90</v>
      </c>
      <c r="E793" s="3" t="s">
        <v>1869</v>
      </c>
      <c r="F793">
        <v>17</v>
      </c>
    </row>
    <row r="794" spans="1:6" ht="32" x14ac:dyDescent="0.2">
      <c r="A794" s="3" t="s">
        <v>1754</v>
      </c>
      <c r="B794">
        <v>35</v>
      </c>
      <c r="E794" s="3" t="s">
        <v>1870</v>
      </c>
      <c r="F794">
        <v>0</v>
      </c>
    </row>
    <row r="795" spans="1:6" ht="16" x14ac:dyDescent="0.2">
      <c r="A795" s="3" t="s">
        <v>1755</v>
      </c>
      <c r="B795">
        <v>90</v>
      </c>
      <c r="E795" s="3" t="s">
        <v>1871</v>
      </c>
      <c r="F795">
        <v>11</v>
      </c>
    </row>
    <row r="796" spans="1:6" ht="32" x14ac:dyDescent="0.2">
      <c r="A796" s="3" t="s">
        <v>1756</v>
      </c>
      <c r="B796">
        <v>4</v>
      </c>
      <c r="E796" s="3" t="s">
        <v>1872</v>
      </c>
      <c r="F796">
        <v>95</v>
      </c>
    </row>
    <row r="797" spans="1:6" ht="16" x14ac:dyDescent="0.2">
      <c r="A797" s="3" t="s">
        <v>1757</v>
      </c>
      <c r="B797">
        <v>120</v>
      </c>
      <c r="E797" s="3" t="s">
        <v>1873</v>
      </c>
      <c r="F797">
        <v>13</v>
      </c>
    </row>
    <row r="798" spans="1:6" ht="16" x14ac:dyDescent="0.2">
      <c r="A798" s="3" t="s">
        <v>1758</v>
      </c>
      <c r="B798">
        <v>14</v>
      </c>
      <c r="E798" s="3" t="s">
        <v>1874</v>
      </c>
      <c r="F798">
        <v>2</v>
      </c>
    </row>
    <row r="799" spans="1:6" ht="16" x14ac:dyDescent="0.2">
      <c r="A799" s="3" t="s">
        <v>1759</v>
      </c>
      <c r="B799">
        <v>27</v>
      </c>
      <c r="E799" s="3" t="s">
        <v>1875</v>
      </c>
      <c r="F799">
        <v>2</v>
      </c>
    </row>
    <row r="800" spans="1:6" ht="16" x14ac:dyDescent="0.2">
      <c r="A800" s="3" t="s">
        <v>1760</v>
      </c>
      <c r="B800">
        <v>49</v>
      </c>
      <c r="E800" s="3" t="s">
        <v>1876</v>
      </c>
      <c r="F800">
        <v>3</v>
      </c>
    </row>
    <row r="801" spans="1:6" ht="16" x14ac:dyDescent="0.2">
      <c r="A801" s="3" t="s">
        <v>1761</v>
      </c>
      <c r="B801">
        <v>102</v>
      </c>
      <c r="E801" s="3" t="s">
        <v>1877</v>
      </c>
      <c r="F801">
        <v>0</v>
      </c>
    </row>
    <row r="802" spans="1:6" ht="32" x14ac:dyDescent="0.2">
      <c r="A802" s="3" t="s">
        <v>1762</v>
      </c>
      <c r="B802">
        <v>3</v>
      </c>
      <c r="E802" s="3" t="s">
        <v>1878</v>
      </c>
      <c r="F802">
        <v>0</v>
      </c>
    </row>
    <row r="803" spans="1:6" ht="16" x14ac:dyDescent="0.2">
      <c r="A803" s="3" t="s">
        <v>1763</v>
      </c>
      <c r="B803">
        <v>25</v>
      </c>
      <c r="E803" s="3" t="s">
        <v>1879</v>
      </c>
      <c r="F803">
        <v>0</v>
      </c>
    </row>
    <row r="804" spans="1:6" ht="16" x14ac:dyDescent="0.2">
      <c r="A804" s="3" t="s">
        <v>1764</v>
      </c>
      <c r="B804">
        <v>118</v>
      </c>
      <c r="E804" s="3" t="s">
        <v>1880</v>
      </c>
      <c r="F804">
        <v>2</v>
      </c>
    </row>
    <row r="805" spans="1:6" ht="16" x14ac:dyDescent="0.2">
      <c r="A805" s="3" t="s">
        <v>1822</v>
      </c>
      <c r="B805">
        <v>57</v>
      </c>
      <c r="E805" s="3" t="s">
        <v>1881</v>
      </c>
      <c r="F805">
        <v>24</v>
      </c>
    </row>
    <row r="806" spans="1:6" ht="32" x14ac:dyDescent="0.2">
      <c r="A806" s="3" t="s">
        <v>1823</v>
      </c>
      <c r="B806">
        <v>11</v>
      </c>
      <c r="E806" s="3" t="s">
        <v>1902</v>
      </c>
      <c r="F806">
        <v>25</v>
      </c>
    </row>
    <row r="807" spans="1:6" ht="16" x14ac:dyDescent="0.2">
      <c r="A807" s="3" t="s">
        <v>1824</v>
      </c>
      <c r="B807">
        <v>33</v>
      </c>
      <c r="E807" s="3" t="s">
        <v>1903</v>
      </c>
      <c r="F807">
        <v>3</v>
      </c>
    </row>
    <row r="808" spans="1:6" ht="16" x14ac:dyDescent="0.2">
      <c r="A808" s="3" t="s">
        <v>1825</v>
      </c>
      <c r="B808">
        <v>40</v>
      </c>
      <c r="E808" s="3" t="s">
        <v>1904</v>
      </c>
      <c r="F808">
        <v>41</v>
      </c>
    </row>
    <row r="809" spans="1:6" ht="16" x14ac:dyDescent="0.2">
      <c r="A809" s="3" t="s">
        <v>1826</v>
      </c>
      <c r="B809">
        <v>50</v>
      </c>
      <c r="E809" s="3" t="s">
        <v>1905</v>
      </c>
      <c r="F809">
        <v>2</v>
      </c>
    </row>
    <row r="810" spans="1:6" ht="32" x14ac:dyDescent="0.2">
      <c r="A810" s="3" t="s">
        <v>1827</v>
      </c>
      <c r="B810">
        <v>38</v>
      </c>
      <c r="E810" s="3" t="s">
        <v>1906</v>
      </c>
      <c r="F810">
        <v>4</v>
      </c>
    </row>
    <row r="811" spans="1:6" ht="32" x14ac:dyDescent="0.2">
      <c r="A811" s="3" t="s">
        <v>1828</v>
      </c>
      <c r="B811">
        <v>96</v>
      </c>
      <c r="E811" s="3" t="s">
        <v>1907</v>
      </c>
      <c r="F811">
        <v>99</v>
      </c>
    </row>
    <row r="812" spans="1:6" ht="32" x14ac:dyDescent="0.2">
      <c r="A812" s="3" t="s">
        <v>1829</v>
      </c>
      <c r="B812">
        <v>48</v>
      </c>
      <c r="E812" s="3" t="s">
        <v>1908</v>
      </c>
      <c r="F812">
        <v>4</v>
      </c>
    </row>
    <row r="813" spans="1:6" ht="32" x14ac:dyDescent="0.2">
      <c r="A813" s="3" t="s">
        <v>1830</v>
      </c>
      <c r="B813">
        <v>33</v>
      </c>
      <c r="E813" s="3" t="s">
        <v>1909</v>
      </c>
      <c r="F813">
        <v>4</v>
      </c>
    </row>
    <row r="814" spans="1:6" ht="32" x14ac:dyDescent="0.2">
      <c r="A814" s="3" t="s">
        <v>1831</v>
      </c>
      <c r="B814">
        <v>226</v>
      </c>
      <c r="E814" s="3" t="s">
        <v>1910</v>
      </c>
      <c r="F814">
        <v>38</v>
      </c>
    </row>
    <row r="815" spans="1:6" ht="32" x14ac:dyDescent="0.2">
      <c r="A815" s="3" t="s">
        <v>1832</v>
      </c>
      <c r="B815">
        <v>14</v>
      </c>
      <c r="E815" s="3" t="s">
        <v>1911</v>
      </c>
      <c r="F815">
        <v>285</v>
      </c>
    </row>
    <row r="816" spans="1:6" ht="16" x14ac:dyDescent="0.2">
      <c r="A816" s="3" t="s">
        <v>1833</v>
      </c>
      <c r="B816">
        <v>20</v>
      </c>
      <c r="E816" s="3" t="s">
        <v>1912</v>
      </c>
      <c r="F816">
        <v>1</v>
      </c>
    </row>
    <row r="817" spans="1:6" ht="32" x14ac:dyDescent="0.2">
      <c r="A817" s="3" t="s">
        <v>1834</v>
      </c>
      <c r="B817">
        <v>25</v>
      </c>
      <c r="E817" s="3" t="s">
        <v>1913</v>
      </c>
      <c r="F817">
        <v>42</v>
      </c>
    </row>
    <row r="818" spans="1:6" ht="16" x14ac:dyDescent="0.2">
      <c r="A818" s="3" t="s">
        <v>1835</v>
      </c>
      <c r="B818">
        <v>90</v>
      </c>
      <c r="E818" s="3" t="s">
        <v>1914</v>
      </c>
      <c r="F818">
        <v>26</v>
      </c>
    </row>
    <row r="819" spans="1:6" ht="32" x14ac:dyDescent="0.2">
      <c r="A819" s="3" t="s">
        <v>1836</v>
      </c>
      <c r="B819">
        <v>11</v>
      </c>
      <c r="E819" s="3" t="s">
        <v>1915</v>
      </c>
      <c r="F819">
        <v>2</v>
      </c>
    </row>
    <row r="820" spans="1:6" ht="16" x14ac:dyDescent="0.2">
      <c r="A820" s="3" t="s">
        <v>1837</v>
      </c>
      <c r="B820">
        <v>55</v>
      </c>
      <c r="E820" s="3" t="s">
        <v>1916</v>
      </c>
      <c r="F820">
        <v>4</v>
      </c>
    </row>
    <row r="821" spans="1:6" ht="32" x14ac:dyDescent="0.2">
      <c r="A821" s="3" t="s">
        <v>1838</v>
      </c>
      <c r="B821">
        <v>30</v>
      </c>
      <c r="E821" s="3" t="s">
        <v>1917</v>
      </c>
      <c r="F821">
        <v>6</v>
      </c>
    </row>
    <row r="822" spans="1:6" ht="32" x14ac:dyDescent="0.2">
      <c r="A822" s="3" t="s">
        <v>1839</v>
      </c>
      <c r="B822">
        <v>28</v>
      </c>
      <c r="E822" s="3" t="s">
        <v>1918</v>
      </c>
      <c r="F822">
        <v>70</v>
      </c>
    </row>
    <row r="823" spans="1:6" ht="32" x14ac:dyDescent="0.2">
      <c r="A823" s="3" t="s">
        <v>1840</v>
      </c>
      <c r="B823">
        <v>45</v>
      </c>
      <c r="E823" s="3" t="s">
        <v>1919</v>
      </c>
      <c r="F823">
        <v>9</v>
      </c>
    </row>
    <row r="824" spans="1:6" ht="32" x14ac:dyDescent="0.2">
      <c r="A824" s="3" t="s">
        <v>1841</v>
      </c>
      <c r="B824">
        <v>13</v>
      </c>
      <c r="E824" s="3" t="s">
        <v>1920</v>
      </c>
      <c r="F824">
        <v>8</v>
      </c>
    </row>
    <row r="825" spans="1:6" ht="16" x14ac:dyDescent="0.2">
      <c r="A825" s="3" t="s">
        <v>1842</v>
      </c>
      <c r="B825">
        <v>40</v>
      </c>
      <c r="E825" s="3" t="s">
        <v>1921</v>
      </c>
      <c r="F825">
        <v>105</v>
      </c>
    </row>
    <row r="826" spans="1:6" ht="32" x14ac:dyDescent="0.2">
      <c r="A826" s="3" t="s">
        <v>1843</v>
      </c>
      <c r="B826">
        <v>21</v>
      </c>
      <c r="E826" s="3" t="s">
        <v>1982</v>
      </c>
      <c r="F826">
        <v>12</v>
      </c>
    </row>
    <row r="827" spans="1:6" ht="32" x14ac:dyDescent="0.2">
      <c r="A827" s="3" t="s">
        <v>1844</v>
      </c>
      <c r="B827">
        <v>134</v>
      </c>
      <c r="E827" s="3" t="s">
        <v>1983</v>
      </c>
      <c r="F827">
        <v>0</v>
      </c>
    </row>
    <row r="828" spans="1:6" ht="32" x14ac:dyDescent="0.2">
      <c r="A828" s="3" t="s">
        <v>1845</v>
      </c>
      <c r="B828">
        <v>20</v>
      </c>
      <c r="E828" s="3" t="s">
        <v>1984</v>
      </c>
      <c r="F828">
        <v>16</v>
      </c>
    </row>
    <row r="829" spans="1:6" ht="16" x14ac:dyDescent="0.2">
      <c r="A829" s="3" t="s">
        <v>1846</v>
      </c>
      <c r="B829">
        <v>19</v>
      </c>
      <c r="E829" s="3" t="s">
        <v>1985</v>
      </c>
      <c r="F829">
        <v>7</v>
      </c>
    </row>
    <row r="830" spans="1:6" ht="16" x14ac:dyDescent="0.2">
      <c r="A830" s="3" t="s">
        <v>1847</v>
      </c>
      <c r="B830">
        <v>209</v>
      </c>
      <c r="E830" s="3" t="s">
        <v>1986</v>
      </c>
      <c r="F830">
        <v>4</v>
      </c>
    </row>
    <row r="831" spans="1:6" ht="16" x14ac:dyDescent="0.2">
      <c r="A831" s="3" t="s">
        <v>1848</v>
      </c>
      <c r="B831">
        <v>38</v>
      </c>
      <c r="E831" s="3" t="s">
        <v>1987</v>
      </c>
      <c r="F831">
        <v>1</v>
      </c>
    </row>
    <row r="832" spans="1:6" ht="16" x14ac:dyDescent="0.2">
      <c r="A832" s="3" t="s">
        <v>1849</v>
      </c>
      <c r="B832">
        <v>24</v>
      </c>
      <c r="E832" s="3" t="s">
        <v>1988</v>
      </c>
      <c r="F832">
        <v>28</v>
      </c>
    </row>
    <row r="833" spans="1:6" ht="16" x14ac:dyDescent="0.2">
      <c r="A833" s="3" t="s">
        <v>1850</v>
      </c>
      <c r="B833">
        <v>8</v>
      </c>
      <c r="E833" s="3" t="s">
        <v>1989</v>
      </c>
      <c r="F833">
        <v>1</v>
      </c>
    </row>
    <row r="834" spans="1:6" ht="16" x14ac:dyDescent="0.2">
      <c r="A834" s="3" t="s">
        <v>1851</v>
      </c>
      <c r="B834">
        <v>179</v>
      </c>
      <c r="E834" s="3" t="s">
        <v>1990</v>
      </c>
      <c r="F834">
        <v>1</v>
      </c>
    </row>
    <row r="835" spans="1:6" ht="32" x14ac:dyDescent="0.2">
      <c r="A835" s="3" t="s">
        <v>1852</v>
      </c>
      <c r="B835">
        <v>26</v>
      </c>
      <c r="E835" s="3" t="s">
        <v>1991</v>
      </c>
      <c r="F835">
        <v>5</v>
      </c>
    </row>
    <row r="836" spans="1:6" ht="16" x14ac:dyDescent="0.2">
      <c r="A836" s="3" t="s">
        <v>1853</v>
      </c>
      <c r="B836">
        <v>131</v>
      </c>
      <c r="E836" s="3" t="s">
        <v>1992</v>
      </c>
      <c r="F836">
        <v>3</v>
      </c>
    </row>
    <row r="837" spans="1:6" ht="16" x14ac:dyDescent="0.2">
      <c r="A837" s="3" t="s">
        <v>1854</v>
      </c>
      <c r="B837">
        <v>14</v>
      </c>
      <c r="E837" s="3" t="s">
        <v>1993</v>
      </c>
      <c r="F837">
        <v>2</v>
      </c>
    </row>
    <row r="838" spans="1:6" ht="32" x14ac:dyDescent="0.2">
      <c r="A838" s="3" t="s">
        <v>1855</v>
      </c>
      <c r="B838">
        <v>174</v>
      </c>
      <c r="E838" s="3" t="s">
        <v>1994</v>
      </c>
      <c r="F838">
        <v>0</v>
      </c>
    </row>
    <row r="839" spans="1:6" ht="16" x14ac:dyDescent="0.2">
      <c r="A839" s="3" t="s">
        <v>1856</v>
      </c>
      <c r="B839">
        <v>191</v>
      </c>
      <c r="E839" s="3" t="s">
        <v>1995</v>
      </c>
      <c r="F839">
        <v>0</v>
      </c>
    </row>
    <row r="840" spans="1:6" ht="16" x14ac:dyDescent="0.2">
      <c r="A840" s="3" t="s">
        <v>1857</v>
      </c>
      <c r="B840">
        <v>38</v>
      </c>
      <c r="E840" s="3" t="s">
        <v>1996</v>
      </c>
      <c r="F840">
        <v>3</v>
      </c>
    </row>
    <row r="841" spans="1:6" ht="16" x14ac:dyDescent="0.2">
      <c r="A841" s="3" t="s">
        <v>1858</v>
      </c>
      <c r="B841">
        <v>22</v>
      </c>
      <c r="E841" s="3" t="s">
        <v>1997</v>
      </c>
      <c r="F841">
        <v>0</v>
      </c>
    </row>
    <row r="842" spans="1:6" ht="32" x14ac:dyDescent="0.2">
      <c r="A842" s="3" t="s">
        <v>1859</v>
      </c>
      <c r="B842">
        <v>149</v>
      </c>
      <c r="E842" s="3" t="s">
        <v>1998</v>
      </c>
      <c r="F842">
        <v>0</v>
      </c>
    </row>
    <row r="843" spans="1:6" ht="16" x14ac:dyDescent="0.2">
      <c r="A843" s="3" t="s">
        <v>1860</v>
      </c>
      <c r="B843">
        <v>56</v>
      </c>
      <c r="E843" s="3" t="s">
        <v>1999</v>
      </c>
      <c r="F843">
        <v>3</v>
      </c>
    </row>
    <row r="844" spans="1:6" ht="16" x14ac:dyDescent="0.2">
      <c r="A844" s="3" t="s">
        <v>1861</v>
      </c>
      <c r="B844">
        <v>19</v>
      </c>
      <c r="E844" s="3" t="s">
        <v>2000</v>
      </c>
      <c r="F844">
        <v>7</v>
      </c>
    </row>
    <row r="845" spans="1:6" ht="16" x14ac:dyDescent="0.2">
      <c r="A845" s="3" t="s">
        <v>1882</v>
      </c>
      <c r="B845">
        <v>70</v>
      </c>
      <c r="E845" s="3" t="s">
        <v>2001</v>
      </c>
      <c r="F845">
        <v>25</v>
      </c>
    </row>
    <row r="846" spans="1:6" ht="16" x14ac:dyDescent="0.2">
      <c r="A846" s="3" t="s">
        <v>1883</v>
      </c>
      <c r="B846">
        <v>81</v>
      </c>
      <c r="E846" s="3" t="s">
        <v>2122</v>
      </c>
      <c r="F846">
        <v>10</v>
      </c>
    </row>
    <row r="847" spans="1:6" ht="16" x14ac:dyDescent="0.2">
      <c r="A847" s="3" t="s">
        <v>1884</v>
      </c>
      <c r="B847">
        <v>32</v>
      </c>
      <c r="E847" s="3" t="s">
        <v>2123</v>
      </c>
      <c r="F847">
        <v>3</v>
      </c>
    </row>
    <row r="848" spans="1:6" ht="32" x14ac:dyDescent="0.2">
      <c r="A848" s="3" t="s">
        <v>1885</v>
      </c>
      <c r="B848">
        <v>26</v>
      </c>
      <c r="E848" s="3" t="s">
        <v>2124</v>
      </c>
      <c r="F848">
        <v>5</v>
      </c>
    </row>
    <row r="849" spans="1:6" ht="16" x14ac:dyDescent="0.2">
      <c r="A849" s="3" t="s">
        <v>1886</v>
      </c>
      <c r="B849">
        <v>105</v>
      </c>
      <c r="E849" s="3" t="s">
        <v>2125</v>
      </c>
      <c r="F849">
        <v>5</v>
      </c>
    </row>
    <row r="850" spans="1:6" ht="32" x14ac:dyDescent="0.2">
      <c r="A850" s="3" t="s">
        <v>1887</v>
      </c>
      <c r="B850">
        <v>29</v>
      </c>
      <c r="E850" s="3" t="s">
        <v>2126</v>
      </c>
      <c r="F850">
        <v>27</v>
      </c>
    </row>
    <row r="851" spans="1:6" ht="16" x14ac:dyDescent="0.2">
      <c r="A851" s="3" t="s">
        <v>1888</v>
      </c>
      <c r="B851">
        <v>8</v>
      </c>
      <c r="E851" s="3" t="s">
        <v>2127</v>
      </c>
      <c r="F851">
        <v>2</v>
      </c>
    </row>
    <row r="852" spans="1:6" ht="32" x14ac:dyDescent="0.2">
      <c r="A852" s="3" t="s">
        <v>1889</v>
      </c>
      <c r="B852">
        <v>89</v>
      </c>
      <c r="E852" s="3" t="s">
        <v>2128</v>
      </c>
      <c r="F852">
        <v>236</v>
      </c>
    </row>
    <row r="853" spans="1:6" ht="16" x14ac:dyDescent="0.2">
      <c r="A853" s="3" t="s">
        <v>1890</v>
      </c>
      <c r="B853">
        <v>44</v>
      </c>
      <c r="E853" s="3" t="s">
        <v>2129</v>
      </c>
      <c r="F853">
        <v>1</v>
      </c>
    </row>
    <row r="854" spans="1:6" ht="16" x14ac:dyDescent="0.2">
      <c r="A854" s="3" t="s">
        <v>1891</v>
      </c>
      <c r="B854">
        <v>246</v>
      </c>
      <c r="E854" s="3" t="s">
        <v>2130</v>
      </c>
      <c r="F854">
        <v>12</v>
      </c>
    </row>
    <row r="855" spans="1:6" ht="32" x14ac:dyDescent="0.2">
      <c r="A855" s="3" t="s">
        <v>1892</v>
      </c>
      <c r="B855">
        <v>120</v>
      </c>
      <c r="E855" s="3" t="s">
        <v>2131</v>
      </c>
      <c r="F855">
        <v>4</v>
      </c>
    </row>
    <row r="856" spans="1:6" ht="32" x14ac:dyDescent="0.2">
      <c r="A856" s="3" t="s">
        <v>1893</v>
      </c>
      <c r="B856">
        <v>26</v>
      </c>
      <c r="E856" s="3" t="s">
        <v>2132</v>
      </c>
      <c r="F856">
        <v>3</v>
      </c>
    </row>
    <row r="857" spans="1:6" ht="16" x14ac:dyDescent="0.2">
      <c r="A857" s="3" t="s">
        <v>1894</v>
      </c>
      <c r="B857">
        <v>45</v>
      </c>
      <c r="E857" s="3" t="s">
        <v>2133</v>
      </c>
      <c r="F857">
        <v>99</v>
      </c>
    </row>
    <row r="858" spans="1:6" ht="16" x14ac:dyDescent="0.2">
      <c r="A858" s="3" t="s">
        <v>1895</v>
      </c>
      <c r="B858">
        <v>20</v>
      </c>
      <c r="E858" s="3" t="s">
        <v>2134</v>
      </c>
      <c r="F858">
        <v>3</v>
      </c>
    </row>
    <row r="859" spans="1:6" ht="32" x14ac:dyDescent="0.2">
      <c r="A859" s="3" t="s">
        <v>1896</v>
      </c>
      <c r="B859">
        <v>47</v>
      </c>
      <c r="E859" s="3" t="s">
        <v>2135</v>
      </c>
      <c r="F859">
        <v>3</v>
      </c>
    </row>
    <row r="860" spans="1:6" ht="16" x14ac:dyDescent="0.2">
      <c r="A860" s="3" t="s">
        <v>1897</v>
      </c>
      <c r="B860">
        <v>13</v>
      </c>
      <c r="E860" s="3" t="s">
        <v>2136</v>
      </c>
      <c r="F860">
        <v>22</v>
      </c>
    </row>
    <row r="861" spans="1:6" ht="16" x14ac:dyDescent="0.2">
      <c r="A861" s="3" t="s">
        <v>1898</v>
      </c>
      <c r="B861">
        <v>183</v>
      </c>
      <c r="E861" s="3" t="s">
        <v>2137</v>
      </c>
      <c r="F861">
        <v>4</v>
      </c>
    </row>
    <row r="862" spans="1:6" ht="32" x14ac:dyDescent="0.2">
      <c r="A862" s="3" t="s">
        <v>1899</v>
      </c>
      <c r="B862">
        <v>21</v>
      </c>
      <c r="E862" s="3" t="s">
        <v>2138</v>
      </c>
      <c r="F862">
        <v>534</v>
      </c>
    </row>
    <row r="863" spans="1:6" ht="16" x14ac:dyDescent="0.2">
      <c r="A863" s="3" t="s">
        <v>1900</v>
      </c>
      <c r="B863">
        <v>42</v>
      </c>
      <c r="E863" s="3" t="s">
        <v>2139</v>
      </c>
      <c r="F863">
        <v>12</v>
      </c>
    </row>
    <row r="864" spans="1:6" ht="16" x14ac:dyDescent="0.2">
      <c r="A864" s="3" t="s">
        <v>1901</v>
      </c>
      <c r="B864">
        <v>54</v>
      </c>
      <c r="E864" s="3" t="s">
        <v>2140</v>
      </c>
      <c r="F864">
        <v>56</v>
      </c>
    </row>
    <row r="865" spans="1:6" ht="32" x14ac:dyDescent="0.2">
      <c r="A865" s="3" t="s">
        <v>1922</v>
      </c>
      <c r="B865">
        <v>38</v>
      </c>
      <c r="E865" s="3" t="s">
        <v>2141</v>
      </c>
      <c r="F865">
        <v>11</v>
      </c>
    </row>
    <row r="866" spans="1:6" ht="16" x14ac:dyDescent="0.2">
      <c r="A866" s="3" t="s">
        <v>1923</v>
      </c>
      <c r="B866">
        <v>64</v>
      </c>
      <c r="E866" s="3" t="s">
        <v>2142</v>
      </c>
      <c r="F866">
        <v>0</v>
      </c>
    </row>
    <row r="867" spans="1:6" ht="32" x14ac:dyDescent="0.2">
      <c r="A867" s="3" t="s">
        <v>1924</v>
      </c>
      <c r="B867">
        <v>13</v>
      </c>
      <c r="E867" s="3" t="s">
        <v>2143</v>
      </c>
      <c r="F867">
        <v>12</v>
      </c>
    </row>
    <row r="868" spans="1:6" ht="32" x14ac:dyDescent="0.2">
      <c r="A868" s="3" t="s">
        <v>1925</v>
      </c>
      <c r="B868">
        <v>33</v>
      </c>
      <c r="E868" s="3" t="s">
        <v>2144</v>
      </c>
      <c r="F868">
        <v>5</v>
      </c>
    </row>
    <row r="869" spans="1:6" ht="16" x14ac:dyDescent="0.2">
      <c r="A869" s="3" t="s">
        <v>1926</v>
      </c>
      <c r="B869">
        <v>52</v>
      </c>
      <c r="E869" s="3" t="s">
        <v>2145</v>
      </c>
      <c r="F869">
        <v>24</v>
      </c>
    </row>
    <row r="870" spans="1:6" ht="32" x14ac:dyDescent="0.2">
      <c r="A870" s="3" t="s">
        <v>1927</v>
      </c>
      <c r="B870">
        <v>107</v>
      </c>
      <c r="E870" s="3" t="s">
        <v>2146</v>
      </c>
      <c r="F870">
        <v>89</v>
      </c>
    </row>
    <row r="871" spans="1:6" ht="16" x14ac:dyDescent="0.2">
      <c r="A871" s="3" t="s">
        <v>1928</v>
      </c>
      <c r="B871">
        <v>11</v>
      </c>
      <c r="E871" s="3" t="s">
        <v>2147</v>
      </c>
      <c r="F871">
        <v>1</v>
      </c>
    </row>
    <row r="872" spans="1:6" ht="32" x14ac:dyDescent="0.2">
      <c r="A872" s="3" t="s">
        <v>1929</v>
      </c>
      <c r="B872">
        <v>34</v>
      </c>
      <c r="E872" s="3" t="s">
        <v>2148</v>
      </c>
      <c r="F872">
        <v>55</v>
      </c>
    </row>
    <row r="873" spans="1:6" ht="16" x14ac:dyDescent="0.2">
      <c r="A873" s="3" t="s">
        <v>1930</v>
      </c>
      <c r="B873">
        <v>75</v>
      </c>
      <c r="E873" s="3" t="s">
        <v>2149</v>
      </c>
      <c r="F873">
        <v>2</v>
      </c>
    </row>
    <row r="874" spans="1:6" ht="16" x14ac:dyDescent="0.2">
      <c r="A874" s="3" t="s">
        <v>1931</v>
      </c>
      <c r="B874">
        <v>26</v>
      </c>
      <c r="E874" s="3" t="s">
        <v>2150</v>
      </c>
      <c r="F874">
        <v>0</v>
      </c>
    </row>
    <row r="875" spans="1:6" ht="16" x14ac:dyDescent="0.2">
      <c r="A875" s="3" t="s">
        <v>1932</v>
      </c>
      <c r="B875">
        <v>50</v>
      </c>
      <c r="E875" s="3" t="s">
        <v>2151</v>
      </c>
      <c r="F875">
        <v>4</v>
      </c>
    </row>
    <row r="876" spans="1:6" ht="32" x14ac:dyDescent="0.2">
      <c r="A876" s="3" t="s">
        <v>1933</v>
      </c>
      <c r="B876">
        <v>80</v>
      </c>
      <c r="E876" s="3" t="s">
        <v>2152</v>
      </c>
      <c r="F876">
        <v>6</v>
      </c>
    </row>
    <row r="877" spans="1:6" ht="32" x14ac:dyDescent="0.2">
      <c r="A877" s="3" t="s">
        <v>1934</v>
      </c>
      <c r="B877">
        <v>110</v>
      </c>
      <c r="E877" s="3" t="s">
        <v>2153</v>
      </c>
      <c r="F877">
        <v>4</v>
      </c>
    </row>
    <row r="878" spans="1:6" ht="16" x14ac:dyDescent="0.2">
      <c r="A878" s="3" t="s">
        <v>1935</v>
      </c>
      <c r="B878">
        <v>77</v>
      </c>
      <c r="E878" s="3" t="s">
        <v>2154</v>
      </c>
      <c r="F878">
        <v>4</v>
      </c>
    </row>
    <row r="879" spans="1:6" ht="16" x14ac:dyDescent="0.2">
      <c r="A879" s="3" t="s">
        <v>1936</v>
      </c>
      <c r="B879">
        <v>50</v>
      </c>
      <c r="E879" s="3" t="s">
        <v>2155</v>
      </c>
      <c r="F879">
        <v>2</v>
      </c>
    </row>
    <row r="880" spans="1:6" ht="16" x14ac:dyDescent="0.2">
      <c r="A880" s="3" t="s">
        <v>1937</v>
      </c>
      <c r="B880">
        <v>145</v>
      </c>
      <c r="E880" s="3" t="s">
        <v>2156</v>
      </c>
      <c r="F880">
        <v>5</v>
      </c>
    </row>
    <row r="881" spans="1:6" ht="16" x14ac:dyDescent="0.2">
      <c r="A881" s="3" t="s">
        <v>1938</v>
      </c>
      <c r="B881">
        <v>29</v>
      </c>
      <c r="E881" s="3" t="s">
        <v>2157</v>
      </c>
      <c r="F881">
        <v>83</v>
      </c>
    </row>
    <row r="882" spans="1:6" ht="16" x14ac:dyDescent="0.2">
      <c r="A882" s="3" t="s">
        <v>1939</v>
      </c>
      <c r="B882">
        <v>114</v>
      </c>
      <c r="E882" s="3" t="s">
        <v>2158</v>
      </c>
      <c r="F882">
        <v>57</v>
      </c>
    </row>
    <row r="883" spans="1:6" ht="16" x14ac:dyDescent="0.2">
      <c r="A883" s="3" t="s">
        <v>1940</v>
      </c>
      <c r="B883">
        <v>96</v>
      </c>
      <c r="E883" s="3" t="s">
        <v>2159</v>
      </c>
      <c r="F883">
        <v>311</v>
      </c>
    </row>
    <row r="884" spans="1:6" ht="16" x14ac:dyDescent="0.2">
      <c r="A884" s="3" t="s">
        <v>1941</v>
      </c>
      <c r="B884">
        <v>31</v>
      </c>
      <c r="E884" s="3" t="s">
        <v>2160</v>
      </c>
      <c r="F884">
        <v>2</v>
      </c>
    </row>
    <row r="885" spans="1:6" ht="16" x14ac:dyDescent="0.2">
      <c r="A885" s="3" t="s">
        <v>1942</v>
      </c>
      <c r="B885">
        <v>4883</v>
      </c>
      <c r="E885" s="3" t="s">
        <v>2161</v>
      </c>
      <c r="F885">
        <v>16</v>
      </c>
    </row>
    <row r="886" spans="1:6" ht="32" x14ac:dyDescent="0.2">
      <c r="A886" s="3" t="s">
        <v>1943</v>
      </c>
      <c r="B886">
        <v>95</v>
      </c>
      <c r="E886" s="3" t="s">
        <v>2402</v>
      </c>
      <c r="F886">
        <v>9</v>
      </c>
    </row>
    <row r="887" spans="1:6" ht="16" x14ac:dyDescent="0.2">
      <c r="A887" s="3" t="s">
        <v>1944</v>
      </c>
      <c r="B887">
        <v>2478</v>
      </c>
      <c r="E887" s="3" t="s">
        <v>2403</v>
      </c>
      <c r="F887">
        <v>1</v>
      </c>
    </row>
    <row r="888" spans="1:6" ht="32" x14ac:dyDescent="0.2">
      <c r="A888" s="3" t="s">
        <v>1945</v>
      </c>
      <c r="B888">
        <v>1789</v>
      </c>
      <c r="E888" s="3" t="s">
        <v>2404</v>
      </c>
      <c r="F888">
        <v>12</v>
      </c>
    </row>
    <row r="889" spans="1:6" ht="16" x14ac:dyDescent="0.2">
      <c r="A889" s="3" t="s">
        <v>1946</v>
      </c>
      <c r="B889">
        <v>680</v>
      </c>
      <c r="E889" s="3" t="s">
        <v>2405</v>
      </c>
      <c r="F889">
        <v>0</v>
      </c>
    </row>
    <row r="890" spans="1:6" ht="32" x14ac:dyDescent="0.2">
      <c r="A890" s="3" t="s">
        <v>1947</v>
      </c>
      <c r="B890">
        <v>70</v>
      </c>
      <c r="E890" s="3" t="s">
        <v>2406</v>
      </c>
      <c r="F890">
        <v>20</v>
      </c>
    </row>
    <row r="891" spans="1:6" ht="16" x14ac:dyDescent="0.2">
      <c r="A891" s="3" t="s">
        <v>1948</v>
      </c>
      <c r="B891">
        <v>23</v>
      </c>
      <c r="E891" s="3" t="s">
        <v>2407</v>
      </c>
      <c r="F891">
        <v>16</v>
      </c>
    </row>
    <row r="892" spans="1:6" ht="16" x14ac:dyDescent="0.2">
      <c r="A892" s="3" t="s">
        <v>1949</v>
      </c>
      <c r="B892">
        <v>4245</v>
      </c>
      <c r="E892" s="3" t="s">
        <v>2408</v>
      </c>
      <c r="F892">
        <v>33</v>
      </c>
    </row>
    <row r="893" spans="1:6" ht="16" x14ac:dyDescent="0.2">
      <c r="A893" s="3" t="s">
        <v>1950</v>
      </c>
      <c r="B893">
        <v>943</v>
      </c>
      <c r="E893" s="3" t="s">
        <v>2409</v>
      </c>
      <c r="F893">
        <v>2</v>
      </c>
    </row>
    <row r="894" spans="1:6" ht="32" x14ac:dyDescent="0.2">
      <c r="A894" s="3" t="s">
        <v>1951</v>
      </c>
      <c r="B894">
        <v>1876</v>
      </c>
      <c r="E894" s="3" t="s">
        <v>2410</v>
      </c>
      <c r="F894">
        <v>6</v>
      </c>
    </row>
    <row r="895" spans="1:6" ht="16" x14ac:dyDescent="0.2">
      <c r="A895" s="3" t="s">
        <v>1952</v>
      </c>
      <c r="B895">
        <v>834</v>
      </c>
      <c r="E895" s="3" t="s">
        <v>2411</v>
      </c>
      <c r="F895">
        <v>0</v>
      </c>
    </row>
    <row r="896" spans="1:6" ht="16" x14ac:dyDescent="0.2">
      <c r="A896" s="3" t="s">
        <v>1953</v>
      </c>
      <c r="B896">
        <v>682</v>
      </c>
      <c r="E896" s="3" t="s">
        <v>2412</v>
      </c>
      <c r="F896">
        <v>3</v>
      </c>
    </row>
    <row r="897" spans="1:6" ht="32" x14ac:dyDescent="0.2">
      <c r="A897" s="3" t="s">
        <v>1954</v>
      </c>
      <c r="B897">
        <v>147</v>
      </c>
      <c r="E897" s="3" t="s">
        <v>2413</v>
      </c>
      <c r="F897">
        <v>0</v>
      </c>
    </row>
    <row r="898" spans="1:6" ht="16" x14ac:dyDescent="0.2">
      <c r="A898" s="3" t="s">
        <v>1955</v>
      </c>
      <c r="B898">
        <v>415</v>
      </c>
      <c r="E898" s="3" t="s">
        <v>2414</v>
      </c>
      <c r="F898">
        <v>3</v>
      </c>
    </row>
    <row r="899" spans="1:6" ht="32" x14ac:dyDescent="0.2">
      <c r="A899" s="3" t="s">
        <v>1956</v>
      </c>
      <c r="B899">
        <v>290</v>
      </c>
      <c r="E899" s="3" t="s">
        <v>2415</v>
      </c>
      <c r="F899">
        <v>13</v>
      </c>
    </row>
    <row r="900" spans="1:6" ht="32" x14ac:dyDescent="0.2">
      <c r="A900" s="3" t="s">
        <v>1957</v>
      </c>
      <c r="B900">
        <v>365</v>
      </c>
      <c r="E900" s="3" t="s">
        <v>2416</v>
      </c>
      <c r="F900">
        <v>6</v>
      </c>
    </row>
    <row r="901" spans="1:6" ht="16" x14ac:dyDescent="0.2">
      <c r="A901" s="3" t="s">
        <v>1958</v>
      </c>
      <c r="B901">
        <v>660</v>
      </c>
      <c r="E901" s="3" t="s">
        <v>2417</v>
      </c>
      <c r="F901">
        <v>1</v>
      </c>
    </row>
    <row r="902" spans="1:6" ht="16" x14ac:dyDescent="0.2">
      <c r="A902" s="3" t="s">
        <v>1959</v>
      </c>
      <c r="B902">
        <v>1356</v>
      </c>
      <c r="E902" s="3" t="s">
        <v>2418</v>
      </c>
      <c r="F902">
        <v>0</v>
      </c>
    </row>
    <row r="903" spans="1:6" ht="16" x14ac:dyDescent="0.2">
      <c r="A903" s="3" t="s">
        <v>1960</v>
      </c>
      <c r="B903">
        <v>424</v>
      </c>
      <c r="E903" s="3" t="s">
        <v>2419</v>
      </c>
      <c r="F903">
        <v>5</v>
      </c>
    </row>
    <row r="904" spans="1:6" ht="32" x14ac:dyDescent="0.2">
      <c r="A904" s="3" t="s">
        <v>1961</v>
      </c>
      <c r="B904">
        <v>33</v>
      </c>
      <c r="E904" s="3" t="s">
        <v>2420</v>
      </c>
      <c r="F904">
        <v>0</v>
      </c>
    </row>
    <row r="905" spans="1:6" ht="32" x14ac:dyDescent="0.2">
      <c r="A905" s="3" t="s">
        <v>1962</v>
      </c>
      <c r="B905">
        <v>1633</v>
      </c>
      <c r="E905" s="3" t="s">
        <v>2421</v>
      </c>
      <c r="F905">
        <v>36</v>
      </c>
    </row>
    <row r="906" spans="1:6" ht="32" x14ac:dyDescent="0.2">
      <c r="A906" s="3" t="s">
        <v>1963</v>
      </c>
      <c r="B906">
        <v>306</v>
      </c>
      <c r="E906" s="3" t="s">
        <v>2422</v>
      </c>
      <c r="F906">
        <v>1</v>
      </c>
    </row>
    <row r="907" spans="1:6" ht="32" x14ac:dyDescent="0.2">
      <c r="A907" s="3" t="s">
        <v>1964</v>
      </c>
      <c r="B907">
        <v>205</v>
      </c>
      <c r="E907" s="3" t="s">
        <v>2423</v>
      </c>
      <c r="F907">
        <v>1</v>
      </c>
    </row>
    <row r="908" spans="1:6" ht="16" x14ac:dyDescent="0.2">
      <c r="A908" s="3" t="s">
        <v>1965</v>
      </c>
      <c r="B908">
        <v>1281</v>
      </c>
      <c r="E908" s="3" t="s">
        <v>2424</v>
      </c>
      <c r="F908">
        <v>1</v>
      </c>
    </row>
    <row r="909" spans="1:6" ht="32" x14ac:dyDescent="0.2">
      <c r="A909" s="3" t="s">
        <v>1966</v>
      </c>
      <c r="B909">
        <v>103</v>
      </c>
      <c r="E909" s="3" t="s">
        <v>2425</v>
      </c>
      <c r="F909">
        <v>9</v>
      </c>
    </row>
    <row r="910" spans="1:6" ht="16" x14ac:dyDescent="0.2">
      <c r="A910" s="3" t="s">
        <v>1967</v>
      </c>
      <c r="B910">
        <v>1513</v>
      </c>
      <c r="E910" s="3" t="s">
        <v>2426</v>
      </c>
      <c r="F910">
        <v>1</v>
      </c>
    </row>
    <row r="911" spans="1:6" ht="32" x14ac:dyDescent="0.2">
      <c r="A911" s="3" t="s">
        <v>1968</v>
      </c>
      <c r="B911">
        <v>405</v>
      </c>
      <c r="E911" s="3" t="s">
        <v>2427</v>
      </c>
      <c r="F911">
        <v>0</v>
      </c>
    </row>
    <row r="912" spans="1:6" ht="32" x14ac:dyDescent="0.2">
      <c r="A912" s="3" t="s">
        <v>1969</v>
      </c>
      <c r="B912">
        <v>510</v>
      </c>
      <c r="E912" s="3" t="s">
        <v>2428</v>
      </c>
      <c r="F912">
        <v>1</v>
      </c>
    </row>
    <row r="913" spans="1:6" ht="16" x14ac:dyDescent="0.2">
      <c r="A913" s="3" t="s">
        <v>1970</v>
      </c>
      <c r="B913">
        <v>1887</v>
      </c>
      <c r="E913" s="3" t="s">
        <v>2429</v>
      </c>
      <c r="F913">
        <v>1</v>
      </c>
    </row>
    <row r="914" spans="1:6" ht="32" x14ac:dyDescent="0.2">
      <c r="A914" s="3" t="s">
        <v>1971</v>
      </c>
      <c r="B914">
        <v>701</v>
      </c>
      <c r="E914" s="3" t="s">
        <v>2430</v>
      </c>
      <c r="F914">
        <v>4</v>
      </c>
    </row>
    <row r="915" spans="1:6" ht="16" x14ac:dyDescent="0.2">
      <c r="A915" s="3" t="s">
        <v>1972</v>
      </c>
      <c r="B915">
        <v>3863</v>
      </c>
      <c r="E915" s="3" t="s">
        <v>2431</v>
      </c>
      <c r="F915">
        <v>2</v>
      </c>
    </row>
    <row r="916" spans="1:6" ht="32" x14ac:dyDescent="0.2">
      <c r="A916" s="3" t="s">
        <v>1973</v>
      </c>
      <c r="B916">
        <v>238</v>
      </c>
      <c r="E916" s="3" t="s">
        <v>2432</v>
      </c>
      <c r="F916">
        <v>2</v>
      </c>
    </row>
    <row r="917" spans="1:6" ht="32" x14ac:dyDescent="0.2">
      <c r="A917" s="3" t="s">
        <v>1974</v>
      </c>
      <c r="B917">
        <v>2051</v>
      </c>
      <c r="E917" s="3" t="s">
        <v>2433</v>
      </c>
      <c r="F917">
        <v>2</v>
      </c>
    </row>
    <row r="918" spans="1:6" ht="32" x14ac:dyDescent="0.2">
      <c r="A918" s="3" t="s">
        <v>1975</v>
      </c>
      <c r="B918">
        <v>402</v>
      </c>
      <c r="E918" s="3" t="s">
        <v>2434</v>
      </c>
      <c r="F918">
        <v>0</v>
      </c>
    </row>
    <row r="919" spans="1:6" ht="16" x14ac:dyDescent="0.2">
      <c r="A919" s="3" t="s">
        <v>1976</v>
      </c>
      <c r="B919">
        <v>253</v>
      </c>
      <c r="E919" s="3" t="s">
        <v>2435</v>
      </c>
      <c r="F919">
        <v>2</v>
      </c>
    </row>
    <row r="920" spans="1:6" ht="32" x14ac:dyDescent="0.2">
      <c r="A920" s="3" t="s">
        <v>1977</v>
      </c>
      <c r="B920">
        <v>473</v>
      </c>
      <c r="E920" s="3" t="s">
        <v>2436</v>
      </c>
      <c r="F920">
        <v>4</v>
      </c>
    </row>
    <row r="921" spans="1:6" ht="32" x14ac:dyDescent="0.2">
      <c r="A921" s="3" t="s">
        <v>1978</v>
      </c>
      <c r="B921">
        <v>821</v>
      </c>
      <c r="E921" s="3" t="s">
        <v>2437</v>
      </c>
      <c r="F921">
        <v>2</v>
      </c>
    </row>
    <row r="922" spans="1:6" ht="16" x14ac:dyDescent="0.2">
      <c r="A922" s="3" t="s">
        <v>1979</v>
      </c>
      <c r="B922">
        <v>388</v>
      </c>
      <c r="E922" s="3" t="s">
        <v>2438</v>
      </c>
      <c r="F922">
        <v>0</v>
      </c>
    </row>
    <row r="923" spans="1:6" ht="32" x14ac:dyDescent="0.2">
      <c r="A923" s="3" t="s">
        <v>1980</v>
      </c>
      <c r="B923">
        <v>813</v>
      </c>
      <c r="E923" s="3" t="s">
        <v>2439</v>
      </c>
      <c r="F923">
        <v>1</v>
      </c>
    </row>
    <row r="924" spans="1:6" ht="16" x14ac:dyDescent="0.2">
      <c r="A924" s="3" t="s">
        <v>1981</v>
      </c>
      <c r="B924">
        <v>1945</v>
      </c>
      <c r="E924" s="3" t="s">
        <v>2440</v>
      </c>
      <c r="F924">
        <v>0</v>
      </c>
    </row>
    <row r="925" spans="1:6" ht="16" x14ac:dyDescent="0.2">
      <c r="A925" s="3" t="s">
        <v>2002</v>
      </c>
      <c r="B925">
        <v>1637</v>
      </c>
      <c r="E925" s="3" t="s">
        <v>2441</v>
      </c>
      <c r="F925">
        <v>2</v>
      </c>
    </row>
    <row r="926" spans="1:6" ht="32" x14ac:dyDescent="0.2">
      <c r="A926" s="3" t="s">
        <v>2003</v>
      </c>
      <c r="B926">
        <v>1375</v>
      </c>
      <c r="E926" s="3" t="s">
        <v>2501</v>
      </c>
      <c r="F926">
        <v>7</v>
      </c>
    </row>
    <row r="927" spans="1:6" ht="16" x14ac:dyDescent="0.2">
      <c r="A927" s="3" t="s">
        <v>2004</v>
      </c>
      <c r="B927">
        <v>17</v>
      </c>
      <c r="E927" s="3" t="s">
        <v>2502</v>
      </c>
      <c r="F927">
        <v>5</v>
      </c>
    </row>
    <row r="928" spans="1:6" ht="16" x14ac:dyDescent="0.2">
      <c r="A928" s="3" t="s">
        <v>2005</v>
      </c>
      <c r="B928">
        <v>354</v>
      </c>
      <c r="E928" s="3" t="s">
        <v>2503</v>
      </c>
      <c r="F928">
        <v>0</v>
      </c>
    </row>
    <row r="929" spans="1:6" ht="16" x14ac:dyDescent="0.2">
      <c r="A929" s="3" t="s">
        <v>2006</v>
      </c>
      <c r="B929">
        <v>191</v>
      </c>
      <c r="E929" s="3" t="s">
        <v>2504</v>
      </c>
      <c r="F929">
        <v>0</v>
      </c>
    </row>
    <row r="930" spans="1:6" ht="16" x14ac:dyDescent="0.2">
      <c r="A930" s="3" t="s">
        <v>2007</v>
      </c>
      <c r="B930">
        <v>303</v>
      </c>
      <c r="E930" s="3" t="s">
        <v>2505</v>
      </c>
      <c r="F930">
        <v>0</v>
      </c>
    </row>
    <row r="931" spans="1:6" ht="32" x14ac:dyDescent="0.2">
      <c r="A931" s="3" t="s">
        <v>2008</v>
      </c>
      <c r="B931">
        <v>137</v>
      </c>
      <c r="E931" s="3" t="s">
        <v>2506</v>
      </c>
      <c r="F931">
        <v>2</v>
      </c>
    </row>
    <row r="932" spans="1:6" ht="32" x14ac:dyDescent="0.2">
      <c r="A932" s="3" t="s">
        <v>2009</v>
      </c>
      <c r="B932">
        <v>41</v>
      </c>
      <c r="E932" s="3" t="s">
        <v>2507</v>
      </c>
      <c r="F932">
        <v>0</v>
      </c>
    </row>
    <row r="933" spans="1:6" ht="16" x14ac:dyDescent="0.2">
      <c r="A933" s="3" t="s">
        <v>2010</v>
      </c>
      <c r="B933">
        <v>398</v>
      </c>
      <c r="E933" s="3" t="s">
        <v>2508</v>
      </c>
      <c r="F933">
        <v>0</v>
      </c>
    </row>
    <row r="934" spans="1:6" ht="16" x14ac:dyDescent="0.2">
      <c r="A934" s="3" t="s">
        <v>2011</v>
      </c>
      <c r="B934">
        <v>1737</v>
      </c>
      <c r="E934" s="3" t="s">
        <v>2509</v>
      </c>
      <c r="F934">
        <v>28</v>
      </c>
    </row>
    <row r="935" spans="1:6" ht="32" x14ac:dyDescent="0.2">
      <c r="A935" s="3" t="s">
        <v>2012</v>
      </c>
      <c r="B935">
        <v>971</v>
      </c>
      <c r="E935" s="3" t="s">
        <v>2510</v>
      </c>
      <c r="F935">
        <v>2</v>
      </c>
    </row>
    <row r="936" spans="1:6" ht="16" x14ac:dyDescent="0.2">
      <c r="A936" s="3" t="s">
        <v>2013</v>
      </c>
      <c r="B936">
        <v>183</v>
      </c>
      <c r="E936" s="3" t="s">
        <v>2511</v>
      </c>
      <c r="F936">
        <v>0</v>
      </c>
    </row>
    <row r="937" spans="1:6" ht="16" x14ac:dyDescent="0.2">
      <c r="A937" s="3" t="s">
        <v>2014</v>
      </c>
      <c r="B937">
        <v>4562</v>
      </c>
      <c r="E937" s="3" t="s">
        <v>2512</v>
      </c>
      <c r="F937">
        <v>0</v>
      </c>
    </row>
    <row r="938" spans="1:6" ht="16" x14ac:dyDescent="0.2">
      <c r="A938" s="3" t="s">
        <v>2015</v>
      </c>
      <c r="B938">
        <v>26457</v>
      </c>
      <c r="E938" s="3" t="s">
        <v>2513</v>
      </c>
      <c r="F938">
        <v>0</v>
      </c>
    </row>
    <row r="939" spans="1:6" ht="16" x14ac:dyDescent="0.2">
      <c r="A939" s="3" t="s">
        <v>2016</v>
      </c>
      <c r="B939">
        <v>162</v>
      </c>
      <c r="E939" s="3" t="s">
        <v>2514</v>
      </c>
      <c r="F939">
        <v>4</v>
      </c>
    </row>
    <row r="940" spans="1:6" ht="32" x14ac:dyDescent="0.2">
      <c r="A940" s="3" t="s">
        <v>2017</v>
      </c>
      <c r="B940">
        <v>479</v>
      </c>
      <c r="E940" s="3" t="s">
        <v>2515</v>
      </c>
      <c r="F940">
        <v>12</v>
      </c>
    </row>
    <row r="941" spans="1:6" ht="16" x14ac:dyDescent="0.2">
      <c r="A941" s="3" t="s">
        <v>2018</v>
      </c>
      <c r="B941">
        <v>426</v>
      </c>
      <c r="E941" s="3" t="s">
        <v>2516</v>
      </c>
      <c r="F941">
        <v>0</v>
      </c>
    </row>
    <row r="942" spans="1:6" ht="16" x14ac:dyDescent="0.2">
      <c r="A942" s="3" t="s">
        <v>2019</v>
      </c>
      <c r="B942">
        <v>450</v>
      </c>
      <c r="E942" s="3" t="s">
        <v>2517</v>
      </c>
      <c r="F942">
        <v>33</v>
      </c>
    </row>
    <row r="943" spans="1:6" ht="32" x14ac:dyDescent="0.2">
      <c r="A943" s="3" t="s">
        <v>2020</v>
      </c>
      <c r="B943">
        <v>1780</v>
      </c>
      <c r="E943" s="3" t="s">
        <v>2518</v>
      </c>
      <c r="F943">
        <v>0</v>
      </c>
    </row>
    <row r="944" spans="1:6" ht="32" x14ac:dyDescent="0.2">
      <c r="A944" s="3" t="s">
        <v>2021</v>
      </c>
      <c r="B944">
        <v>122</v>
      </c>
      <c r="E944" s="3" t="s">
        <v>2519</v>
      </c>
      <c r="F944">
        <v>4</v>
      </c>
    </row>
    <row r="945" spans="1:6" ht="16" x14ac:dyDescent="0.2">
      <c r="A945" s="3" t="s">
        <v>2022</v>
      </c>
      <c r="B945">
        <v>95</v>
      </c>
      <c r="E945" s="3" t="s">
        <v>2520</v>
      </c>
      <c r="F945">
        <v>0</v>
      </c>
    </row>
    <row r="946" spans="1:6" ht="32" x14ac:dyDescent="0.2">
      <c r="A946" s="3" t="s">
        <v>2023</v>
      </c>
      <c r="B946">
        <v>325</v>
      </c>
      <c r="E946" s="3" t="s">
        <v>2581</v>
      </c>
      <c r="F946">
        <v>11</v>
      </c>
    </row>
    <row r="947" spans="1:6" ht="16" x14ac:dyDescent="0.2">
      <c r="A947" s="3" t="s">
        <v>2024</v>
      </c>
      <c r="B947">
        <v>353</v>
      </c>
      <c r="E947" s="3" t="s">
        <v>2582</v>
      </c>
      <c r="F947">
        <v>1</v>
      </c>
    </row>
    <row r="948" spans="1:6" ht="16" x14ac:dyDescent="0.2">
      <c r="A948" s="3" t="s">
        <v>2025</v>
      </c>
      <c r="B948">
        <v>105</v>
      </c>
      <c r="E948" s="3" t="s">
        <v>2583</v>
      </c>
      <c r="F948">
        <v>5</v>
      </c>
    </row>
    <row r="949" spans="1:6" ht="16" x14ac:dyDescent="0.2">
      <c r="A949" s="3" t="s">
        <v>2026</v>
      </c>
      <c r="B949">
        <v>729</v>
      </c>
      <c r="E949" s="3" t="s">
        <v>2584</v>
      </c>
      <c r="F949">
        <v>0</v>
      </c>
    </row>
    <row r="950" spans="1:6" ht="16" x14ac:dyDescent="0.2">
      <c r="A950" s="3" t="s">
        <v>2027</v>
      </c>
      <c r="B950">
        <v>454</v>
      </c>
      <c r="E950" s="3" t="s">
        <v>2585</v>
      </c>
      <c r="F950">
        <v>1</v>
      </c>
    </row>
    <row r="951" spans="1:6" ht="32" x14ac:dyDescent="0.2">
      <c r="A951" s="3" t="s">
        <v>2028</v>
      </c>
      <c r="B951">
        <v>539</v>
      </c>
      <c r="E951" s="3" t="s">
        <v>2586</v>
      </c>
      <c r="F951">
        <v>1</v>
      </c>
    </row>
    <row r="952" spans="1:6" ht="32" x14ac:dyDescent="0.2">
      <c r="A952" s="3" t="s">
        <v>2029</v>
      </c>
      <c r="B952">
        <v>79</v>
      </c>
      <c r="E952" s="3" t="s">
        <v>2587</v>
      </c>
      <c r="F952">
        <v>6</v>
      </c>
    </row>
    <row r="953" spans="1:6" ht="32" x14ac:dyDescent="0.2">
      <c r="A953" s="3" t="s">
        <v>2030</v>
      </c>
      <c r="B953">
        <v>94</v>
      </c>
      <c r="E953" s="3" t="s">
        <v>2588</v>
      </c>
      <c r="F953">
        <v>8</v>
      </c>
    </row>
    <row r="954" spans="1:6" ht="32" x14ac:dyDescent="0.2">
      <c r="A954" s="3" t="s">
        <v>2031</v>
      </c>
      <c r="B954">
        <v>625</v>
      </c>
      <c r="E954" s="3" t="s">
        <v>2589</v>
      </c>
      <c r="F954">
        <v>1</v>
      </c>
    </row>
    <row r="955" spans="1:6" ht="16" x14ac:dyDescent="0.2">
      <c r="A955" s="3" t="s">
        <v>2032</v>
      </c>
      <c r="B955">
        <v>508</v>
      </c>
      <c r="E955" s="3" t="s">
        <v>2590</v>
      </c>
      <c r="F955">
        <v>0</v>
      </c>
    </row>
    <row r="956" spans="1:6" ht="16" x14ac:dyDescent="0.2">
      <c r="A956" s="3" t="s">
        <v>2033</v>
      </c>
      <c r="B956">
        <v>531</v>
      </c>
      <c r="E956" s="3" t="s">
        <v>2591</v>
      </c>
      <c r="F956">
        <v>2</v>
      </c>
    </row>
    <row r="957" spans="1:6" ht="16" x14ac:dyDescent="0.2">
      <c r="A957" s="3" t="s">
        <v>2034</v>
      </c>
      <c r="B957">
        <v>158</v>
      </c>
      <c r="E957" s="3" t="s">
        <v>2592</v>
      </c>
      <c r="F957">
        <v>1</v>
      </c>
    </row>
    <row r="958" spans="1:6" ht="32" x14ac:dyDescent="0.2">
      <c r="A958" s="3" t="s">
        <v>2035</v>
      </c>
      <c r="B958">
        <v>508</v>
      </c>
      <c r="E958" s="3" t="s">
        <v>2593</v>
      </c>
      <c r="F958">
        <v>0</v>
      </c>
    </row>
    <row r="959" spans="1:6" ht="16" x14ac:dyDescent="0.2">
      <c r="A959" s="3" t="s">
        <v>2036</v>
      </c>
      <c r="B959">
        <v>644</v>
      </c>
      <c r="E959" s="3" t="s">
        <v>2594</v>
      </c>
      <c r="F959">
        <v>1</v>
      </c>
    </row>
    <row r="960" spans="1:6" ht="16" x14ac:dyDescent="0.2">
      <c r="A960" s="3" t="s">
        <v>2037</v>
      </c>
      <c r="B960">
        <v>848</v>
      </c>
      <c r="E960" s="3" t="s">
        <v>2595</v>
      </c>
      <c r="F960">
        <v>19</v>
      </c>
    </row>
    <row r="961" spans="1:6" ht="32" x14ac:dyDescent="0.2">
      <c r="A961" s="3" t="s">
        <v>2038</v>
      </c>
      <c r="B961">
        <v>429</v>
      </c>
      <c r="E961" s="3" t="s">
        <v>2596</v>
      </c>
      <c r="F961">
        <v>27</v>
      </c>
    </row>
    <row r="962" spans="1:6" ht="32" x14ac:dyDescent="0.2">
      <c r="A962" s="3" t="s">
        <v>2039</v>
      </c>
      <c r="B962">
        <v>204</v>
      </c>
      <c r="E962" s="3" t="s">
        <v>2597</v>
      </c>
      <c r="F962">
        <v>7</v>
      </c>
    </row>
    <row r="963" spans="1:6" ht="32" x14ac:dyDescent="0.2">
      <c r="A963" s="3" t="s">
        <v>2040</v>
      </c>
      <c r="B963">
        <v>379</v>
      </c>
      <c r="E963" s="3" t="s">
        <v>2598</v>
      </c>
      <c r="F963">
        <v>14</v>
      </c>
    </row>
    <row r="964" spans="1:6" ht="16" x14ac:dyDescent="0.2">
      <c r="A964" s="3" t="s">
        <v>2041</v>
      </c>
      <c r="B964">
        <v>271</v>
      </c>
      <c r="E964" s="3" t="s">
        <v>2599</v>
      </c>
      <c r="F964">
        <v>5</v>
      </c>
    </row>
    <row r="965" spans="1:6" ht="32" x14ac:dyDescent="0.2">
      <c r="A965" s="3" t="s">
        <v>2042</v>
      </c>
      <c r="B965">
        <v>120</v>
      </c>
      <c r="E965" s="3" t="s">
        <v>2600</v>
      </c>
      <c r="F965">
        <v>30</v>
      </c>
    </row>
    <row r="966" spans="1:6" ht="32" x14ac:dyDescent="0.2">
      <c r="A966" s="3" t="s">
        <v>2043</v>
      </c>
      <c r="B966">
        <v>140</v>
      </c>
      <c r="E966" s="3" t="s">
        <v>2641</v>
      </c>
      <c r="F966">
        <v>1</v>
      </c>
    </row>
    <row r="967" spans="1:6" ht="32" x14ac:dyDescent="0.2">
      <c r="A967" s="3" t="s">
        <v>2044</v>
      </c>
      <c r="B967">
        <v>193</v>
      </c>
      <c r="E967" s="3" t="s">
        <v>2642</v>
      </c>
      <c r="F967">
        <v>0</v>
      </c>
    </row>
    <row r="968" spans="1:6" ht="16" x14ac:dyDescent="0.2">
      <c r="A968" s="3" t="s">
        <v>2045</v>
      </c>
      <c r="B968">
        <v>180</v>
      </c>
      <c r="E968" s="3" t="s">
        <v>2670</v>
      </c>
      <c r="F968">
        <v>60</v>
      </c>
    </row>
    <row r="969" spans="1:6" ht="32" x14ac:dyDescent="0.2">
      <c r="A969" s="3" t="s">
        <v>2046</v>
      </c>
      <c r="B969">
        <v>263</v>
      </c>
      <c r="E969" s="3" t="s">
        <v>2671</v>
      </c>
      <c r="F969">
        <v>84</v>
      </c>
    </row>
    <row r="970" spans="1:6" ht="32" x14ac:dyDescent="0.2">
      <c r="A970" s="3" t="s">
        <v>2047</v>
      </c>
      <c r="B970">
        <v>217</v>
      </c>
      <c r="E970" s="3" t="s">
        <v>2672</v>
      </c>
      <c r="F970">
        <v>47</v>
      </c>
    </row>
    <row r="971" spans="1:6" ht="16" x14ac:dyDescent="0.2">
      <c r="A971" s="3" t="s">
        <v>2048</v>
      </c>
      <c r="B971">
        <v>443</v>
      </c>
      <c r="E971" s="3" t="s">
        <v>2673</v>
      </c>
      <c r="F971">
        <v>66</v>
      </c>
    </row>
    <row r="972" spans="1:6" ht="32" x14ac:dyDescent="0.2">
      <c r="A972" s="3" t="s">
        <v>2049</v>
      </c>
      <c r="B972">
        <v>1373</v>
      </c>
      <c r="E972" s="3" t="s">
        <v>2674</v>
      </c>
      <c r="F972">
        <v>171</v>
      </c>
    </row>
    <row r="973" spans="1:6" ht="32" x14ac:dyDescent="0.2">
      <c r="A973" s="3" t="s">
        <v>2050</v>
      </c>
      <c r="B973">
        <v>742</v>
      </c>
      <c r="E973" s="3" t="s">
        <v>2675</v>
      </c>
      <c r="F973">
        <v>29</v>
      </c>
    </row>
    <row r="974" spans="1:6" ht="32" x14ac:dyDescent="0.2">
      <c r="A974" s="3" t="s">
        <v>2051</v>
      </c>
      <c r="B974">
        <v>170</v>
      </c>
      <c r="E974" s="3" t="s">
        <v>2676</v>
      </c>
      <c r="F974">
        <v>9</v>
      </c>
    </row>
    <row r="975" spans="1:6" ht="16" x14ac:dyDescent="0.2">
      <c r="A975" s="3" t="s">
        <v>2052</v>
      </c>
      <c r="B975">
        <v>242</v>
      </c>
      <c r="E975" s="3" t="s">
        <v>2677</v>
      </c>
      <c r="F975">
        <v>27</v>
      </c>
    </row>
    <row r="976" spans="1:6" ht="16" x14ac:dyDescent="0.2">
      <c r="A976" s="3" t="s">
        <v>2053</v>
      </c>
      <c r="B976">
        <v>541</v>
      </c>
      <c r="E976" s="3" t="s">
        <v>2678</v>
      </c>
      <c r="F976">
        <v>2</v>
      </c>
    </row>
    <row r="977" spans="1:6" ht="32" x14ac:dyDescent="0.2">
      <c r="A977" s="3" t="s">
        <v>2054</v>
      </c>
      <c r="B977">
        <v>121</v>
      </c>
      <c r="E977" s="3" t="s">
        <v>2679</v>
      </c>
      <c r="F977">
        <v>3</v>
      </c>
    </row>
    <row r="978" spans="1:6" ht="32" x14ac:dyDescent="0.2">
      <c r="A978" s="3" t="s">
        <v>2055</v>
      </c>
      <c r="B978">
        <v>621</v>
      </c>
      <c r="E978" s="3" t="s">
        <v>2680</v>
      </c>
      <c r="F978">
        <v>4</v>
      </c>
    </row>
    <row r="979" spans="1:6" ht="16" x14ac:dyDescent="0.2">
      <c r="A979" s="3" t="s">
        <v>2056</v>
      </c>
      <c r="B979">
        <v>101</v>
      </c>
      <c r="E979" s="3" t="s">
        <v>2681</v>
      </c>
      <c r="F979">
        <v>2</v>
      </c>
    </row>
    <row r="980" spans="1:6" ht="32" x14ac:dyDescent="0.2">
      <c r="A980" s="3" t="s">
        <v>2057</v>
      </c>
      <c r="B980">
        <v>554</v>
      </c>
      <c r="E980" s="3" t="s">
        <v>2682</v>
      </c>
      <c r="F980">
        <v>20</v>
      </c>
    </row>
    <row r="981" spans="1:6" ht="32" x14ac:dyDescent="0.2">
      <c r="A981" s="3" t="s">
        <v>2058</v>
      </c>
      <c r="B981">
        <v>666</v>
      </c>
      <c r="E981" s="3" t="s">
        <v>2683</v>
      </c>
      <c r="F981">
        <v>3</v>
      </c>
    </row>
    <row r="982" spans="1:6" ht="16" x14ac:dyDescent="0.2">
      <c r="A982" s="3" t="s">
        <v>2059</v>
      </c>
      <c r="B982">
        <v>410</v>
      </c>
      <c r="E982" s="3" t="s">
        <v>2684</v>
      </c>
      <c r="F982">
        <v>4</v>
      </c>
    </row>
    <row r="983" spans="1:6" ht="32" x14ac:dyDescent="0.2">
      <c r="A983" s="3" t="s">
        <v>2060</v>
      </c>
      <c r="B983">
        <v>375</v>
      </c>
      <c r="E983" s="3" t="s">
        <v>2685</v>
      </c>
      <c r="F983">
        <v>1</v>
      </c>
    </row>
    <row r="984" spans="1:6" ht="32" x14ac:dyDescent="0.2">
      <c r="A984" s="3" t="s">
        <v>2061</v>
      </c>
      <c r="B984">
        <v>1364</v>
      </c>
      <c r="E984" s="3" t="s">
        <v>2686</v>
      </c>
      <c r="F984">
        <v>0</v>
      </c>
    </row>
    <row r="985" spans="1:6" ht="16" x14ac:dyDescent="0.2">
      <c r="A985" s="3" t="s">
        <v>2062</v>
      </c>
      <c r="B985">
        <v>35</v>
      </c>
      <c r="E985" s="3" t="s">
        <v>2687</v>
      </c>
      <c r="F985">
        <v>0</v>
      </c>
    </row>
    <row r="986" spans="1:6" ht="16" x14ac:dyDescent="0.2">
      <c r="A986" s="3" t="s">
        <v>2063</v>
      </c>
      <c r="B986">
        <v>203</v>
      </c>
      <c r="E986" s="3" t="s">
        <v>2688</v>
      </c>
      <c r="F986">
        <v>14</v>
      </c>
    </row>
    <row r="987" spans="1:6" ht="16" x14ac:dyDescent="0.2">
      <c r="A987" s="3" t="s">
        <v>2064</v>
      </c>
      <c r="B987">
        <v>49</v>
      </c>
      <c r="E987" s="3" t="s">
        <v>2689</v>
      </c>
      <c r="F987">
        <v>1</v>
      </c>
    </row>
    <row r="988" spans="1:6" ht="16" x14ac:dyDescent="0.2">
      <c r="A988" s="3" t="s">
        <v>2065</v>
      </c>
      <c r="B988">
        <v>5812</v>
      </c>
      <c r="E988" s="3" t="s">
        <v>2690</v>
      </c>
      <c r="F988">
        <v>118</v>
      </c>
    </row>
    <row r="989" spans="1:6" ht="32" x14ac:dyDescent="0.2">
      <c r="A989" s="3" t="s">
        <v>2066</v>
      </c>
      <c r="B989">
        <v>1556</v>
      </c>
      <c r="E989" s="3" t="s">
        <v>2691</v>
      </c>
      <c r="F989">
        <v>2</v>
      </c>
    </row>
    <row r="990" spans="1:6" ht="32" x14ac:dyDescent="0.2">
      <c r="A990" s="3" t="s">
        <v>2067</v>
      </c>
      <c r="B990">
        <v>65</v>
      </c>
      <c r="E990" s="3" t="s">
        <v>2692</v>
      </c>
      <c r="F990">
        <v>1</v>
      </c>
    </row>
    <row r="991" spans="1:6" ht="16" x14ac:dyDescent="0.2">
      <c r="A991" s="3" t="s">
        <v>2068</v>
      </c>
      <c r="B991">
        <v>10</v>
      </c>
      <c r="E991" s="3" t="s">
        <v>2693</v>
      </c>
      <c r="F991">
        <v>3</v>
      </c>
    </row>
    <row r="992" spans="1:6" ht="32" x14ac:dyDescent="0.2">
      <c r="A992" s="3" t="s">
        <v>2069</v>
      </c>
      <c r="B992">
        <v>76</v>
      </c>
      <c r="E992" s="3" t="s">
        <v>2694</v>
      </c>
      <c r="F992">
        <v>1</v>
      </c>
    </row>
    <row r="993" spans="1:6" ht="16" x14ac:dyDescent="0.2">
      <c r="A993" s="3" t="s">
        <v>2070</v>
      </c>
      <c r="B993">
        <v>263</v>
      </c>
      <c r="E993" s="3" t="s">
        <v>2695</v>
      </c>
      <c r="F993">
        <v>3</v>
      </c>
    </row>
    <row r="994" spans="1:6" ht="32" x14ac:dyDescent="0.2">
      <c r="A994" s="3" t="s">
        <v>2071</v>
      </c>
      <c r="B994">
        <v>1530</v>
      </c>
      <c r="E994" s="3" t="s">
        <v>2696</v>
      </c>
      <c r="F994">
        <v>38</v>
      </c>
    </row>
    <row r="995" spans="1:6" ht="32" x14ac:dyDescent="0.2">
      <c r="A995" s="3" t="s">
        <v>2072</v>
      </c>
      <c r="B995">
        <v>278</v>
      </c>
      <c r="E995" s="3" t="s">
        <v>2697</v>
      </c>
      <c r="F995">
        <v>52</v>
      </c>
    </row>
    <row r="996" spans="1:6" ht="32" x14ac:dyDescent="0.2">
      <c r="A996" s="3" t="s">
        <v>2073</v>
      </c>
      <c r="B996">
        <v>350</v>
      </c>
      <c r="E996" s="3" t="s">
        <v>2698</v>
      </c>
      <c r="F996">
        <v>2</v>
      </c>
    </row>
    <row r="997" spans="1:6" ht="16" x14ac:dyDescent="0.2">
      <c r="A997" s="3" t="s">
        <v>2074</v>
      </c>
      <c r="B997">
        <v>470</v>
      </c>
      <c r="E997" s="3" t="s">
        <v>2699</v>
      </c>
      <c r="F997">
        <v>0</v>
      </c>
    </row>
    <row r="998" spans="1:6" ht="32" x14ac:dyDescent="0.2">
      <c r="A998" s="3" t="s">
        <v>2075</v>
      </c>
      <c r="B998">
        <v>3</v>
      </c>
      <c r="E998" s="3" t="s">
        <v>2700</v>
      </c>
      <c r="F998">
        <v>4</v>
      </c>
    </row>
    <row r="999" spans="1:6" ht="16" x14ac:dyDescent="0.2">
      <c r="A999" s="3" t="s">
        <v>2076</v>
      </c>
      <c r="B999">
        <v>8200</v>
      </c>
      <c r="E999" s="3" t="s">
        <v>2741</v>
      </c>
      <c r="F999">
        <v>4</v>
      </c>
    </row>
    <row r="1000" spans="1:6" ht="16" x14ac:dyDescent="0.2">
      <c r="A1000" s="3" t="s">
        <v>2077</v>
      </c>
      <c r="B1000">
        <v>8359</v>
      </c>
      <c r="E1000" s="3" t="s">
        <v>2742</v>
      </c>
      <c r="F1000">
        <v>18</v>
      </c>
    </row>
    <row r="1001" spans="1:6" ht="32" x14ac:dyDescent="0.2">
      <c r="A1001" s="3" t="s">
        <v>2078</v>
      </c>
      <c r="B1001">
        <v>188</v>
      </c>
      <c r="E1001" s="3" t="s">
        <v>2743</v>
      </c>
      <c r="F1001">
        <v>0</v>
      </c>
    </row>
    <row r="1002" spans="1:6" ht="32" x14ac:dyDescent="0.2">
      <c r="A1002" s="3" t="s">
        <v>2079</v>
      </c>
      <c r="B1002">
        <v>48</v>
      </c>
      <c r="E1002" s="3" t="s">
        <v>2744</v>
      </c>
      <c r="F1002">
        <v>22</v>
      </c>
    </row>
    <row r="1003" spans="1:6" ht="32" x14ac:dyDescent="0.2">
      <c r="A1003" s="3" t="s">
        <v>2080</v>
      </c>
      <c r="B1003">
        <v>607</v>
      </c>
      <c r="E1003" s="3" t="s">
        <v>2745</v>
      </c>
      <c r="F1003">
        <v>49</v>
      </c>
    </row>
    <row r="1004" spans="1:6" ht="16" x14ac:dyDescent="0.2">
      <c r="A1004" s="3" t="s">
        <v>2081</v>
      </c>
      <c r="B1004">
        <v>50</v>
      </c>
      <c r="E1004" s="3" t="s">
        <v>2746</v>
      </c>
      <c r="F1004">
        <v>19</v>
      </c>
    </row>
    <row r="1005" spans="1:6" ht="32" x14ac:dyDescent="0.2">
      <c r="A1005" s="3" t="s">
        <v>2082</v>
      </c>
      <c r="B1005">
        <v>55</v>
      </c>
      <c r="E1005" s="3" t="s">
        <v>2747</v>
      </c>
      <c r="F1005">
        <v>4</v>
      </c>
    </row>
    <row r="1006" spans="1:6" ht="16" x14ac:dyDescent="0.2">
      <c r="A1006" s="3" t="s">
        <v>2083</v>
      </c>
      <c r="B1006">
        <v>38</v>
      </c>
      <c r="E1006" s="3" t="s">
        <v>2748</v>
      </c>
      <c r="F1006">
        <v>4</v>
      </c>
    </row>
    <row r="1007" spans="1:6" ht="32" x14ac:dyDescent="0.2">
      <c r="A1007" s="3" t="s">
        <v>2084</v>
      </c>
      <c r="B1007">
        <v>25</v>
      </c>
      <c r="E1007" s="3" t="s">
        <v>2749</v>
      </c>
      <c r="F1007">
        <v>2</v>
      </c>
    </row>
    <row r="1008" spans="1:6" ht="16" x14ac:dyDescent="0.2">
      <c r="A1008" s="3" t="s">
        <v>2085</v>
      </c>
      <c r="B1008">
        <v>46</v>
      </c>
      <c r="E1008" s="3" t="s">
        <v>2750</v>
      </c>
      <c r="F1008">
        <v>0</v>
      </c>
    </row>
    <row r="1009" spans="1:6" ht="16" x14ac:dyDescent="0.2">
      <c r="A1009" s="3" t="s">
        <v>2086</v>
      </c>
      <c r="B1009">
        <v>83</v>
      </c>
      <c r="E1009" s="3" t="s">
        <v>2751</v>
      </c>
      <c r="F1009">
        <v>0</v>
      </c>
    </row>
    <row r="1010" spans="1:6" ht="16" x14ac:dyDescent="0.2">
      <c r="A1010" s="3" t="s">
        <v>2087</v>
      </c>
      <c r="B1010">
        <v>35</v>
      </c>
      <c r="E1010" s="3" t="s">
        <v>2752</v>
      </c>
      <c r="F1010">
        <v>14</v>
      </c>
    </row>
    <row r="1011" spans="1:6" ht="32" x14ac:dyDescent="0.2">
      <c r="A1011" s="3" t="s">
        <v>2088</v>
      </c>
      <c r="B1011">
        <v>25</v>
      </c>
      <c r="E1011" s="3" t="s">
        <v>2753</v>
      </c>
      <c r="F1011">
        <v>8</v>
      </c>
    </row>
    <row r="1012" spans="1:6" ht="16" x14ac:dyDescent="0.2">
      <c r="A1012" s="3" t="s">
        <v>2089</v>
      </c>
      <c r="B1012">
        <v>75</v>
      </c>
      <c r="E1012" s="3" t="s">
        <v>2754</v>
      </c>
      <c r="F1012">
        <v>0</v>
      </c>
    </row>
    <row r="1013" spans="1:6" ht="16" x14ac:dyDescent="0.2">
      <c r="A1013" s="3" t="s">
        <v>2090</v>
      </c>
      <c r="B1013">
        <v>62</v>
      </c>
      <c r="E1013" s="3" t="s">
        <v>2755</v>
      </c>
      <c r="F1013">
        <v>15</v>
      </c>
    </row>
    <row r="1014" spans="1:6" ht="16" x14ac:dyDescent="0.2">
      <c r="A1014" s="3" t="s">
        <v>2091</v>
      </c>
      <c r="B1014">
        <v>160</v>
      </c>
      <c r="E1014" s="3" t="s">
        <v>2756</v>
      </c>
      <c r="F1014">
        <v>33</v>
      </c>
    </row>
    <row r="1015" spans="1:6" ht="16" x14ac:dyDescent="0.2">
      <c r="A1015" s="3" t="s">
        <v>2092</v>
      </c>
      <c r="B1015">
        <v>246</v>
      </c>
      <c r="E1015" s="3" t="s">
        <v>2757</v>
      </c>
      <c r="F1015">
        <v>2</v>
      </c>
    </row>
    <row r="1016" spans="1:6" ht="16" x14ac:dyDescent="0.2">
      <c r="A1016" s="3" t="s">
        <v>2093</v>
      </c>
      <c r="B1016">
        <v>55</v>
      </c>
      <c r="E1016" s="3" t="s">
        <v>2758</v>
      </c>
      <c r="F1016">
        <v>6</v>
      </c>
    </row>
    <row r="1017" spans="1:6" ht="32" x14ac:dyDescent="0.2">
      <c r="A1017" s="3" t="s">
        <v>2094</v>
      </c>
      <c r="B1017">
        <v>23</v>
      </c>
      <c r="E1017" s="3" t="s">
        <v>2759</v>
      </c>
      <c r="F1017">
        <v>2</v>
      </c>
    </row>
    <row r="1018" spans="1:6" ht="32" x14ac:dyDescent="0.2">
      <c r="A1018" s="3" t="s">
        <v>2095</v>
      </c>
      <c r="B1018">
        <v>72</v>
      </c>
      <c r="E1018" s="3" t="s">
        <v>2760</v>
      </c>
      <c r="F1018">
        <v>0</v>
      </c>
    </row>
    <row r="1019" spans="1:6" ht="32" x14ac:dyDescent="0.2">
      <c r="A1019" s="3" t="s">
        <v>2096</v>
      </c>
      <c r="B1019">
        <v>22</v>
      </c>
      <c r="E1019" s="3" t="s">
        <v>2761</v>
      </c>
      <c r="F1019">
        <v>4</v>
      </c>
    </row>
    <row r="1020" spans="1:6" ht="32" x14ac:dyDescent="0.2">
      <c r="A1020" s="3" t="s">
        <v>2097</v>
      </c>
      <c r="B1020">
        <v>14</v>
      </c>
      <c r="E1020" s="3" t="s">
        <v>2762</v>
      </c>
      <c r="F1020">
        <v>1</v>
      </c>
    </row>
    <row r="1021" spans="1:6" ht="16" x14ac:dyDescent="0.2">
      <c r="A1021" s="3" t="s">
        <v>2098</v>
      </c>
      <c r="B1021">
        <v>38</v>
      </c>
      <c r="E1021" s="3" t="s">
        <v>2763</v>
      </c>
      <c r="F1021">
        <v>3</v>
      </c>
    </row>
    <row r="1022" spans="1:6" ht="16" x14ac:dyDescent="0.2">
      <c r="A1022" s="3" t="s">
        <v>2099</v>
      </c>
      <c r="B1022">
        <v>32</v>
      </c>
      <c r="E1022" s="3" t="s">
        <v>2764</v>
      </c>
      <c r="F1022">
        <v>4</v>
      </c>
    </row>
    <row r="1023" spans="1:6" ht="32" x14ac:dyDescent="0.2">
      <c r="A1023" s="3" t="s">
        <v>2100</v>
      </c>
      <c r="B1023">
        <v>63</v>
      </c>
      <c r="E1023" s="3" t="s">
        <v>2765</v>
      </c>
      <c r="F1023">
        <v>0</v>
      </c>
    </row>
    <row r="1024" spans="1:6" ht="16" x14ac:dyDescent="0.2">
      <c r="A1024" s="3" t="s">
        <v>2101</v>
      </c>
      <c r="B1024">
        <v>27</v>
      </c>
      <c r="E1024" s="3" t="s">
        <v>2766</v>
      </c>
      <c r="F1024">
        <v>4</v>
      </c>
    </row>
    <row r="1025" spans="1:6" ht="16" x14ac:dyDescent="0.2">
      <c r="A1025" s="3" t="s">
        <v>2102</v>
      </c>
      <c r="B1025">
        <v>44</v>
      </c>
      <c r="E1025" s="3" t="s">
        <v>2767</v>
      </c>
      <c r="F1025">
        <v>3</v>
      </c>
    </row>
    <row r="1026" spans="1:6" ht="16" x14ac:dyDescent="0.2">
      <c r="A1026" s="3" t="s">
        <v>2103</v>
      </c>
      <c r="B1026">
        <v>38</v>
      </c>
      <c r="E1026" s="3" t="s">
        <v>2768</v>
      </c>
      <c r="F1026">
        <v>34</v>
      </c>
    </row>
    <row r="1027" spans="1:6" ht="16" x14ac:dyDescent="0.2">
      <c r="A1027" s="3" t="s">
        <v>2104</v>
      </c>
      <c r="B1027">
        <v>115</v>
      </c>
      <c r="E1027" s="3" t="s">
        <v>2769</v>
      </c>
      <c r="F1027">
        <v>2</v>
      </c>
    </row>
    <row r="1028" spans="1:6" ht="16" x14ac:dyDescent="0.2">
      <c r="A1028" s="3" t="s">
        <v>2105</v>
      </c>
      <c r="B1028">
        <v>37</v>
      </c>
      <c r="E1028" s="3" t="s">
        <v>2770</v>
      </c>
      <c r="F1028">
        <v>33</v>
      </c>
    </row>
    <row r="1029" spans="1:6" ht="16" x14ac:dyDescent="0.2">
      <c r="A1029" s="3" t="s">
        <v>2106</v>
      </c>
      <c r="B1029">
        <v>99</v>
      </c>
      <c r="E1029" s="3" t="s">
        <v>2771</v>
      </c>
      <c r="F1029">
        <v>0</v>
      </c>
    </row>
    <row r="1030" spans="1:6" ht="32" x14ac:dyDescent="0.2">
      <c r="A1030" s="3" t="s">
        <v>2107</v>
      </c>
      <c r="B1030">
        <v>44</v>
      </c>
      <c r="E1030" s="3" t="s">
        <v>2772</v>
      </c>
      <c r="F1030">
        <v>0</v>
      </c>
    </row>
    <row r="1031" spans="1:6" ht="16" x14ac:dyDescent="0.2">
      <c r="A1031" s="3" t="s">
        <v>2108</v>
      </c>
      <c r="B1031">
        <v>58</v>
      </c>
      <c r="E1031" s="3" t="s">
        <v>2773</v>
      </c>
      <c r="F1031">
        <v>1</v>
      </c>
    </row>
    <row r="1032" spans="1:6" ht="16" x14ac:dyDescent="0.2">
      <c r="A1032" s="3" t="s">
        <v>2109</v>
      </c>
      <c r="B1032">
        <v>191</v>
      </c>
      <c r="E1032" s="3" t="s">
        <v>2774</v>
      </c>
      <c r="F1032">
        <v>13</v>
      </c>
    </row>
    <row r="1033" spans="1:6" ht="16" x14ac:dyDescent="0.2">
      <c r="A1033" s="3" t="s">
        <v>2110</v>
      </c>
      <c r="B1033">
        <v>40</v>
      </c>
      <c r="E1033" s="3" t="s">
        <v>2775</v>
      </c>
      <c r="F1033">
        <v>2</v>
      </c>
    </row>
    <row r="1034" spans="1:6" ht="16" x14ac:dyDescent="0.2">
      <c r="A1034" s="3" t="s">
        <v>2111</v>
      </c>
      <c r="B1034">
        <v>38</v>
      </c>
      <c r="E1034" s="3" t="s">
        <v>2776</v>
      </c>
      <c r="F1034">
        <v>36</v>
      </c>
    </row>
    <row r="1035" spans="1:6" ht="32" x14ac:dyDescent="0.2">
      <c r="A1035" s="3" t="s">
        <v>2112</v>
      </c>
      <c r="B1035">
        <v>39</v>
      </c>
      <c r="E1035" s="3" t="s">
        <v>2777</v>
      </c>
      <c r="F1035">
        <v>1</v>
      </c>
    </row>
    <row r="1036" spans="1:6" ht="32" x14ac:dyDescent="0.2">
      <c r="A1036" s="3" t="s">
        <v>2113</v>
      </c>
      <c r="B1036">
        <v>11</v>
      </c>
      <c r="E1036" s="3" t="s">
        <v>2778</v>
      </c>
      <c r="F1036">
        <v>15</v>
      </c>
    </row>
    <row r="1037" spans="1:6" ht="32" x14ac:dyDescent="0.2">
      <c r="A1037" s="3" t="s">
        <v>2114</v>
      </c>
      <c r="B1037">
        <v>107</v>
      </c>
      <c r="E1037" s="3" t="s">
        <v>2779</v>
      </c>
      <c r="F1037">
        <v>1</v>
      </c>
    </row>
    <row r="1038" spans="1:6" ht="16" x14ac:dyDescent="0.2">
      <c r="A1038" s="3" t="s">
        <v>2115</v>
      </c>
      <c r="B1038">
        <v>147</v>
      </c>
      <c r="E1038" s="3" t="s">
        <v>2780</v>
      </c>
      <c r="F1038">
        <v>0</v>
      </c>
    </row>
    <row r="1039" spans="1:6" ht="16" x14ac:dyDescent="0.2">
      <c r="A1039" s="3" t="s">
        <v>2116</v>
      </c>
      <c r="B1039">
        <v>36</v>
      </c>
      <c r="E1039" s="3" t="s">
        <v>2841</v>
      </c>
      <c r="F1039">
        <v>1</v>
      </c>
    </row>
    <row r="1040" spans="1:6" ht="32" x14ac:dyDescent="0.2">
      <c r="A1040" s="3" t="s">
        <v>2117</v>
      </c>
      <c r="B1040">
        <v>92</v>
      </c>
      <c r="E1040" s="3" t="s">
        <v>2842</v>
      </c>
      <c r="F1040">
        <v>0</v>
      </c>
    </row>
    <row r="1041" spans="1:6" ht="16" x14ac:dyDescent="0.2">
      <c r="A1041" s="3" t="s">
        <v>2118</v>
      </c>
      <c r="B1041">
        <v>35</v>
      </c>
      <c r="E1041" s="3" t="s">
        <v>2843</v>
      </c>
      <c r="F1041">
        <v>0</v>
      </c>
    </row>
    <row r="1042" spans="1:6" ht="16" x14ac:dyDescent="0.2">
      <c r="A1042" s="3" t="s">
        <v>2119</v>
      </c>
      <c r="B1042">
        <v>17</v>
      </c>
      <c r="E1042" s="3" t="s">
        <v>2844</v>
      </c>
      <c r="F1042">
        <v>1</v>
      </c>
    </row>
    <row r="1043" spans="1:6" ht="32" x14ac:dyDescent="0.2">
      <c r="A1043" s="3" t="s">
        <v>2120</v>
      </c>
      <c r="B1043">
        <v>22</v>
      </c>
      <c r="E1043" s="3" t="s">
        <v>2845</v>
      </c>
      <c r="F1043">
        <v>39</v>
      </c>
    </row>
    <row r="1044" spans="1:6" ht="32" x14ac:dyDescent="0.2">
      <c r="A1044" s="3" t="s">
        <v>2121</v>
      </c>
      <c r="B1044">
        <v>69</v>
      </c>
      <c r="E1044" s="3" t="s">
        <v>2846</v>
      </c>
      <c r="F1044">
        <v>0</v>
      </c>
    </row>
    <row r="1045" spans="1:6" ht="16" x14ac:dyDescent="0.2">
      <c r="A1045" s="3" t="s">
        <v>2162</v>
      </c>
      <c r="B1045">
        <v>13</v>
      </c>
      <c r="E1045" s="3" t="s">
        <v>2847</v>
      </c>
      <c r="F1045">
        <v>0</v>
      </c>
    </row>
    <row r="1046" spans="1:6" ht="32" x14ac:dyDescent="0.2">
      <c r="A1046" s="3" t="s">
        <v>2163</v>
      </c>
      <c r="B1046">
        <v>58</v>
      </c>
      <c r="E1046" s="3" t="s">
        <v>2848</v>
      </c>
      <c r="F1046">
        <v>3</v>
      </c>
    </row>
    <row r="1047" spans="1:6" ht="16" x14ac:dyDescent="0.2">
      <c r="A1047" s="3" t="s">
        <v>2164</v>
      </c>
      <c r="B1047">
        <v>44</v>
      </c>
      <c r="E1047" s="3" t="s">
        <v>2849</v>
      </c>
      <c r="F1047">
        <v>1</v>
      </c>
    </row>
    <row r="1048" spans="1:6" ht="16" x14ac:dyDescent="0.2">
      <c r="A1048" s="3" t="s">
        <v>2165</v>
      </c>
      <c r="B1048">
        <v>83</v>
      </c>
      <c r="E1048" s="3" t="s">
        <v>2850</v>
      </c>
      <c r="F1048">
        <v>13</v>
      </c>
    </row>
    <row r="1049" spans="1:6" ht="16" x14ac:dyDescent="0.2">
      <c r="A1049" s="3" t="s">
        <v>2166</v>
      </c>
      <c r="B1049">
        <v>117</v>
      </c>
      <c r="E1049" s="3" t="s">
        <v>2851</v>
      </c>
      <c r="F1049">
        <v>0</v>
      </c>
    </row>
    <row r="1050" spans="1:6" ht="16" x14ac:dyDescent="0.2">
      <c r="A1050" s="3" t="s">
        <v>2167</v>
      </c>
      <c r="B1050">
        <v>32</v>
      </c>
      <c r="E1050" s="3" t="s">
        <v>2852</v>
      </c>
      <c r="F1050">
        <v>6</v>
      </c>
    </row>
    <row r="1051" spans="1:6" ht="16" x14ac:dyDescent="0.2">
      <c r="A1051" s="3" t="s">
        <v>2168</v>
      </c>
      <c r="B1051">
        <v>8</v>
      </c>
      <c r="E1051" s="3" t="s">
        <v>2853</v>
      </c>
      <c r="F1051">
        <v>0</v>
      </c>
    </row>
    <row r="1052" spans="1:6" ht="16" x14ac:dyDescent="0.2">
      <c r="A1052" s="3" t="s">
        <v>2169</v>
      </c>
      <c r="B1052">
        <v>340</v>
      </c>
      <c r="E1052" s="3" t="s">
        <v>2854</v>
      </c>
      <c r="F1052">
        <v>14</v>
      </c>
    </row>
    <row r="1053" spans="1:6" ht="16" x14ac:dyDescent="0.2">
      <c r="A1053" s="3" t="s">
        <v>2170</v>
      </c>
      <c r="B1053">
        <v>7</v>
      </c>
      <c r="E1053" s="3" t="s">
        <v>2855</v>
      </c>
      <c r="F1053">
        <v>5</v>
      </c>
    </row>
    <row r="1054" spans="1:6" ht="16" x14ac:dyDescent="0.2">
      <c r="A1054" s="3" t="s">
        <v>2171</v>
      </c>
      <c r="B1054">
        <v>19</v>
      </c>
      <c r="E1054" s="3" t="s">
        <v>2856</v>
      </c>
      <c r="F1054">
        <v>6</v>
      </c>
    </row>
    <row r="1055" spans="1:6" ht="16" x14ac:dyDescent="0.2">
      <c r="A1055" s="3" t="s">
        <v>2172</v>
      </c>
      <c r="B1055">
        <v>47</v>
      </c>
      <c r="E1055" s="3" t="s">
        <v>2857</v>
      </c>
      <c r="F1055">
        <v>15</v>
      </c>
    </row>
    <row r="1056" spans="1:6" ht="16" x14ac:dyDescent="0.2">
      <c r="A1056" s="3" t="s">
        <v>2173</v>
      </c>
      <c r="B1056">
        <v>13</v>
      </c>
      <c r="E1056" s="3" t="s">
        <v>2858</v>
      </c>
      <c r="F1056">
        <v>0</v>
      </c>
    </row>
    <row r="1057" spans="1:6" ht="16" x14ac:dyDescent="0.2">
      <c r="A1057" s="3" t="s">
        <v>2174</v>
      </c>
      <c r="B1057">
        <v>90</v>
      </c>
      <c r="E1057" s="3" t="s">
        <v>2859</v>
      </c>
      <c r="F1057">
        <v>1</v>
      </c>
    </row>
    <row r="1058" spans="1:6" ht="16" x14ac:dyDescent="0.2">
      <c r="A1058" s="3" t="s">
        <v>2175</v>
      </c>
      <c r="B1058">
        <v>63</v>
      </c>
      <c r="E1058" s="3" t="s">
        <v>2860</v>
      </c>
      <c r="F1058">
        <v>9</v>
      </c>
    </row>
    <row r="1059" spans="1:6" ht="16" x14ac:dyDescent="0.2">
      <c r="A1059" s="3" t="s">
        <v>2176</v>
      </c>
      <c r="B1059">
        <v>26</v>
      </c>
      <c r="E1059" s="3" t="s">
        <v>2861</v>
      </c>
      <c r="F1059">
        <v>3</v>
      </c>
    </row>
    <row r="1060" spans="1:6" ht="16" x14ac:dyDescent="0.2">
      <c r="A1060" s="3" t="s">
        <v>2177</v>
      </c>
      <c r="B1060">
        <v>71</v>
      </c>
      <c r="E1060" s="3" t="s">
        <v>2862</v>
      </c>
      <c r="F1060">
        <v>3</v>
      </c>
    </row>
    <row r="1061" spans="1:6" ht="16" x14ac:dyDescent="0.2">
      <c r="A1061" s="3" t="s">
        <v>2178</v>
      </c>
      <c r="B1061">
        <v>38</v>
      </c>
      <c r="E1061" s="3" t="s">
        <v>2863</v>
      </c>
      <c r="F1061">
        <v>1</v>
      </c>
    </row>
    <row r="1062" spans="1:6" ht="16" x14ac:dyDescent="0.2">
      <c r="A1062" s="3" t="s">
        <v>2179</v>
      </c>
      <c r="B1062">
        <v>859</v>
      </c>
      <c r="E1062" s="3" t="s">
        <v>2864</v>
      </c>
      <c r="F1062">
        <v>3</v>
      </c>
    </row>
    <row r="1063" spans="1:6" ht="16" x14ac:dyDescent="0.2">
      <c r="A1063" s="3" t="s">
        <v>2180</v>
      </c>
      <c r="B1063">
        <v>21</v>
      </c>
      <c r="E1063" s="3" t="s">
        <v>2865</v>
      </c>
      <c r="F1063">
        <v>0</v>
      </c>
    </row>
    <row r="1064" spans="1:6" ht="16" x14ac:dyDescent="0.2">
      <c r="A1064" s="3" t="s">
        <v>2181</v>
      </c>
      <c r="B1064">
        <v>78</v>
      </c>
      <c r="E1064" s="3" t="s">
        <v>2866</v>
      </c>
      <c r="F1064">
        <v>2</v>
      </c>
    </row>
    <row r="1065" spans="1:6" ht="16" x14ac:dyDescent="0.2">
      <c r="A1065" s="3" t="s">
        <v>2182</v>
      </c>
      <c r="B1065">
        <v>53</v>
      </c>
      <c r="E1065" s="3" t="s">
        <v>2867</v>
      </c>
      <c r="F1065">
        <v>10</v>
      </c>
    </row>
    <row r="1066" spans="1:6" ht="16" x14ac:dyDescent="0.2">
      <c r="A1066" s="3" t="s">
        <v>2183</v>
      </c>
      <c r="B1066">
        <v>356</v>
      </c>
      <c r="E1066" s="3" t="s">
        <v>2868</v>
      </c>
      <c r="F1066">
        <v>60</v>
      </c>
    </row>
    <row r="1067" spans="1:6" ht="32" x14ac:dyDescent="0.2">
      <c r="A1067" s="3" t="s">
        <v>2184</v>
      </c>
      <c r="B1067">
        <v>279</v>
      </c>
      <c r="E1067" s="3" t="s">
        <v>2869</v>
      </c>
      <c r="F1067">
        <v>5</v>
      </c>
    </row>
    <row r="1068" spans="1:6" ht="32" x14ac:dyDescent="0.2">
      <c r="A1068" s="3" t="s">
        <v>2185</v>
      </c>
      <c r="B1068">
        <v>266</v>
      </c>
      <c r="E1068" s="3" t="s">
        <v>2870</v>
      </c>
      <c r="F1068">
        <v>9</v>
      </c>
    </row>
    <row r="1069" spans="1:6" ht="16" x14ac:dyDescent="0.2">
      <c r="A1069" s="3" t="s">
        <v>2186</v>
      </c>
      <c r="B1069">
        <v>623</v>
      </c>
      <c r="E1069" s="3" t="s">
        <v>2871</v>
      </c>
      <c r="F1069">
        <v>13</v>
      </c>
    </row>
    <row r="1070" spans="1:6" ht="16" x14ac:dyDescent="0.2">
      <c r="A1070" s="3" t="s">
        <v>2187</v>
      </c>
      <c r="B1070">
        <v>392</v>
      </c>
      <c r="E1070" s="3" t="s">
        <v>2872</v>
      </c>
      <c r="F1070">
        <v>0</v>
      </c>
    </row>
    <row r="1071" spans="1:6" ht="16" x14ac:dyDescent="0.2">
      <c r="A1071" s="3" t="s">
        <v>2188</v>
      </c>
      <c r="B1071">
        <v>3562</v>
      </c>
      <c r="E1071" s="3" t="s">
        <v>2873</v>
      </c>
      <c r="F1071">
        <v>8</v>
      </c>
    </row>
    <row r="1072" spans="1:6" ht="32" x14ac:dyDescent="0.2">
      <c r="A1072" s="3" t="s">
        <v>2189</v>
      </c>
      <c r="B1072">
        <v>514</v>
      </c>
      <c r="E1072" s="3" t="s">
        <v>2874</v>
      </c>
      <c r="F1072">
        <v>3</v>
      </c>
    </row>
    <row r="1073" spans="1:6" ht="16" x14ac:dyDescent="0.2">
      <c r="A1073" s="3" t="s">
        <v>2190</v>
      </c>
      <c r="B1073">
        <v>88</v>
      </c>
      <c r="E1073" s="3" t="s">
        <v>2875</v>
      </c>
      <c r="F1073">
        <v>3</v>
      </c>
    </row>
    <row r="1074" spans="1:6" ht="32" x14ac:dyDescent="0.2">
      <c r="A1074" s="3" t="s">
        <v>2191</v>
      </c>
      <c r="B1074">
        <v>537</v>
      </c>
      <c r="E1074" s="3" t="s">
        <v>2876</v>
      </c>
      <c r="F1074">
        <v>0</v>
      </c>
    </row>
    <row r="1075" spans="1:6" ht="16" x14ac:dyDescent="0.2">
      <c r="A1075" s="3" t="s">
        <v>2192</v>
      </c>
      <c r="B1075">
        <v>25</v>
      </c>
      <c r="E1075" s="3" t="s">
        <v>2877</v>
      </c>
      <c r="F1075">
        <v>6</v>
      </c>
    </row>
    <row r="1076" spans="1:6" ht="32" x14ac:dyDescent="0.2">
      <c r="A1076" s="3" t="s">
        <v>2193</v>
      </c>
      <c r="B1076">
        <v>3238</v>
      </c>
      <c r="E1076" s="3" t="s">
        <v>2878</v>
      </c>
      <c r="F1076">
        <v>4</v>
      </c>
    </row>
    <row r="1077" spans="1:6" ht="32" x14ac:dyDescent="0.2">
      <c r="A1077" s="3" t="s">
        <v>2194</v>
      </c>
      <c r="B1077">
        <v>897</v>
      </c>
      <c r="E1077" s="3" t="s">
        <v>2879</v>
      </c>
      <c r="F1077">
        <v>1</v>
      </c>
    </row>
    <row r="1078" spans="1:6" ht="16" x14ac:dyDescent="0.2">
      <c r="A1078" s="3" t="s">
        <v>2195</v>
      </c>
      <c r="B1078">
        <v>878</v>
      </c>
      <c r="E1078" s="3" t="s">
        <v>2880</v>
      </c>
      <c r="F1078">
        <v>29</v>
      </c>
    </row>
    <row r="1079" spans="1:6" ht="32" x14ac:dyDescent="0.2">
      <c r="A1079" s="3" t="s">
        <v>2196</v>
      </c>
      <c r="B1079">
        <v>115</v>
      </c>
      <c r="E1079" s="3" t="s">
        <v>2881</v>
      </c>
      <c r="F1079">
        <v>0</v>
      </c>
    </row>
    <row r="1080" spans="1:6" ht="32" x14ac:dyDescent="0.2">
      <c r="A1080" s="3" t="s">
        <v>2197</v>
      </c>
      <c r="B1080">
        <v>234</v>
      </c>
      <c r="E1080" s="3" t="s">
        <v>2882</v>
      </c>
      <c r="F1080">
        <v>4</v>
      </c>
    </row>
    <row r="1081" spans="1:6" ht="16" x14ac:dyDescent="0.2">
      <c r="A1081" s="3" t="s">
        <v>2198</v>
      </c>
      <c r="B1081">
        <v>4330</v>
      </c>
      <c r="E1081" s="3" t="s">
        <v>2883</v>
      </c>
      <c r="F1081">
        <v>5</v>
      </c>
    </row>
    <row r="1082" spans="1:6" ht="16" x14ac:dyDescent="0.2">
      <c r="A1082" s="3" t="s">
        <v>2199</v>
      </c>
      <c r="B1082">
        <v>651</v>
      </c>
      <c r="E1082" s="3" t="s">
        <v>2884</v>
      </c>
      <c r="F1082">
        <v>4</v>
      </c>
    </row>
    <row r="1083" spans="1:6" ht="16" x14ac:dyDescent="0.2">
      <c r="A1083" s="3" t="s">
        <v>2200</v>
      </c>
      <c r="B1083">
        <v>251</v>
      </c>
      <c r="E1083" s="3" t="s">
        <v>2885</v>
      </c>
      <c r="F1083">
        <v>5</v>
      </c>
    </row>
    <row r="1084" spans="1:6" ht="32" x14ac:dyDescent="0.2">
      <c r="A1084" s="3" t="s">
        <v>2201</v>
      </c>
      <c r="B1084">
        <v>263</v>
      </c>
      <c r="E1084" s="3" t="s">
        <v>2886</v>
      </c>
      <c r="F1084">
        <v>1</v>
      </c>
    </row>
    <row r="1085" spans="1:6" ht="16" x14ac:dyDescent="0.2">
      <c r="A1085" s="3" t="s">
        <v>2202</v>
      </c>
      <c r="B1085">
        <v>28</v>
      </c>
      <c r="E1085" s="3" t="s">
        <v>2887</v>
      </c>
      <c r="F1085">
        <v>1</v>
      </c>
    </row>
    <row r="1086" spans="1:6" ht="32" x14ac:dyDescent="0.2">
      <c r="A1086" s="3" t="s">
        <v>2203</v>
      </c>
      <c r="B1086">
        <v>721</v>
      </c>
      <c r="E1086" s="3" t="s">
        <v>2888</v>
      </c>
      <c r="F1086">
        <v>0</v>
      </c>
    </row>
    <row r="1087" spans="1:6" ht="16" x14ac:dyDescent="0.2">
      <c r="A1087" s="3" t="s">
        <v>2204</v>
      </c>
      <c r="B1087">
        <v>50</v>
      </c>
      <c r="E1087" s="3" t="s">
        <v>2889</v>
      </c>
      <c r="F1087">
        <v>14</v>
      </c>
    </row>
    <row r="1088" spans="1:6" ht="32" x14ac:dyDescent="0.2">
      <c r="A1088" s="3" t="s">
        <v>2205</v>
      </c>
      <c r="B1088">
        <v>73</v>
      </c>
      <c r="E1088" s="3" t="s">
        <v>2890</v>
      </c>
      <c r="F1088">
        <v>3</v>
      </c>
    </row>
    <row r="1089" spans="1:6" ht="16" x14ac:dyDescent="0.2">
      <c r="A1089" s="3" t="s">
        <v>2206</v>
      </c>
      <c r="B1089">
        <v>27</v>
      </c>
      <c r="E1089" s="3" t="s">
        <v>2891</v>
      </c>
      <c r="F1089">
        <v>10</v>
      </c>
    </row>
    <row r="1090" spans="1:6" ht="16" x14ac:dyDescent="0.2">
      <c r="A1090" s="3" t="s">
        <v>2207</v>
      </c>
      <c r="B1090">
        <v>34</v>
      </c>
      <c r="E1090" s="3" t="s">
        <v>2892</v>
      </c>
      <c r="F1090">
        <v>17</v>
      </c>
    </row>
    <row r="1091" spans="1:6" ht="16" x14ac:dyDescent="0.2">
      <c r="A1091" s="3" t="s">
        <v>2208</v>
      </c>
      <c r="B1091">
        <v>7</v>
      </c>
      <c r="E1091" s="3" t="s">
        <v>2893</v>
      </c>
      <c r="F1091">
        <v>2</v>
      </c>
    </row>
    <row r="1092" spans="1:6" ht="32" x14ac:dyDescent="0.2">
      <c r="A1092" s="3" t="s">
        <v>2209</v>
      </c>
      <c r="B1092">
        <v>24</v>
      </c>
      <c r="E1092" s="3" t="s">
        <v>2894</v>
      </c>
      <c r="F1092">
        <v>0</v>
      </c>
    </row>
    <row r="1093" spans="1:6" ht="32" x14ac:dyDescent="0.2">
      <c r="A1093" s="3" t="s">
        <v>2210</v>
      </c>
      <c r="B1093">
        <v>15</v>
      </c>
      <c r="E1093" s="3" t="s">
        <v>2895</v>
      </c>
      <c r="F1093">
        <v>4</v>
      </c>
    </row>
    <row r="1094" spans="1:6" ht="32" x14ac:dyDescent="0.2">
      <c r="A1094" s="3" t="s">
        <v>2211</v>
      </c>
      <c r="B1094">
        <v>72</v>
      </c>
      <c r="E1094" s="3" t="s">
        <v>2896</v>
      </c>
      <c r="F1094">
        <v>12</v>
      </c>
    </row>
    <row r="1095" spans="1:6" ht="16" x14ac:dyDescent="0.2">
      <c r="A1095" s="3" t="s">
        <v>2212</v>
      </c>
      <c r="B1095">
        <v>120</v>
      </c>
      <c r="E1095" s="3" t="s">
        <v>2897</v>
      </c>
      <c r="F1095">
        <v>3</v>
      </c>
    </row>
    <row r="1096" spans="1:6" ht="16" x14ac:dyDescent="0.2">
      <c r="A1096" s="3" t="s">
        <v>2213</v>
      </c>
      <c r="B1096">
        <v>123</v>
      </c>
      <c r="E1096" s="3" t="s">
        <v>2898</v>
      </c>
      <c r="F1096">
        <v>12</v>
      </c>
    </row>
    <row r="1097" spans="1:6" ht="16" x14ac:dyDescent="0.2">
      <c r="A1097" s="3" t="s">
        <v>2214</v>
      </c>
      <c r="B1097">
        <v>1</v>
      </c>
      <c r="E1097" s="3" t="s">
        <v>2899</v>
      </c>
      <c r="F1097">
        <v>0</v>
      </c>
    </row>
    <row r="1098" spans="1:6" ht="16" x14ac:dyDescent="0.2">
      <c r="A1098" s="3" t="s">
        <v>2215</v>
      </c>
      <c r="B1098">
        <v>24</v>
      </c>
      <c r="E1098" s="3" t="s">
        <v>2900</v>
      </c>
      <c r="F1098">
        <v>7</v>
      </c>
    </row>
    <row r="1099" spans="1:6" ht="32" x14ac:dyDescent="0.2">
      <c r="A1099" s="3" t="s">
        <v>2216</v>
      </c>
      <c r="B1099">
        <v>33</v>
      </c>
      <c r="E1099" s="3" t="s">
        <v>2901</v>
      </c>
      <c r="F1099">
        <v>2</v>
      </c>
    </row>
    <row r="1100" spans="1:6" ht="32" x14ac:dyDescent="0.2">
      <c r="A1100" s="3" t="s">
        <v>2217</v>
      </c>
      <c r="B1100">
        <v>14</v>
      </c>
      <c r="E1100" s="3" t="s">
        <v>2902</v>
      </c>
      <c r="F1100">
        <v>1</v>
      </c>
    </row>
    <row r="1101" spans="1:6" ht="32" x14ac:dyDescent="0.2">
      <c r="A1101" s="3" t="s">
        <v>2218</v>
      </c>
      <c r="B1101">
        <v>9</v>
      </c>
      <c r="E1101" s="3" t="s">
        <v>2903</v>
      </c>
      <c r="F1101">
        <v>4</v>
      </c>
    </row>
    <row r="1102" spans="1:6" ht="16" x14ac:dyDescent="0.2">
      <c r="A1102" s="3" t="s">
        <v>2219</v>
      </c>
      <c r="B1102">
        <v>76</v>
      </c>
      <c r="E1102" s="3" t="s">
        <v>2904</v>
      </c>
      <c r="F1102">
        <v>4</v>
      </c>
    </row>
    <row r="1103" spans="1:6" ht="16" x14ac:dyDescent="0.2">
      <c r="A1103" s="3" t="s">
        <v>2220</v>
      </c>
      <c r="B1103">
        <v>19</v>
      </c>
      <c r="E1103" s="3" t="s">
        <v>2905</v>
      </c>
      <c r="F1103">
        <v>17</v>
      </c>
    </row>
    <row r="1104" spans="1:6" ht="16" x14ac:dyDescent="0.2">
      <c r="A1104" s="3" t="s">
        <v>2221</v>
      </c>
      <c r="B1104">
        <v>69</v>
      </c>
      <c r="E1104" s="3" t="s">
        <v>2906</v>
      </c>
      <c r="F1104">
        <v>7</v>
      </c>
    </row>
    <row r="1105" spans="1:6" ht="16" x14ac:dyDescent="0.2">
      <c r="A1105" s="3" t="s">
        <v>2222</v>
      </c>
      <c r="B1105">
        <v>218</v>
      </c>
      <c r="E1105" s="3" t="s">
        <v>2907</v>
      </c>
      <c r="F1105">
        <v>2</v>
      </c>
    </row>
    <row r="1106" spans="1:6" ht="16" x14ac:dyDescent="0.2">
      <c r="A1106" s="3" t="s">
        <v>2223</v>
      </c>
      <c r="B1106">
        <v>30</v>
      </c>
      <c r="E1106" s="3" t="s">
        <v>2908</v>
      </c>
      <c r="F1106">
        <v>5</v>
      </c>
    </row>
    <row r="1107" spans="1:6" ht="16" x14ac:dyDescent="0.2">
      <c r="A1107" s="3" t="s">
        <v>2224</v>
      </c>
      <c r="B1107">
        <v>100</v>
      </c>
      <c r="E1107" s="3" t="s">
        <v>2909</v>
      </c>
      <c r="F1107">
        <v>1</v>
      </c>
    </row>
    <row r="1108" spans="1:6" ht="32" x14ac:dyDescent="0.2">
      <c r="A1108" s="3" t="s">
        <v>2225</v>
      </c>
      <c r="B1108">
        <v>296</v>
      </c>
      <c r="E1108" s="3" t="s">
        <v>2910</v>
      </c>
      <c r="F1108">
        <v>1</v>
      </c>
    </row>
    <row r="1109" spans="1:6" ht="16" x14ac:dyDescent="0.2">
      <c r="A1109" s="3" t="s">
        <v>2226</v>
      </c>
      <c r="B1109">
        <v>1204</v>
      </c>
      <c r="E1109" s="3" t="s">
        <v>2911</v>
      </c>
      <c r="F1109">
        <v>14</v>
      </c>
    </row>
    <row r="1110" spans="1:6" ht="16" x14ac:dyDescent="0.2">
      <c r="A1110" s="3" t="s">
        <v>2227</v>
      </c>
      <c r="B1110">
        <v>321</v>
      </c>
      <c r="E1110" s="3" t="s">
        <v>2912</v>
      </c>
      <c r="F1110">
        <v>26</v>
      </c>
    </row>
    <row r="1111" spans="1:6" ht="32" x14ac:dyDescent="0.2">
      <c r="A1111" s="3" t="s">
        <v>2228</v>
      </c>
      <c r="B1111">
        <v>301</v>
      </c>
      <c r="E1111" s="3" t="s">
        <v>2913</v>
      </c>
      <c r="F1111">
        <v>2</v>
      </c>
    </row>
    <row r="1112" spans="1:6" ht="32" x14ac:dyDescent="0.2">
      <c r="A1112" s="3" t="s">
        <v>2229</v>
      </c>
      <c r="B1112">
        <v>144</v>
      </c>
      <c r="E1112" s="3" t="s">
        <v>2914</v>
      </c>
      <c r="F1112">
        <v>1</v>
      </c>
    </row>
    <row r="1113" spans="1:6" ht="32" x14ac:dyDescent="0.2">
      <c r="A1113" s="3" t="s">
        <v>2230</v>
      </c>
      <c r="B1113">
        <v>539</v>
      </c>
      <c r="E1113" s="3" t="s">
        <v>2915</v>
      </c>
      <c r="F1113">
        <v>3</v>
      </c>
    </row>
    <row r="1114" spans="1:6" ht="16" x14ac:dyDescent="0.2">
      <c r="A1114" s="3" t="s">
        <v>2231</v>
      </c>
      <c r="B1114">
        <v>498</v>
      </c>
      <c r="E1114" s="3" t="s">
        <v>2916</v>
      </c>
      <c r="F1114">
        <v>7</v>
      </c>
    </row>
    <row r="1115" spans="1:6" ht="16" x14ac:dyDescent="0.2">
      <c r="A1115" s="3" t="s">
        <v>2232</v>
      </c>
      <c r="B1115">
        <v>1113</v>
      </c>
      <c r="E1115" s="3" t="s">
        <v>2917</v>
      </c>
      <c r="F1115">
        <v>9</v>
      </c>
    </row>
    <row r="1116" spans="1:6" ht="16" x14ac:dyDescent="0.2">
      <c r="A1116" s="3" t="s">
        <v>2233</v>
      </c>
      <c r="B1116">
        <v>988</v>
      </c>
      <c r="E1116" s="3" t="s">
        <v>2918</v>
      </c>
      <c r="F1116">
        <v>20</v>
      </c>
    </row>
    <row r="1117" spans="1:6" ht="16" x14ac:dyDescent="0.2">
      <c r="A1117" s="3" t="s">
        <v>2234</v>
      </c>
      <c r="B1117">
        <v>391</v>
      </c>
      <c r="E1117" s="3" t="s">
        <v>2919</v>
      </c>
      <c r="F1117">
        <v>6</v>
      </c>
    </row>
    <row r="1118" spans="1:6" ht="16" x14ac:dyDescent="0.2">
      <c r="A1118" s="3" t="s">
        <v>2235</v>
      </c>
      <c r="B1118">
        <v>28</v>
      </c>
      <c r="E1118" s="3" t="s">
        <v>2920</v>
      </c>
      <c r="F1118">
        <v>13</v>
      </c>
    </row>
    <row r="1119" spans="1:6" ht="32" x14ac:dyDescent="0.2">
      <c r="A1119" s="3" t="s">
        <v>2236</v>
      </c>
      <c r="B1119">
        <v>147</v>
      </c>
      <c r="E1119" s="3" t="s">
        <v>2941</v>
      </c>
      <c r="F1119">
        <v>1</v>
      </c>
    </row>
    <row r="1120" spans="1:6" ht="16" x14ac:dyDescent="0.2">
      <c r="A1120" s="3" t="s">
        <v>2237</v>
      </c>
      <c r="B1120">
        <v>680</v>
      </c>
      <c r="E1120" s="3" t="s">
        <v>2942</v>
      </c>
      <c r="F1120">
        <v>202</v>
      </c>
    </row>
    <row r="1121" spans="1:6" ht="16" x14ac:dyDescent="0.2">
      <c r="A1121" s="3" t="s">
        <v>2238</v>
      </c>
      <c r="B1121">
        <v>983</v>
      </c>
      <c r="E1121" s="3" t="s">
        <v>2943</v>
      </c>
      <c r="F1121">
        <v>0</v>
      </c>
    </row>
    <row r="1122" spans="1:6" ht="16" x14ac:dyDescent="0.2">
      <c r="A1122" s="3" t="s">
        <v>2239</v>
      </c>
      <c r="B1122">
        <v>79</v>
      </c>
      <c r="E1122" s="3" t="s">
        <v>2944</v>
      </c>
      <c r="F1122">
        <v>1</v>
      </c>
    </row>
    <row r="1123" spans="1:6" ht="16" x14ac:dyDescent="0.2">
      <c r="A1123" s="3" t="s">
        <v>2240</v>
      </c>
      <c r="B1123">
        <v>426</v>
      </c>
      <c r="E1123" s="3" t="s">
        <v>2945</v>
      </c>
      <c r="F1123">
        <v>0</v>
      </c>
    </row>
    <row r="1124" spans="1:6" ht="16" x14ac:dyDescent="0.2">
      <c r="A1124" s="3" t="s">
        <v>2241</v>
      </c>
      <c r="B1124">
        <v>96</v>
      </c>
      <c r="E1124" s="3" t="s">
        <v>2946</v>
      </c>
      <c r="F1124">
        <v>2</v>
      </c>
    </row>
    <row r="1125" spans="1:6" ht="32" x14ac:dyDescent="0.2">
      <c r="A1125" s="3" t="s">
        <v>2242</v>
      </c>
      <c r="B1125">
        <v>163</v>
      </c>
      <c r="E1125" s="3" t="s">
        <v>2947</v>
      </c>
      <c r="F1125">
        <v>13</v>
      </c>
    </row>
    <row r="1126" spans="1:6" ht="16" x14ac:dyDescent="0.2">
      <c r="A1126" s="3" t="s">
        <v>2243</v>
      </c>
      <c r="B1126">
        <v>2525</v>
      </c>
      <c r="E1126" s="3" t="s">
        <v>2948</v>
      </c>
      <c r="F1126">
        <v>9</v>
      </c>
    </row>
    <row r="1127" spans="1:6" ht="32" x14ac:dyDescent="0.2">
      <c r="A1127" s="3" t="s">
        <v>2244</v>
      </c>
      <c r="B1127">
        <v>2035</v>
      </c>
      <c r="E1127" s="3" t="s">
        <v>2949</v>
      </c>
      <c r="F1127">
        <v>2</v>
      </c>
    </row>
    <row r="1128" spans="1:6" ht="32" x14ac:dyDescent="0.2">
      <c r="A1128" s="3" t="s">
        <v>2245</v>
      </c>
      <c r="B1128">
        <v>290</v>
      </c>
      <c r="E1128" s="3" t="s">
        <v>2950</v>
      </c>
      <c r="F1128">
        <v>0</v>
      </c>
    </row>
    <row r="1129" spans="1:6" ht="32" x14ac:dyDescent="0.2">
      <c r="A1129" s="3" t="s">
        <v>2246</v>
      </c>
      <c r="B1129">
        <v>1980</v>
      </c>
      <c r="E1129" s="3" t="s">
        <v>3051</v>
      </c>
      <c r="F1129">
        <v>35</v>
      </c>
    </row>
    <row r="1130" spans="1:6" ht="32" x14ac:dyDescent="0.2">
      <c r="A1130" s="3" t="s">
        <v>2247</v>
      </c>
      <c r="B1130">
        <v>57</v>
      </c>
      <c r="E1130" s="3" t="s">
        <v>3052</v>
      </c>
      <c r="F1130">
        <v>2</v>
      </c>
    </row>
    <row r="1131" spans="1:6" ht="16" x14ac:dyDescent="0.2">
      <c r="A1131" s="3" t="s">
        <v>2248</v>
      </c>
      <c r="B1131">
        <v>380</v>
      </c>
      <c r="E1131" s="3" t="s">
        <v>3053</v>
      </c>
      <c r="F1131">
        <v>3</v>
      </c>
    </row>
    <row r="1132" spans="1:6" ht="32" x14ac:dyDescent="0.2">
      <c r="A1132" s="3" t="s">
        <v>2249</v>
      </c>
      <c r="B1132">
        <v>128</v>
      </c>
      <c r="E1132" s="3" t="s">
        <v>3054</v>
      </c>
      <c r="F1132">
        <v>0</v>
      </c>
    </row>
    <row r="1133" spans="1:6" ht="16" x14ac:dyDescent="0.2">
      <c r="A1133" s="3" t="s">
        <v>2250</v>
      </c>
      <c r="B1133">
        <v>180</v>
      </c>
      <c r="E1133" s="3" t="s">
        <v>3055</v>
      </c>
      <c r="F1133">
        <v>1</v>
      </c>
    </row>
    <row r="1134" spans="1:6" ht="16" x14ac:dyDescent="0.2">
      <c r="A1134" s="3" t="s">
        <v>2251</v>
      </c>
      <c r="B1134">
        <v>571</v>
      </c>
      <c r="E1134" s="3" t="s">
        <v>3056</v>
      </c>
      <c r="F1134">
        <v>0</v>
      </c>
    </row>
    <row r="1135" spans="1:6" ht="16" x14ac:dyDescent="0.2">
      <c r="A1135" s="3" t="s">
        <v>2252</v>
      </c>
      <c r="B1135">
        <v>480</v>
      </c>
      <c r="E1135" s="3" t="s">
        <v>3057</v>
      </c>
      <c r="F1135">
        <v>0</v>
      </c>
    </row>
    <row r="1136" spans="1:6" ht="16" x14ac:dyDescent="0.2">
      <c r="A1136" s="3" t="s">
        <v>2253</v>
      </c>
      <c r="B1136">
        <v>249</v>
      </c>
      <c r="E1136" s="3" t="s">
        <v>3058</v>
      </c>
      <c r="F1136">
        <v>3</v>
      </c>
    </row>
    <row r="1137" spans="1:6" ht="32" x14ac:dyDescent="0.2">
      <c r="A1137" s="3" t="s">
        <v>2254</v>
      </c>
      <c r="B1137">
        <v>84</v>
      </c>
      <c r="E1137" s="3" t="s">
        <v>3059</v>
      </c>
      <c r="F1137">
        <v>11</v>
      </c>
    </row>
    <row r="1138" spans="1:6" ht="16" x14ac:dyDescent="0.2">
      <c r="A1138" s="3" t="s">
        <v>2255</v>
      </c>
      <c r="B1138">
        <v>197</v>
      </c>
      <c r="E1138" s="3" t="s">
        <v>3060</v>
      </c>
      <c r="F1138">
        <v>6</v>
      </c>
    </row>
    <row r="1139" spans="1:6" ht="16" x14ac:dyDescent="0.2">
      <c r="A1139" s="3" t="s">
        <v>2256</v>
      </c>
      <c r="B1139">
        <v>271</v>
      </c>
      <c r="E1139" s="3" t="s">
        <v>3061</v>
      </c>
      <c r="F1139">
        <v>0</v>
      </c>
    </row>
    <row r="1140" spans="1:6" ht="16" x14ac:dyDescent="0.2">
      <c r="A1140" s="3" t="s">
        <v>2257</v>
      </c>
      <c r="B1140">
        <v>50</v>
      </c>
      <c r="E1140" s="3" t="s">
        <v>3062</v>
      </c>
      <c r="F1140">
        <v>67</v>
      </c>
    </row>
    <row r="1141" spans="1:6" ht="32" x14ac:dyDescent="0.2">
      <c r="A1141" s="3" t="s">
        <v>2258</v>
      </c>
      <c r="B1141">
        <v>169</v>
      </c>
      <c r="E1141" s="3" t="s">
        <v>3063</v>
      </c>
      <c r="F1141">
        <v>23</v>
      </c>
    </row>
    <row r="1142" spans="1:6" ht="16" x14ac:dyDescent="0.2">
      <c r="A1142" s="3" t="s">
        <v>2259</v>
      </c>
      <c r="B1142">
        <v>205</v>
      </c>
      <c r="E1142" s="3" t="s">
        <v>3064</v>
      </c>
      <c r="F1142">
        <v>72</v>
      </c>
    </row>
    <row r="1143" spans="1:6" ht="16" x14ac:dyDescent="0.2">
      <c r="A1143" s="3" t="s">
        <v>2260</v>
      </c>
      <c r="B1143">
        <v>206</v>
      </c>
      <c r="E1143" s="3" t="s">
        <v>3065</v>
      </c>
      <c r="F1143">
        <v>2</v>
      </c>
    </row>
    <row r="1144" spans="1:6" ht="16" x14ac:dyDescent="0.2">
      <c r="A1144" s="3" t="s">
        <v>2261</v>
      </c>
      <c r="B1144">
        <v>84</v>
      </c>
      <c r="E1144" s="3" t="s">
        <v>3066</v>
      </c>
      <c r="F1144">
        <v>15</v>
      </c>
    </row>
    <row r="1145" spans="1:6" ht="32" x14ac:dyDescent="0.2">
      <c r="A1145" s="3" t="s">
        <v>2262</v>
      </c>
      <c r="B1145">
        <v>210</v>
      </c>
      <c r="E1145" s="3" t="s">
        <v>3067</v>
      </c>
      <c r="F1145">
        <v>1</v>
      </c>
    </row>
    <row r="1146" spans="1:6" ht="32" x14ac:dyDescent="0.2">
      <c r="A1146" s="3" t="s">
        <v>2263</v>
      </c>
      <c r="B1146">
        <v>181</v>
      </c>
      <c r="E1146" s="3" t="s">
        <v>3068</v>
      </c>
      <c r="F1146">
        <v>2</v>
      </c>
    </row>
    <row r="1147" spans="1:6" ht="32" x14ac:dyDescent="0.2">
      <c r="A1147" s="3" t="s">
        <v>2264</v>
      </c>
      <c r="B1147">
        <v>60</v>
      </c>
      <c r="E1147" s="3" t="s">
        <v>3069</v>
      </c>
      <c r="F1147">
        <v>7</v>
      </c>
    </row>
    <row r="1148" spans="1:6" ht="32" x14ac:dyDescent="0.2">
      <c r="A1148" s="3" t="s">
        <v>2265</v>
      </c>
      <c r="B1148">
        <v>445</v>
      </c>
      <c r="E1148" s="3" t="s">
        <v>3070</v>
      </c>
      <c r="F1148">
        <v>16</v>
      </c>
    </row>
    <row r="1149" spans="1:6" ht="32" x14ac:dyDescent="0.2">
      <c r="A1149" s="3" t="s">
        <v>2266</v>
      </c>
      <c r="B1149">
        <v>17</v>
      </c>
      <c r="E1149" s="3" t="s">
        <v>3071</v>
      </c>
      <c r="F1149">
        <v>117</v>
      </c>
    </row>
    <row r="1150" spans="1:6" ht="16" x14ac:dyDescent="0.2">
      <c r="A1150" s="3" t="s">
        <v>2267</v>
      </c>
      <c r="B1150">
        <v>194</v>
      </c>
      <c r="E1150" s="3" t="s">
        <v>3072</v>
      </c>
      <c r="F1150">
        <v>2</v>
      </c>
    </row>
    <row r="1151" spans="1:6" ht="16" x14ac:dyDescent="0.2">
      <c r="A1151" s="3" t="s">
        <v>2268</v>
      </c>
      <c r="B1151">
        <v>404</v>
      </c>
      <c r="E1151" s="3" t="s">
        <v>3073</v>
      </c>
      <c r="F1151">
        <v>7</v>
      </c>
    </row>
    <row r="1152" spans="1:6" ht="16" x14ac:dyDescent="0.2">
      <c r="A1152" s="3" t="s">
        <v>2269</v>
      </c>
      <c r="B1152">
        <v>194</v>
      </c>
      <c r="E1152" s="3" t="s">
        <v>3074</v>
      </c>
      <c r="F1152">
        <v>3</v>
      </c>
    </row>
    <row r="1153" spans="1:6" ht="16" x14ac:dyDescent="0.2">
      <c r="A1153" s="3" t="s">
        <v>2270</v>
      </c>
      <c r="B1153">
        <v>902</v>
      </c>
      <c r="E1153" s="3" t="s">
        <v>3075</v>
      </c>
      <c r="F1153">
        <v>20</v>
      </c>
    </row>
    <row r="1154" spans="1:6" ht="16" x14ac:dyDescent="0.2">
      <c r="A1154" s="3" t="s">
        <v>2271</v>
      </c>
      <c r="B1154">
        <v>1670</v>
      </c>
      <c r="E1154" s="3" t="s">
        <v>3076</v>
      </c>
      <c r="F1154">
        <v>50</v>
      </c>
    </row>
    <row r="1155" spans="1:6" ht="32" x14ac:dyDescent="0.2">
      <c r="A1155" s="3" t="s">
        <v>2272</v>
      </c>
      <c r="B1155">
        <v>1328</v>
      </c>
      <c r="E1155" s="3" t="s">
        <v>3077</v>
      </c>
      <c r="F1155">
        <v>2</v>
      </c>
    </row>
    <row r="1156" spans="1:6" ht="32" x14ac:dyDescent="0.2">
      <c r="A1156" s="3" t="s">
        <v>2273</v>
      </c>
      <c r="B1156">
        <v>944</v>
      </c>
      <c r="E1156" s="3" t="s">
        <v>3078</v>
      </c>
      <c r="F1156">
        <v>3</v>
      </c>
    </row>
    <row r="1157" spans="1:6" ht="16" x14ac:dyDescent="0.2">
      <c r="A1157" s="3" t="s">
        <v>2274</v>
      </c>
      <c r="B1157">
        <v>147</v>
      </c>
      <c r="E1157" s="3" t="s">
        <v>3079</v>
      </c>
      <c r="F1157">
        <v>27</v>
      </c>
    </row>
    <row r="1158" spans="1:6" ht="32" x14ac:dyDescent="0.2">
      <c r="A1158" s="3" t="s">
        <v>2275</v>
      </c>
      <c r="B1158">
        <v>99</v>
      </c>
      <c r="E1158" s="3" t="s">
        <v>3080</v>
      </c>
      <c r="F1158">
        <v>7</v>
      </c>
    </row>
    <row r="1159" spans="1:6" ht="16" x14ac:dyDescent="0.2">
      <c r="A1159" s="3" t="s">
        <v>2276</v>
      </c>
      <c r="B1159">
        <v>79</v>
      </c>
      <c r="E1159" s="3" t="s">
        <v>3081</v>
      </c>
      <c r="F1159">
        <v>5</v>
      </c>
    </row>
    <row r="1160" spans="1:6" ht="16" x14ac:dyDescent="0.2">
      <c r="A1160" s="3" t="s">
        <v>2277</v>
      </c>
      <c r="B1160">
        <v>75</v>
      </c>
      <c r="E1160" s="3" t="s">
        <v>3082</v>
      </c>
      <c r="F1160">
        <v>0</v>
      </c>
    </row>
    <row r="1161" spans="1:6" ht="16" x14ac:dyDescent="0.2">
      <c r="A1161" s="3" t="s">
        <v>2278</v>
      </c>
      <c r="B1161">
        <v>207</v>
      </c>
      <c r="E1161" s="3" t="s">
        <v>3083</v>
      </c>
      <c r="F1161">
        <v>3</v>
      </c>
    </row>
    <row r="1162" spans="1:6" ht="16" x14ac:dyDescent="0.2">
      <c r="A1162" s="3" t="s">
        <v>2279</v>
      </c>
      <c r="B1162">
        <v>102</v>
      </c>
      <c r="E1162" s="3" t="s">
        <v>3084</v>
      </c>
      <c r="F1162">
        <v>6</v>
      </c>
    </row>
    <row r="1163" spans="1:6" ht="16" x14ac:dyDescent="0.2">
      <c r="A1163" s="3" t="s">
        <v>2280</v>
      </c>
      <c r="B1163">
        <v>32</v>
      </c>
      <c r="E1163" s="3" t="s">
        <v>3085</v>
      </c>
      <c r="F1163">
        <v>9</v>
      </c>
    </row>
    <row r="1164" spans="1:6" ht="16" x14ac:dyDescent="0.2">
      <c r="A1164" s="3" t="s">
        <v>2281</v>
      </c>
      <c r="B1164">
        <v>480</v>
      </c>
      <c r="E1164" s="3" t="s">
        <v>3086</v>
      </c>
      <c r="F1164">
        <v>3</v>
      </c>
    </row>
    <row r="1165" spans="1:6" ht="32" x14ac:dyDescent="0.2">
      <c r="A1165" s="3" t="s">
        <v>2282</v>
      </c>
      <c r="B1165">
        <v>11</v>
      </c>
      <c r="E1165" s="3" t="s">
        <v>3087</v>
      </c>
      <c r="F1165">
        <v>2</v>
      </c>
    </row>
    <row r="1166" spans="1:6" ht="32" x14ac:dyDescent="0.2">
      <c r="A1166" s="3" t="s">
        <v>2283</v>
      </c>
      <c r="B1166">
        <v>12</v>
      </c>
      <c r="E1166" s="3" t="s">
        <v>3088</v>
      </c>
      <c r="F1166">
        <v>3</v>
      </c>
    </row>
    <row r="1167" spans="1:6" ht="32" x14ac:dyDescent="0.2">
      <c r="A1167" s="3" t="s">
        <v>2284</v>
      </c>
      <c r="B1167">
        <v>48</v>
      </c>
      <c r="E1167" s="3" t="s">
        <v>3089</v>
      </c>
      <c r="F1167">
        <v>45</v>
      </c>
    </row>
    <row r="1168" spans="1:6" ht="16" x14ac:dyDescent="0.2">
      <c r="A1168" s="3" t="s">
        <v>2285</v>
      </c>
      <c r="B1168">
        <v>59</v>
      </c>
      <c r="E1168" s="3" t="s">
        <v>3090</v>
      </c>
      <c r="F1168">
        <v>9</v>
      </c>
    </row>
    <row r="1169" spans="1:6" ht="16" x14ac:dyDescent="0.2">
      <c r="A1169" s="3" t="s">
        <v>2286</v>
      </c>
      <c r="B1169">
        <v>79</v>
      </c>
      <c r="E1169" s="3" t="s">
        <v>3091</v>
      </c>
      <c r="F1169">
        <v>9</v>
      </c>
    </row>
    <row r="1170" spans="1:6" ht="32" x14ac:dyDescent="0.2">
      <c r="A1170" s="3" t="s">
        <v>2287</v>
      </c>
      <c r="B1170">
        <v>14</v>
      </c>
      <c r="E1170" s="3" t="s">
        <v>3092</v>
      </c>
      <c r="F1170">
        <v>21</v>
      </c>
    </row>
    <row r="1171" spans="1:6" ht="32" x14ac:dyDescent="0.2">
      <c r="A1171" s="3" t="s">
        <v>2288</v>
      </c>
      <c r="B1171">
        <v>106</v>
      </c>
      <c r="E1171" s="3" t="s">
        <v>3093</v>
      </c>
      <c r="F1171">
        <v>17</v>
      </c>
    </row>
    <row r="1172" spans="1:6" ht="32" x14ac:dyDescent="0.2">
      <c r="A1172" s="3" t="s">
        <v>2289</v>
      </c>
      <c r="B1172">
        <v>25</v>
      </c>
      <c r="E1172" s="3" t="s">
        <v>3094</v>
      </c>
      <c r="F1172">
        <v>1</v>
      </c>
    </row>
    <row r="1173" spans="1:6" ht="16" x14ac:dyDescent="0.2">
      <c r="A1173" s="3" t="s">
        <v>2290</v>
      </c>
      <c r="B1173">
        <v>25</v>
      </c>
      <c r="E1173" s="3" t="s">
        <v>3095</v>
      </c>
      <c r="F1173">
        <v>1</v>
      </c>
    </row>
    <row r="1174" spans="1:6" ht="16" x14ac:dyDescent="0.2">
      <c r="A1174" s="3" t="s">
        <v>2291</v>
      </c>
      <c r="B1174">
        <v>29</v>
      </c>
      <c r="E1174" s="3" t="s">
        <v>3096</v>
      </c>
      <c r="F1174">
        <v>14</v>
      </c>
    </row>
    <row r="1175" spans="1:6" ht="32" x14ac:dyDescent="0.2">
      <c r="A1175" s="3" t="s">
        <v>2292</v>
      </c>
      <c r="B1175">
        <v>43</v>
      </c>
      <c r="E1175" s="3" t="s">
        <v>3097</v>
      </c>
      <c r="F1175">
        <v>42</v>
      </c>
    </row>
    <row r="1176" spans="1:6" ht="16" x14ac:dyDescent="0.2">
      <c r="A1176" s="3" t="s">
        <v>2293</v>
      </c>
      <c r="B1176">
        <v>46</v>
      </c>
      <c r="E1176" s="3" t="s">
        <v>3098</v>
      </c>
      <c r="F1176">
        <v>27</v>
      </c>
    </row>
    <row r="1177" spans="1:6" ht="16" x14ac:dyDescent="0.2">
      <c r="A1177" s="3" t="s">
        <v>2294</v>
      </c>
      <c r="B1177">
        <v>27</v>
      </c>
      <c r="E1177" s="3" t="s">
        <v>3099</v>
      </c>
      <c r="F1177">
        <v>5</v>
      </c>
    </row>
    <row r="1178" spans="1:6" ht="32" x14ac:dyDescent="0.2">
      <c r="A1178" s="3" t="s">
        <v>2295</v>
      </c>
      <c r="B1178">
        <v>112</v>
      </c>
      <c r="E1178" s="3" t="s">
        <v>3100</v>
      </c>
      <c r="F1178">
        <v>13</v>
      </c>
    </row>
    <row r="1179" spans="1:6" ht="32" x14ac:dyDescent="0.2">
      <c r="A1179" s="3" t="s">
        <v>2296</v>
      </c>
      <c r="B1179">
        <v>34</v>
      </c>
      <c r="E1179" s="3" t="s">
        <v>3101</v>
      </c>
      <c r="F1179">
        <v>12</v>
      </c>
    </row>
    <row r="1180" spans="1:6" ht="16" x14ac:dyDescent="0.2">
      <c r="A1180" s="3" t="s">
        <v>2297</v>
      </c>
      <c r="B1180">
        <v>145</v>
      </c>
      <c r="E1180" s="3" t="s">
        <v>3102</v>
      </c>
      <c r="F1180">
        <v>90</v>
      </c>
    </row>
    <row r="1181" spans="1:6" ht="16" x14ac:dyDescent="0.2">
      <c r="A1181" s="3" t="s">
        <v>2298</v>
      </c>
      <c r="B1181">
        <v>19</v>
      </c>
      <c r="E1181" s="3" t="s">
        <v>3103</v>
      </c>
      <c r="F1181">
        <v>2</v>
      </c>
    </row>
    <row r="1182" spans="1:6" ht="16" x14ac:dyDescent="0.2">
      <c r="A1182" s="3" t="s">
        <v>2299</v>
      </c>
      <c r="B1182">
        <v>288</v>
      </c>
      <c r="E1182" s="3" t="s">
        <v>3104</v>
      </c>
      <c r="F1182">
        <v>5</v>
      </c>
    </row>
    <row r="1183" spans="1:6" ht="16" x14ac:dyDescent="0.2">
      <c r="A1183" s="3" t="s">
        <v>2300</v>
      </c>
      <c r="B1183">
        <v>14</v>
      </c>
      <c r="E1183" s="3" t="s">
        <v>3105</v>
      </c>
      <c r="F1183">
        <v>31</v>
      </c>
    </row>
    <row r="1184" spans="1:6" ht="16" x14ac:dyDescent="0.2">
      <c r="A1184" s="3" t="s">
        <v>2301</v>
      </c>
      <c r="B1184">
        <v>7</v>
      </c>
      <c r="E1184" s="3" t="s">
        <v>3106</v>
      </c>
      <c r="F1184">
        <v>4</v>
      </c>
    </row>
    <row r="1185" spans="1:6" ht="16" x14ac:dyDescent="0.2">
      <c r="A1185" s="3" t="s">
        <v>2302</v>
      </c>
      <c r="B1185">
        <v>211</v>
      </c>
      <c r="E1185" s="3" t="s">
        <v>3107</v>
      </c>
      <c r="F1185">
        <v>29</v>
      </c>
    </row>
    <row r="1186" spans="1:6" ht="16" x14ac:dyDescent="0.2">
      <c r="A1186" s="3" t="s">
        <v>2303</v>
      </c>
      <c r="B1186">
        <v>85</v>
      </c>
      <c r="E1186" s="3" t="s">
        <v>3108</v>
      </c>
      <c r="F1186">
        <v>2</v>
      </c>
    </row>
    <row r="1187" spans="1:6" ht="32" x14ac:dyDescent="0.2">
      <c r="A1187" s="3" t="s">
        <v>2304</v>
      </c>
      <c r="B1187">
        <v>103</v>
      </c>
      <c r="E1187" s="3" t="s">
        <v>3109</v>
      </c>
      <c r="F1187">
        <v>114</v>
      </c>
    </row>
    <row r="1188" spans="1:6" ht="16" x14ac:dyDescent="0.2">
      <c r="A1188" s="3" t="s">
        <v>2305</v>
      </c>
      <c r="B1188">
        <v>113</v>
      </c>
      <c r="E1188" s="3" t="s">
        <v>3110</v>
      </c>
      <c r="F1188">
        <v>1</v>
      </c>
    </row>
    <row r="1189" spans="1:6" ht="16" x14ac:dyDescent="0.2">
      <c r="A1189" s="3" t="s">
        <v>2306</v>
      </c>
      <c r="B1189">
        <v>167</v>
      </c>
      <c r="E1189" s="3" t="s">
        <v>3111</v>
      </c>
      <c r="F1189">
        <v>76</v>
      </c>
    </row>
    <row r="1190" spans="1:6" ht="16" x14ac:dyDescent="0.2">
      <c r="A1190" s="3" t="s">
        <v>2307</v>
      </c>
      <c r="B1190">
        <v>73</v>
      </c>
      <c r="E1190" s="3" t="s">
        <v>3112</v>
      </c>
      <c r="F1190">
        <v>9</v>
      </c>
    </row>
    <row r="1191" spans="1:6" ht="16" x14ac:dyDescent="0.2">
      <c r="A1191" s="3" t="s">
        <v>2308</v>
      </c>
      <c r="B1191">
        <v>75</v>
      </c>
      <c r="E1191" s="3" t="s">
        <v>3113</v>
      </c>
      <c r="F1191">
        <v>37</v>
      </c>
    </row>
    <row r="1192" spans="1:6" ht="32" x14ac:dyDescent="0.2">
      <c r="A1192" s="3" t="s">
        <v>2309</v>
      </c>
      <c r="B1192">
        <v>614</v>
      </c>
      <c r="E1192" s="3" t="s">
        <v>3114</v>
      </c>
      <c r="F1192">
        <v>0</v>
      </c>
    </row>
    <row r="1193" spans="1:6" ht="16" x14ac:dyDescent="0.2">
      <c r="A1193" s="3" t="s">
        <v>2310</v>
      </c>
      <c r="B1193">
        <v>107</v>
      </c>
      <c r="E1193" s="3" t="s">
        <v>3115</v>
      </c>
      <c r="F1193">
        <v>1</v>
      </c>
    </row>
    <row r="1194" spans="1:6" ht="16" x14ac:dyDescent="0.2">
      <c r="A1194" s="3" t="s">
        <v>2311</v>
      </c>
      <c r="B1194">
        <v>1224</v>
      </c>
      <c r="E1194" s="3" t="s">
        <v>3116</v>
      </c>
      <c r="F1194">
        <v>10</v>
      </c>
    </row>
    <row r="1195" spans="1:6" ht="16" x14ac:dyDescent="0.2">
      <c r="A1195" s="3" t="s">
        <v>2312</v>
      </c>
      <c r="B1195">
        <v>104</v>
      </c>
      <c r="E1195" s="3" t="s">
        <v>3117</v>
      </c>
      <c r="F1195">
        <v>1</v>
      </c>
    </row>
    <row r="1196" spans="1:6" ht="32" x14ac:dyDescent="0.2">
      <c r="A1196" s="3" t="s">
        <v>2313</v>
      </c>
      <c r="B1196">
        <v>79</v>
      </c>
      <c r="E1196" s="3" t="s">
        <v>3118</v>
      </c>
      <c r="F1196">
        <v>2</v>
      </c>
    </row>
    <row r="1197" spans="1:6" ht="32" x14ac:dyDescent="0.2">
      <c r="A1197" s="3" t="s">
        <v>2314</v>
      </c>
      <c r="B1197">
        <v>157</v>
      </c>
      <c r="E1197" s="3" t="s">
        <v>3119</v>
      </c>
      <c r="F1197">
        <v>1</v>
      </c>
    </row>
    <row r="1198" spans="1:6" ht="32" x14ac:dyDescent="0.2">
      <c r="A1198" s="3" t="s">
        <v>2315</v>
      </c>
      <c r="B1198">
        <v>50</v>
      </c>
      <c r="E1198" s="3" t="s">
        <v>3120</v>
      </c>
      <c r="F1198">
        <v>10</v>
      </c>
    </row>
    <row r="1199" spans="1:6" ht="32" x14ac:dyDescent="0.2">
      <c r="A1199" s="3" t="s">
        <v>2316</v>
      </c>
      <c r="B1199">
        <v>64</v>
      </c>
      <c r="E1199" s="3" t="s">
        <v>3188</v>
      </c>
      <c r="F1199">
        <v>9</v>
      </c>
    </row>
    <row r="1200" spans="1:6" ht="32" x14ac:dyDescent="0.2">
      <c r="A1200" s="3" t="s">
        <v>2317</v>
      </c>
      <c r="B1200">
        <v>200</v>
      </c>
      <c r="E1200" s="3" t="s">
        <v>3189</v>
      </c>
      <c r="F1200">
        <v>19</v>
      </c>
    </row>
    <row r="1201" spans="1:6" ht="16" x14ac:dyDescent="0.2">
      <c r="A1201" s="3" t="s">
        <v>2318</v>
      </c>
      <c r="B1201">
        <v>22</v>
      </c>
      <c r="E1201" s="3" t="s">
        <v>3190</v>
      </c>
      <c r="F1201">
        <v>0</v>
      </c>
    </row>
    <row r="1202" spans="1:6" ht="16" x14ac:dyDescent="0.2">
      <c r="A1202" s="3" t="s">
        <v>2319</v>
      </c>
      <c r="B1202">
        <v>163</v>
      </c>
      <c r="E1202" s="3" t="s">
        <v>3191</v>
      </c>
      <c r="F1202">
        <v>4</v>
      </c>
    </row>
    <row r="1203" spans="1:6" ht="32" x14ac:dyDescent="0.2">
      <c r="A1203" s="3" t="s">
        <v>2320</v>
      </c>
      <c r="B1203">
        <v>77</v>
      </c>
      <c r="E1203" s="3" t="s">
        <v>3192</v>
      </c>
      <c r="F1203">
        <v>8</v>
      </c>
    </row>
    <row r="1204" spans="1:6" ht="16" x14ac:dyDescent="0.2">
      <c r="A1204" s="3" t="s">
        <v>2321</v>
      </c>
      <c r="B1204">
        <v>89</v>
      </c>
      <c r="E1204" s="3" t="s">
        <v>3193</v>
      </c>
      <c r="F1204">
        <v>24</v>
      </c>
    </row>
    <row r="1205" spans="1:6" ht="16" x14ac:dyDescent="0.2">
      <c r="A1205" s="3" t="s">
        <v>2328</v>
      </c>
      <c r="B1205">
        <v>3355</v>
      </c>
      <c r="E1205" s="3" t="s">
        <v>3194</v>
      </c>
      <c r="F1205">
        <v>0</v>
      </c>
    </row>
    <row r="1206" spans="1:6" ht="16" x14ac:dyDescent="0.2">
      <c r="A1206" s="3" t="s">
        <v>2329</v>
      </c>
      <c r="B1206">
        <v>537</v>
      </c>
      <c r="E1206" s="3" t="s">
        <v>3195</v>
      </c>
      <c r="F1206">
        <v>39</v>
      </c>
    </row>
    <row r="1207" spans="1:6" ht="16" x14ac:dyDescent="0.2">
      <c r="A1207" s="3" t="s">
        <v>2330</v>
      </c>
      <c r="B1207">
        <v>125</v>
      </c>
      <c r="E1207" s="3" t="s">
        <v>3196</v>
      </c>
      <c r="F1207">
        <v>6</v>
      </c>
    </row>
    <row r="1208" spans="1:6" ht="32" x14ac:dyDescent="0.2">
      <c r="A1208" s="3" t="s">
        <v>2331</v>
      </c>
      <c r="B1208">
        <v>163</v>
      </c>
      <c r="E1208" s="3" t="s">
        <v>3197</v>
      </c>
      <c r="F1208">
        <v>4</v>
      </c>
    </row>
    <row r="1209" spans="1:6" ht="16" x14ac:dyDescent="0.2">
      <c r="A1209" s="3" t="s">
        <v>2332</v>
      </c>
      <c r="B1209">
        <v>283</v>
      </c>
      <c r="E1209" s="3" t="s">
        <v>3198</v>
      </c>
      <c r="F1209">
        <v>3</v>
      </c>
    </row>
    <row r="1210" spans="1:6" ht="32" x14ac:dyDescent="0.2">
      <c r="A1210" s="3" t="s">
        <v>2333</v>
      </c>
      <c r="B1210">
        <v>352</v>
      </c>
      <c r="E1210" s="3" t="s">
        <v>3199</v>
      </c>
      <c r="F1210">
        <v>53</v>
      </c>
    </row>
    <row r="1211" spans="1:6" ht="16" x14ac:dyDescent="0.2">
      <c r="A1211" s="3" t="s">
        <v>2334</v>
      </c>
      <c r="B1211">
        <v>94</v>
      </c>
      <c r="E1211" s="3" t="s">
        <v>3200</v>
      </c>
      <c r="F1211">
        <v>1</v>
      </c>
    </row>
    <row r="1212" spans="1:6" ht="16" x14ac:dyDescent="0.2">
      <c r="A1212" s="3" t="s">
        <v>2335</v>
      </c>
      <c r="B1212">
        <v>67</v>
      </c>
      <c r="E1212" s="3" t="s">
        <v>3201</v>
      </c>
      <c r="F1212">
        <v>2</v>
      </c>
    </row>
    <row r="1213" spans="1:6" ht="16" x14ac:dyDescent="0.2">
      <c r="A1213" s="3" t="s">
        <v>2336</v>
      </c>
      <c r="B1213">
        <v>221</v>
      </c>
      <c r="E1213" s="3" t="s">
        <v>3202</v>
      </c>
      <c r="F1213">
        <v>25</v>
      </c>
    </row>
    <row r="1214" spans="1:6" ht="16" x14ac:dyDescent="0.2">
      <c r="A1214" s="3" t="s">
        <v>2337</v>
      </c>
      <c r="B1214">
        <v>2165</v>
      </c>
      <c r="E1214" s="3" t="s">
        <v>3203</v>
      </c>
      <c r="F1214">
        <v>6</v>
      </c>
    </row>
    <row r="1215" spans="1:6" ht="16" x14ac:dyDescent="0.2">
      <c r="A1215" s="3" t="s">
        <v>2338</v>
      </c>
      <c r="B1215">
        <v>179</v>
      </c>
      <c r="E1215" s="3" t="s">
        <v>3204</v>
      </c>
      <c r="F1215">
        <v>0</v>
      </c>
    </row>
    <row r="1216" spans="1:6" ht="32" x14ac:dyDescent="0.2">
      <c r="A1216" s="3" t="s">
        <v>2339</v>
      </c>
      <c r="B1216">
        <v>123</v>
      </c>
      <c r="E1216" s="3" t="s">
        <v>3205</v>
      </c>
      <c r="F1216">
        <v>12</v>
      </c>
    </row>
    <row r="1217" spans="1:6" ht="16" x14ac:dyDescent="0.2">
      <c r="A1217" s="3" t="s">
        <v>2340</v>
      </c>
      <c r="B1217">
        <v>1104</v>
      </c>
      <c r="E1217" s="3" t="s">
        <v>3206</v>
      </c>
      <c r="F1217">
        <v>0</v>
      </c>
    </row>
    <row r="1218" spans="1:6" ht="32" x14ac:dyDescent="0.2">
      <c r="A1218" s="3" t="s">
        <v>2341</v>
      </c>
      <c r="B1218">
        <v>403</v>
      </c>
      <c r="E1218" s="3" t="s">
        <v>3207</v>
      </c>
      <c r="F1218">
        <v>36</v>
      </c>
    </row>
    <row r="1219" spans="1:6" ht="16" x14ac:dyDescent="0.2">
      <c r="A1219" s="3" t="s">
        <v>2442</v>
      </c>
      <c r="B1219">
        <v>109</v>
      </c>
      <c r="E1219" s="3" t="s">
        <v>3626</v>
      </c>
      <c r="F1219">
        <v>0</v>
      </c>
    </row>
    <row r="1220" spans="1:6" ht="32" x14ac:dyDescent="0.2">
      <c r="A1220" s="3" t="s">
        <v>2443</v>
      </c>
      <c r="B1220">
        <v>372</v>
      </c>
      <c r="E1220" s="3" t="s">
        <v>3627</v>
      </c>
      <c r="F1220">
        <v>2</v>
      </c>
    </row>
    <row r="1221" spans="1:6" ht="16" x14ac:dyDescent="0.2">
      <c r="A1221" s="3" t="s">
        <v>2444</v>
      </c>
      <c r="B1221">
        <v>311</v>
      </c>
      <c r="E1221" s="3" t="s">
        <v>3628</v>
      </c>
      <c r="F1221">
        <v>1</v>
      </c>
    </row>
    <row r="1222" spans="1:6" ht="16" x14ac:dyDescent="0.2">
      <c r="A1222" s="3" t="s">
        <v>2445</v>
      </c>
      <c r="B1222">
        <v>61</v>
      </c>
      <c r="E1222" s="3" t="s">
        <v>3629</v>
      </c>
      <c r="F1222">
        <v>59</v>
      </c>
    </row>
    <row r="1223" spans="1:6" ht="16" x14ac:dyDescent="0.2">
      <c r="A1223" s="3" t="s">
        <v>2446</v>
      </c>
      <c r="B1223">
        <v>115</v>
      </c>
      <c r="E1223" s="3" t="s">
        <v>3630</v>
      </c>
      <c r="F1223">
        <v>1</v>
      </c>
    </row>
    <row r="1224" spans="1:6" ht="16" x14ac:dyDescent="0.2">
      <c r="A1224" s="3" t="s">
        <v>2447</v>
      </c>
      <c r="B1224">
        <v>111</v>
      </c>
      <c r="E1224" s="3" t="s">
        <v>3631</v>
      </c>
      <c r="F1224">
        <v>31</v>
      </c>
    </row>
    <row r="1225" spans="1:6" ht="16" x14ac:dyDescent="0.2">
      <c r="A1225" s="3" t="s">
        <v>2448</v>
      </c>
      <c r="B1225">
        <v>337</v>
      </c>
      <c r="E1225" s="3" t="s">
        <v>3632</v>
      </c>
      <c r="F1225">
        <v>18</v>
      </c>
    </row>
    <row r="1226" spans="1:6" ht="32" x14ac:dyDescent="0.2">
      <c r="A1226" s="3" t="s">
        <v>2449</v>
      </c>
      <c r="B1226">
        <v>9</v>
      </c>
      <c r="E1226" s="3" t="s">
        <v>3633</v>
      </c>
      <c r="F1226">
        <v>10</v>
      </c>
    </row>
    <row r="1227" spans="1:6" ht="16" x14ac:dyDescent="0.2">
      <c r="A1227" s="3" t="s">
        <v>2450</v>
      </c>
      <c r="B1227">
        <v>120</v>
      </c>
      <c r="E1227" s="3" t="s">
        <v>3634</v>
      </c>
      <c r="F1227">
        <v>0</v>
      </c>
    </row>
    <row r="1228" spans="1:6" ht="16" x14ac:dyDescent="0.2">
      <c r="A1228" s="3" t="s">
        <v>2451</v>
      </c>
      <c r="B1228">
        <v>102</v>
      </c>
      <c r="E1228" s="3" t="s">
        <v>3635</v>
      </c>
      <c r="F1228">
        <v>14</v>
      </c>
    </row>
    <row r="1229" spans="1:6" ht="16" x14ac:dyDescent="0.2">
      <c r="A1229" s="3" t="s">
        <v>2452</v>
      </c>
      <c r="B1229">
        <v>186</v>
      </c>
      <c r="E1229" s="3" t="s">
        <v>3636</v>
      </c>
      <c r="F1229">
        <v>2</v>
      </c>
    </row>
    <row r="1230" spans="1:6" ht="16" x14ac:dyDescent="0.2">
      <c r="A1230" s="3" t="s">
        <v>2453</v>
      </c>
      <c r="B1230">
        <v>15</v>
      </c>
      <c r="E1230" s="3" t="s">
        <v>3637</v>
      </c>
      <c r="F1230">
        <v>1</v>
      </c>
    </row>
    <row r="1231" spans="1:6" ht="32" x14ac:dyDescent="0.2">
      <c r="A1231" s="3" t="s">
        <v>2454</v>
      </c>
      <c r="B1231">
        <v>67</v>
      </c>
      <c r="E1231" s="3" t="s">
        <v>3638</v>
      </c>
      <c r="F1231">
        <v>3</v>
      </c>
    </row>
    <row r="1232" spans="1:6" ht="16" x14ac:dyDescent="0.2">
      <c r="A1232" s="3" t="s">
        <v>2455</v>
      </c>
      <c r="B1232">
        <v>130</v>
      </c>
      <c r="E1232" s="3" t="s">
        <v>3639</v>
      </c>
      <c r="F1232">
        <v>0</v>
      </c>
    </row>
    <row r="1233" spans="1:6" ht="16" x14ac:dyDescent="0.2">
      <c r="A1233" s="3" t="s">
        <v>2456</v>
      </c>
      <c r="B1233">
        <v>16</v>
      </c>
      <c r="E1233" s="3" t="s">
        <v>3640</v>
      </c>
      <c r="F1233">
        <v>2</v>
      </c>
    </row>
    <row r="1234" spans="1:6" ht="16" x14ac:dyDescent="0.2">
      <c r="A1234" s="3" t="s">
        <v>2457</v>
      </c>
      <c r="B1234">
        <v>67</v>
      </c>
      <c r="E1234" s="3" t="s">
        <v>3641</v>
      </c>
      <c r="F1234">
        <v>0</v>
      </c>
    </row>
    <row r="1235" spans="1:6" ht="32" x14ac:dyDescent="0.2">
      <c r="A1235" s="3" t="s">
        <v>2458</v>
      </c>
      <c r="B1235">
        <v>124</v>
      </c>
      <c r="E1235" s="3" t="s">
        <v>3642</v>
      </c>
      <c r="F1235">
        <v>12</v>
      </c>
    </row>
    <row r="1236" spans="1:6" ht="16" x14ac:dyDescent="0.2">
      <c r="A1236" s="3" t="s">
        <v>2459</v>
      </c>
      <c r="B1236">
        <v>80</v>
      </c>
      <c r="E1236" s="3" t="s">
        <v>3643</v>
      </c>
      <c r="F1236">
        <v>1</v>
      </c>
    </row>
    <row r="1237" spans="1:6" ht="32" x14ac:dyDescent="0.2">
      <c r="A1237" s="3" t="s">
        <v>2460</v>
      </c>
      <c r="B1237">
        <v>282</v>
      </c>
      <c r="E1237" s="3" t="s">
        <v>3644</v>
      </c>
      <c r="F1237">
        <v>8</v>
      </c>
    </row>
    <row r="1238" spans="1:6" ht="16" x14ac:dyDescent="0.2">
      <c r="A1238" s="3" t="s">
        <v>2461</v>
      </c>
      <c r="B1238">
        <v>68</v>
      </c>
      <c r="E1238" s="3" t="s">
        <v>3645</v>
      </c>
      <c r="F1238">
        <v>2</v>
      </c>
    </row>
    <row r="1239" spans="1:6" ht="16" x14ac:dyDescent="0.2">
      <c r="A1239" s="3" t="s">
        <v>2462</v>
      </c>
      <c r="B1239">
        <v>86</v>
      </c>
      <c r="E1239" s="3" t="s">
        <v>3725</v>
      </c>
      <c r="F1239">
        <v>31</v>
      </c>
    </row>
    <row r="1240" spans="1:6" ht="32" x14ac:dyDescent="0.2">
      <c r="A1240" s="3" t="s">
        <v>2463</v>
      </c>
      <c r="B1240">
        <v>115</v>
      </c>
      <c r="E1240" s="3" t="s">
        <v>3726</v>
      </c>
      <c r="F1240">
        <v>5</v>
      </c>
    </row>
    <row r="1241" spans="1:6" ht="16" x14ac:dyDescent="0.2">
      <c r="A1241" s="3" t="s">
        <v>2464</v>
      </c>
      <c r="B1241">
        <v>75</v>
      </c>
      <c r="E1241" s="3" t="s">
        <v>3727</v>
      </c>
      <c r="F1241">
        <v>1</v>
      </c>
    </row>
    <row r="1242" spans="1:6" ht="16" x14ac:dyDescent="0.2">
      <c r="A1242" s="3" t="s">
        <v>2465</v>
      </c>
      <c r="B1242">
        <v>43</v>
      </c>
      <c r="E1242" s="3" t="s">
        <v>3728</v>
      </c>
      <c r="F1242">
        <v>12</v>
      </c>
    </row>
    <row r="1243" spans="1:6" ht="16" x14ac:dyDescent="0.2">
      <c r="A1243" s="3" t="s">
        <v>2466</v>
      </c>
      <c r="B1243">
        <v>48</v>
      </c>
      <c r="E1243" s="3" t="s">
        <v>3729</v>
      </c>
      <c r="F1243">
        <v>4</v>
      </c>
    </row>
    <row r="1244" spans="1:6" ht="16" x14ac:dyDescent="0.2">
      <c r="A1244" s="3" t="s">
        <v>2467</v>
      </c>
      <c r="B1244">
        <v>52</v>
      </c>
      <c r="E1244" s="3" t="s">
        <v>3730</v>
      </c>
      <c r="F1244">
        <v>0</v>
      </c>
    </row>
    <row r="1245" spans="1:6" ht="16" x14ac:dyDescent="0.2">
      <c r="A1245" s="3" t="s">
        <v>2468</v>
      </c>
      <c r="B1245">
        <v>43</v>
      </c>
      <c r="E1245" s="3" t="s">
        <v>3731</v>
      </c>
      <c r="F1245">
        <v>7</v>
      </c>
    </row>
    <row r="1246" spans="1:6" ht="16" x14ac:dyDescent="0.2">
      <c r="A1246" s="3" t="s">
        <v>2469</v>
      </c>
      <c r="B1246">
        <v>58</v>
      </c>
      <c r="E1246" s="3" t="s">
        <v>3732</v>
      </c>
      <c r="F1246">
        <v>2</v>
      </c>
    </row>
    <row r="1247" spans="1:6" ht="16" x14ac:dyDescent="0.2">
      <c r="A1247" s="3" t="s">
        <v>2470</v>
      </c>
      <c r="B1247">
        <v>47</v>
      </c>
      <c r="E1247" s="3" t="s">
        <v>3733</v>
      </c>
      <c r="F1247">
        <v>1</v>
      </c>
    </row>
    <row r="1248" spans="1:6" ht="16" x14ac:dyDescent="0.2">
      <c r="A1248" s="3" t="s">
        <v>2471</v>
      </c>
      <c r="B1248">
        <v>36</v>
      </c>
      <c r="E1248" s="3" t="s">
        <v>3734</v>
      </c>
      <c r="F1248">
        <v>4</v>
      </c>
    </row>
    <row r="1249" spans="1:6" ht="16" x14ac:dyDescent="0.2">
      <c r="A1249" s="3" t="s">
        <v>2472</v>
      </c>
      <c r="B1249">
        <v>17</v>
      </c>
      <c r="E1249" s="3" t="s">
        <v>3735</v>
      </c>
      <c r="F1249">
        <v>6</v>
      </c>
    </row>
    <row r="1250" spans="1:6" ht="32" x14ac:dyDescent="0.2">
      <c r="A1250" s="3" t="s">
        <v>2473</v>
      </c>
      <c r="B1250">
        <v>104</v>
      </c>
      <c r="E1250" s="3" t="s">
        <v>3736</v>
      </c>
      <c r="F1250">
        <v>8</v>
      </c>
    </row>
    <row r="1251" spans="1:6" ht="16" x14ac:dyDescent="0.2">
      <c r="A1251" s="3" t="s">
        <v>2474</v>
      </c>
      <c r="B1251">
        <v>47</v>
      </c>
      <c r="E1251" s="3" t="s">
        <v>3737</v>
      </c>
      <c r="F1251">
        <v>14</v>
      </c>
    </row>
    <row r="1252" spans="1:6" ht="16" x14ac:dyDescent="0.2">
      <c r="A1252" s="3" t="s">
        <v>2475</v>
      </c>
      <c r="B1252">
        <v>38</v>
      </c>
      <c r="E1252" s="3" t="s">
        <v>3738</v>
      </c>
      <c r="F1252">
        <v>0</v>
      </c>
    </row>
    <row r="1253" spans="1:6" ht="16" x14ac:dyDescent="0.2">
      <c r="A1253" s="3" t="s">
        <v>2476</v>
      </c>
      <c r="B1253">
        <v>81</v>
      </c>
      <c r="E1253" s="3" t="s">
        <v>3739</v>
      </c>
      <c r="F1253">
        <v>4</v>
      </c>
    </row>
    <row r="1254" spans="1:6" ht="16" x14ac:dyDescent="0.2">
      <c r="A1254" s="3" t="s">
        <v>2477</v>
      </c>
      <c r="B1254">
        <v>55</v>
      </c>
      <c r="E1254" s="3" t="s">
        <v>3740</v>
      </c>
      <c r="F1254">
        <v>0</v>
      </c>
    </row>
    <row r="1255" spans="1:6" ht="16" x14ac:dyDescent="0.2">
      <c r="A1255" s="3" t="s">
        <v>824</v>
      </c>
      <c r="B1255">
        <v>41</v>
      </c>
      <c r="E1255" s="3" t="s">
        <v>3741</v>
      </c>
      <c r="F1255">
        <v>0</v>
      </c>
    </row>
    <row r="1256" spans="1:6" ht="32" x14ac:dyDescent="0.2">
      <c r="A1256" s="3" t="s">
        <v>2478</v>
      </c>
      <c r="B1256">
        <v>79</v>
      </c>
      <c r="E1256" s="3" t="s">
        <v>3742</v>
      </c>
      <c r="F1256">
        <v>1</v>
      </c>
    </row>
    <row r="1257" spans="1:6" ht="16" x14ac:dyDescent="0.2">
      <c r="A1257" s="3" t="s">
        <v>2479</v>
      </c>
      <c r="B1257">
        <v>16</v>
      </c>
      <c r="E1257" s="3" t="s">
        <v>3743</v>
      </c>
      <c r="F1257">
        <v>1</v>
      </c>
    </row>
    <row r="1258" spans="1:6" ht="16" x14ac:dyDescent="0.2">
      <c r="A1258" s="3" t="s">
        <v>2480</v>
      </c>
      <c r="B1258">
        <v>8</v>
      </c>
      <c r="E1258" s="3" t="s">
        <v>3744</v>
      </c>
      <c r="F1258">
        <v>1</v>
      </c>
    </row>
    <row r="1259" spans="1:6" ht="32" x14ac:dyDescent="0.2">
      <c r="A1259" s="3" t="s">
        <v>2481</v>
      </c>
      <c r="B1259">
        <v>95</v>
      </c>
      <c r="E1259" s="3" t="s">
        <v>3785</v>
      </c>
      <c r="F1259">
        <v>1</v>
      </c>
    </row>
    <row r="1260" spans="1:6" ht="16" x14ac:dyDescent="0.2">
      <c r="A1260" s="3" t="s">
        <v>2482</v>
      </c>
      <c r="B1260">
        <v>25</v>
      </c>
      <c r="E1260" s="3" t="s">
        <v>3786</v>
      </c>
      <c r="F1260">
        <v>4</v>
      </c>
    </row>
    <row r="1261" spans="1:6" ht="32" x14ac:dyDescent="0.2">
      <c r="A1261" s="3" t="s">
        <v>2483</v>
      </c>
      <c r="B1261">
        <v>19</v>
      </c>
      <c r="E1261" s="3" t="s">
        <v>3787</v>
      </c>
      <c r="F1261">
        <v>0</v>
      </c>
    </row>
    <row r="1262" spans="1:6" ht="32" x14ac:dyDescent="0.2">
      <c r="A1262" s="3" t="s">
        <v>2484</v>
      </c>
      <c r="B1262">
        <v>90</v>
      </c>
      <c r="E1262" s="3" t="s">
        <v>3788</v>
      </c>
      <c r="F1262">
        <v>0</v>
      </c>
    </row>
    <row r="1263" spans="1:6" ht="16" x14ac:dyDescent="0.2">
      <c r="A1263" s="3" t="s">
        <v>2485</v>
      </c>
      <c r="B1263">
        <v>41</v>
      </c>
      <c r="E1263" s="3" t="s">
        <v>3789</v>
      </c>
      <c r="F1263">
        <v>2</v>
      </c>
    </row>
    <row r="1264" spans="1:6" ht="32" x14ac:dyDescent="0.2">
      <c r="A1264" s="3" t="s">
        <v>2486</v>
      </c>
      <c r="B1264">
        <v>30</v>
      </c>
      <c r="E1264" s="3" t="s">
        <v>3790</v>
      </c>
      <c r="F1264">
        <v>24</v>
      </c>
    </row>
    <row r="1265" spans="1:6" ht="32" x14ac:dyDescent="0.2">
      <c r="A1265" s="3" t="s">
        <v>2487</v>
      </c>
      <c r="B1265">
        <v>38</v>
      </c>
      <c r="E1265" s="3" t="s">
        <v>3791</v>
      </c>
      <c r="F1265">
        <v>1</v>
      </c>
    </row>
    <row r="1266" spans="1:6" ht="16" x14ac:dyDescent="0.2">
      <c r="A1266" s="3" t="s">
        <v>2488</v>
      </c>
      <c r="B1266">
        <v>65</v>
      </c>
      <c r="E1266" s="3" t="s">
        <v>3792</v>
      </c>
      <c r="F1266">
        <v>2</v>
      </c>
    </row>
    <row r="1267" spans="1:6" ht="16" x14ac:dyDescent="0.2">
      <c r="A1267" s="3" t="s">
        <v>2489</v>
      </c>
      <c r="B1267">
        <v>75</v>
      </c>
      <c r="E1267" s="3" t="s">
        <v>3793</v>
      </c>
      <c r="F1267">
        <v>1</v>
      </c>
    </row>
    <row r="1268" spans="1:6" ht="32" x14ac:dyDescent="0.2">
      <c r="A1268" s="3" t="s">
        <v>2490</v>
      </c>
      <c r="B1268">
        <v>16</v>
      </c>
      <c r="E1268" s="3" t="s">
        <v>3794</v>
      </c>
      <c r="F1268">
        <v>37</v>
      </c>
    </row>
    <row r="1269" spans="1:6" ht="32" x14ac:dyDescent="0.2">
      <c r="A1269" s="3" t="s">
        <v>2491</v>
      </c>
      <c r="B1269">
        <v>10</v>
      </c>
      <c r="E1269" s="3" t="s">
        <v>3795</v>
      </c>
      <c r="F1269">
        <v>5</v>
      </c>
    </row>
    <row r="1270" spans="1:6" ht="16" x14ac:dyDescent="0.2">
      <c r="A1270" s="3" t="s">
        <v>2492</v>
      </c>
      <c r="B1270">
        <v>27</v>
      </c>
      <c r="E1270" s="3" t="s">
        <v>3796</v>
      </c>
      <c r="F1270">
        <v>4</v>
      </c>
    </row>
    <row r="1271" spans="1:6" ht="16" x14ac:dyDescent="0.2">
      <c r="A1271" s="3" t="s">
        <v>2493</v>
      </c>
      <c r="B1271">
        <v>259</v>
      </c>
      <c r="E1271" s="3" t="s">
        <v>3797</v>
      </c>
      <c r="F1271">
        <v>16</v>
      </c>
    </row>
    <row r="1272" spans="1:6" ht="32" x14ac:dyDescent="0.2">
      <c r="A1272" s="3" t="s">
        <v>2494</v>
      </c>
      <c r="B1272">
        <v>39</v>
      </c>
      <c r="E1272" s="3" t="s">
        <v>3798</v>
      </c>
      <c r="F1272">
        <v>9</v>
      </c>
    </row>
    <row r="1273" spans="1:6" ht="16" x14ac:dyDescent="0.2">
      <c r="A1273" s="3" t="s">
        <v>2495</v>
      </c>
      <c r="B1273">
        <v>42</v>
      </c>
      <c r="E1273" s="3" t="s">
        <v>3799</v>
      </c>
      <c r="F1273">
        <v>0</v>
      </c>
    </row>
    <row r="1274" spans="1:6" ht="32" x14ac:dyDescent="0.2">
      <c r="A1274" s="3" t="s">
        <v>2496</v>
      </c>
      <c r="B1274">
        <v>10</v>
      </c>
      <c r="E1274" s="3" t="s">
        <v>3800</v>
      </c>
      <c r="F1274">
        <v>40</v>
      </c>
    </row>
    <row r="1275" spans="1:6" ht="32" x14ac:dyDescent="0.2">
      <c r="A1275" s="3" t="s">
        <v>2497</v>
      </c>
      <c r="B1275">
        <v>56</v>
      </c>
      <c r="E1275" s="3" t="s">
        <v>3801</v>
      </c>
      <c r="F1275">
        <v>0</v>
      </c>
    </row>
    <row r="1276" spans="1:6" ht="16" x14ac:dyDescent="0.2">
      <c r="A1276" s="3" t="s">
        <v>2498</v>
      </c>
      <c r="B1276">
        <v>20</v>
      </c>
      <c r="E1276" s="3" t="s">
        <v>3802</v>
      </c>
      <c r="F1276">
        <v>2</v>
      </c>
    </row>
    <row r="1277" spans="1:6" ht="32" x14ac:dyDescent="0.2">
      <c r="A1277" s="3" t="s">
        <v>2499</v>
      </c>
      <c r="B1277">
        <v>170</v>
      </c>
      <c r="E1277" s="3" t="s">
        <v>3803</v>
      </c>
      <c r="F1277">
        <v>1</v>
      </c>
    </row>
    <row r="1278" spans="1:6" ht="16" x14ac:dyDescent="0.2">
      <c r="A1278" s="3" t="s">
        <v>2500</v>
      </c>
      <c r="B1278">
        <v>29</v>
      </c>
      <c r="E1278" s="3" t="s">
        <v>3804</v>
      </c>
      <c r="F1278">
        <v>9</v>
      </c>
    </row>
    <row r="1279" spans="1:6" ht="32" x14ac:dyDescent="0.2">
      <c r="A1279" s="3" t="s">
        <v>2521</v>
      </c>
      <c r="B1279">
        <v>132</v>
      </c>
      <c r="E1279" s="3" t="s">
        <v>3838</v>
      </c>
      <c r="F1279">
        <v>34</v>
      </c>
    </row>
    <row r="1280" spans="1:6" ht="16" x14ac:dyDescent="0.2">
      <c r="A1280" s="3" t="s">
        <v>2522</v>
      </c>
      <c r="B1280">
        <v>27</v>
      </c>
      <c r="E1280" s="3" t="s">
        <v>3839</v>
      </c>
      <c r="F1280">
        <v>23</v>
      </c>
    </row>
    <row r="1281" spans="1:6" ht="16" x14ac:dyDescent="0.2">
      <c r="A1281" s="3" t="s">
        <v>2523</v>
      </c>
      <c r="B1281">
        <v>26</v>
      </c>
      <c r="E1281" s="3" t="s">
        <v>3840</v>
      </c>
      <c r="F1281">
        <v>19</v>
      </c>
    </row>
    <row r="1282" spans="1:6" ht="32" x14ac:dyDescent="0.2">
      <c r="A1282" s="3" t="s">
        <v>2524</v>
      </c>
      <c r="B1282">
        <v>43</v>
      </c>
      <c r="E1282" s="3" t="s">
        <v>3841</v>
      </c>
      <c r="F1282">
        <v>50</v>
      </c>
    </row>
    <row r="1283" spans="1:6" ht="16" x14ac:dyDescent="0.2">
      <c r="A1283" s="3" t="s">
        <v>2525</v>
      </c>
      <c r="B1283">
        <v>80</v>
      </c>
      <c r="E1283" s="3" t="s">
        <v>3842</v>
      </c>
      <c r="F1283">
        <v>12</v>
      </c>
    </row>
    <row r="1284" spans="1:6" ht="32" x14ac:dyDescent="0.2">
      <c r="A1284" s="3" t="s">
        <v>2526</v>
      </c>
      <c r="B1284">
        <v>33</v>
      </c>
      <c r="E1284" s="3" t="s">
        <v>3843</v>
      </c>
      <c r="F1284">
        <v>8</v>
      </c>
    </row>
    <row r="1285" spans="1:6" ht="16" x14ac:dyDescent="0.2">
      <c r="A1285" s="3" t="s">
        <v>2527</v>
      </c>
      <c r="B1285">
        <v>71</v>
      </c>
      <c r="E1285" s="3" t="s">
        <v>3844</v>
      </c>
      <c r="F1285">
        <v>9</v>
      </c>
    </row>
    <row r="1286" spans="1:6" ht="32" x14ac:dyDescent="0.2">
      <c r="A1286" s="3" t="s">
        <v>2528</v>
      </c>
      <c r="B1286">
        <v>81</v>
      </c>
      <c r="E1286" s="3" t="s">
        <v>3845</v>
      </c>
      <c r="F1286">
        <v>43</v>
      </c>
    </row>
    <row r="1287" spans="1:6" ht="16" x14ac:dyDescent="0.2">
      <c r="A1287" s="3" t="s">
        <v>2529</v>
      </c>
      <c r="B1287">
        <v>76</v>
      </c>
      <c r="E1287" s="3" t="s">
        <v>3846</v>
      </c>
      <c r="F1287">
        <v>28</v>
      </c>
    </row>
    <row r="1288" spans="1:6" ht="32" x14ac:dyDescent="0.2">
      <c r="A1288" s="3" t="s">
        <v>2530</v>
      </c>
      <c r="B1288">
        <v>48</v>
      </c>
      <c r="E1288" s="3" t="s">
        <v>3847</v>
      </c>
      <c r="F1288">
        <v>4</v>
      </c>
    </row>
    <row r="1289" spans="1:6" ht="16" x14ac:dyDescent="0.2">
      <c r="A1289" s="3" t="s">
        <v>2531</v>
      </c>
      <c r="B1289">
        <v>61</v>
      </c>
      <c r="E1289" s="3" t="s">
        <v>3848</v>
      </c>
      <c r="F1289">
        <v>24</v>
      </c>
    </row>
    <row r="1290" spans="1:6" ht="16" x14ac:dyDescent="0.2">
      <c r="A1290" s="3" t="s">
        <v>2532</v>
      </c>
      <c r="B1290">
        <v>60</v>
      </c>
      <c r="E1290" s="3" t="s">
        <v>3849</v>
      </c>
      <c r="F1290">
        <v>2</v>
      </c>
    </row>
    <row r="1291" spans="1:6" ht="32" x14ac:dyDescent="0.2">
      <c r="A1291" s="3" t="s">
        <v>2533</v>
      </c>
      <c r="B1291">
        <v>136</v>
      </c>
      <c r="E1291" s="3" t="s">
        <v>3850</v>
      </c>
      <c r="F1291">
        <v>2</v>
      </c>
    </row>
    <row r="1292" spans="1:6" ht="32" x14ac:dyDescent="0.2">
      <c r="A1292" s="3" t="s">
        <v>2534</v>
      </c>
      <c r="B1292">
        <v>14</v>
      </c>
      <c r="E1292" s="3" t="s">
        <v>3851</v>
      </c>
      <c r="F1292">
        <v>20</v>
      </c>
    </row>
    <row r="1293" spans="1:6" ht="32" x14ac:dyDescent="0.2">
      <c r="A1293" s="3" t="s">
        <v>2535</v>
      </c>
      <c r="B1293">
        <v>78</v>
      </c>
      <c r="E1293" s="3" t="s">
        <v>3852</v>
      </c>
      <c r="F1293">
        <v>1</v>
      </c>
    </row>
    <row r="1294" spans="1:6" ht="16" x14ac:dyDescent="0.2">
      <c r="A1294" s="3" t="s">
        <v>2536</v>
      </c>
      <c r="B1294">
        <v>4</v>
      </c>
      <c r="E1294" s="3" t="s">
        <v>3853</v>
      </c>
      <c r="F1294">
        <v>1</v>
      </c>
    </row>
    <row r="1295" spans="1:6" ht="32" x14ac:dyDescent="0.2">
      <c r="A1295" s="3" t="s">
        <v>2537</v>
      </c>
      <c r="B1295">
        <v>11</v>
      </c>
      <c r="E1295" s="3" t="s">
        <v>3854</v>
      </c>
      <c r="F1295">
        <v>4</v>
      </c>
    </row>
    <row r="1296" spans="1:6" ht="32" x14ac:dyDescent="0.2">
      <c r="A1296" s="3" t="s">
        <v>2538</v>
      </c>
      <c r="B1296">
        <v>185</v>
      </c>
      <c r="E1296" s="3" t="s">
        <v>3855</v>
      </c>
      <c r="F1296">
        <v>1</v>
      </c>
    </row>
    <row r="1297" spans="1:6" ht="16" x14ac:dyDescent="0.2">
      <c r="A1297" s="3" t="s">
        <v>2539</v>
      </c>
      <c r="B1297">
        <v>59</v>
      </c>
      <c r="E1297" s="3" t="s">
        <v>3856</v>
      </c>
      <c r="F1297">
        <v>1</v>
      </c>
    </row>
    <row r="1298" spans="1:6" ht="32" x14ac:dyDescent="0.2">
      <c r="A1298" s="3" t="s">
        <v>2540</v>
      </c>
      <c r="B1298">
        <v>27</v>
      </c>
      <c r="E1298" s="3" t="s">
        <v>3857</v>
      </c>
      <c r="F1298">
        <v>13</v>
      </c>
    </row>
    <row r="1299" spans="1:6" ht="32" x14ac:dyDescent="0.2">
      <c r="A1299" s="3" t="s">
        <v>2541</v>
      </c>
      <c r="B1299">
        <v>63</v>
      </c>
      <c r="E1299" s="3" t="s">
        <v>3858</v>
      </c>
      <c r="F1299">
        <v>1</v>
      </c>
    </row>
    <row r="1300" spans="1:6" ht="16" x14ac:dyDescent="0.2">
      <c r="A1300" s="3" t="s">
        <v>2542</v>
      </c>
      <c r="B1300">
        <v>13</v>
      </c>
      <c r="E1300" s="3" t="s">
        <v>3859</v>
      </c>
      <c r="F1300">
        <v>1</v>
      </c>
    </row>
    <row r="1301" spans="1:6" ht="32" x14ac:dyDescent="0.2">
      <c r="A1301" s="3" t="s">
        <v>2543</v>
      </c>
      <c r="B1301">
        <v>13</v>
      </c>
      <c r="E1301" s="3" t="s">
        <v>3860</v>
      </c>
      <c r="F1301">
        <v>0</v>
      </c>
    </row>
    <row r="1302" spans="1:6" ht="16" x14ac:dyDescent="0.2">
      <c r="A1302" s="3" t="s">
        <v>2544</v>
      </c>
      <c r="B1302">
        <v>57</v>
      </c>
      <c r="E1302" s="3" t="s">
        <v>3861</v>
      </c>
      <c r="F1302">
        <v>3</v>
      </c>
    </row>
    <row r="1303" spans="1:6" ht="32" x14ac:dyDescent="0.2">
      <c r="A1303" s="3" t="s">
        <v>2545</v>
      </c>
      <c r="B1303">
        <v>61</v>
      </c>
      <c r="E1303" s="3" t="s">
        <v>3862</v>
      </c>
      <c r="F1303">
        <v>14</v>
      </c>
    </row>
    <row r="1304" spans="1:6" ht="32" x14ac:dyDescent="0.2">
      <c r="A1304" s="3" t="s">
        <v>2546</v>
      </c>
      <c r="B1304">
        <v>65</v>
      </c>
      <c r="E1304" s="3" t="s">
        <v>3863</v>
      </c>
      <c r="F1304">
        <v>2</v>
      </c>
    </row>
    <row r="1305" spans="1:6" ht="16" x14ac:dyDescent="0.2">
      <c r="A1305" s="3" t="s">
        <v>2547</v>
      </c>
      <c r="B1305">
        <v>134</v>
      </c>
      <c r="E1305" s="3" t="s">
        <v>3864</v>
      </c>
      <c r="F1305">
        <v>5</v>
      </c>
    </row>
    <row r="1306" spans="1:6" ht="32" x14ac:dyDescent="0.2">
      <c r="A1306" s="3" t="s">
        <v>2548</v>
      </c>
      <c r="B1306">
        <v>37</v>
      </c>
      <c r="E1306" s="3" t="s">
        <v>3885</v>
      </c>
      <c r="F1306">
        <v>14</v>
      </c>
    </row>
    <row r="1307" spans="1:6" ht="16" x14ac:dyDescent="0.2">
      <c r="A1307" s="3" t="s">
        <v>2549</v>
      </c>
      <c r="B1307">
        <v>37</v>
      </c>
      <c r="E1307" s="3" t="s">
        <v>3886</v>
      </c>
      <c r="F1307">
        <v>9</v>
      </c>
    </row>
    <row r="1308" spans="1:6" ht="32" x14ac:dyDescent="0.2">
      <c r="A1308" s="3" t="s">
        <v>2550</v>
      </c>
      <c r="B1308">
        <v>150</v>
      </c>
      <c r="E1308" s="3" t="s">
        <v>3887</v>
      </c>
      <c r="F1308">
        <v>8</v>
      </c>
    </row>
    <row r="1309" spans="1:6" ht="32" x14ac:dyDescent="0.2">
      <c r="A1309" s="3" t="s">
        <v>2551</v>
      </c>
      <c r="B1309">
        <v>56</v>
      </c>
      <c r="E1309" s="3" t="s">
        <v>3888</v>
      </c>
      <c r="F1309">
        <v>7</v>
      </c>
    </row>
    <row r="1310" spans="1:6" ht="16" x14ac:dyDescent="0.2">
      <c r="A1310" s="3" t="s">
        <v>2552</v>
      </c>
      <c r="B1310">
        <v>18</v>
      </c>
      <c r="E1310" s="3" t="s">
        <v>3889</v>
      </c>
      <c r="F1310">
        <v>0</v>
      </c>
    </row>
    <row r="1311" spans="1:6" ht="32" x14ac:dyDescent="0.2">
      <c r="A1311" s="3" t="s">
        <v>2553</v>
      </c>
      <c r="B1311">
        <v>60</v>
      </c>
      <c r="E1311" s="3" t="s">
        <v>3890</v>
      </c>
      <c r="F1311">
        <v>84</v>
      </c>
    </row>
    <row r="1312" spans="1:6" ht="32" x14ac:dyDescent="0.2">
      <c r="A1312" s="3" t="s">
        <v>2554</v>
      </c>
      <c r="B1312">
        <v>67</v>
      </c>
      <c r="E1312" s="3" t="s">
        <v>3891</v>
      </c>
      <c r="F1312">
        <v>11</v>
      </c>
    </row>
    <row r="1313" spans="1:6" ht="16" x14ac:dyDescent="0.2">
      <c r="A1313" s="3" t="s">
        <v>2555</v>
      </c>
      <c r="B1313">
        <v>35</v>
      </c>
      <c r="E1313" s="3" t="s">
        <v>3892</v>
      </c>
      <c r="F1313">
        <v>1</v>
      </c>
    </row>
    <row r="1314" spans="1:6" ht="32" x14ac:dyDescent="0.2">
      <c r="A1314" s="3" t="s">
        <v>2556</v>
      </c>
      <c r="B1314">
        <v>34</v>
      </c>
      <c r="E1314" s="3" t="s">
        <v>3893</v>
      </c>
      <c r="F1314">
        <v>4</v>
      </c>
    </row>
    <row r="1315" spans="1:6" ht="32" x14ac:dyDescent="0.2">
      <c r="A1315" s="3" t="s">
        <v>2557</v>
      </c>
      <c r="B1315">
        <v>36</v>
      </c>
      <c r="E1315" s="3" t="s">
        <v>3894</v>
      </c>
      <c r="F1315">
        <v>10</v>
      </c>
    </row>
    <row r="1316" spans="1:6" ht="16" x14ac:dyDescent="0.2">
      <c r="A1316" s="3" t="s">
        <v>2558</v>
      </c>
      <c r="B1316">
        <v>18</v>
      </c>
      <c r="E1316" s="3" t="s">
        <v>3895</v>
      </c>
      <c r="F1316">
        <v>16</v>
      </c>
    </row>
    <row r="1317" spans="1:6" ht="32" x14ac:dyDescent="0.2">
      <c r="A1317" s="3" t="s">
        <v>2559</v>
      </c>
      <c r="B1317">
        <v>25</v>
      </c>
      <c r="E1317" s="3" t="s">
        <v>3896</v>
      </c>
      <c r="F1317">
        <v>2</v>
      </c>
    </row>
    <row r="1318" spans="1:6" ht="16" x14ac:dyDescent="0.2">
      <c r="A1318" s="3" t="s">
        <v>2560</v>
      </c>
      <c r="B1318">
        <v>21</v>
      </c>
      <c r="E1318" s="3" t="s">
        <v>3897</v>
      </c>
      <c r="F1318">
        <v>5</v>
      </c>
    </row>
    <row r="1319" spans="1:6" ht="16" x14ac:dyDescent="0.2">
      <c r="A1319" s="3" t="s">
        <v>2601</v>
      </c>
      <c r="B1319">
        <v>151</v>
      </c>
      <c r="E1319" s="3" t="s">
        <v>3898</v>
      </c>
      <c r="F1319">
        <v>1</v>
      </c>
    </row>
    <row r="1320" spans="1:6" ht="32" x14ac:dyDescent="0.2">
      <c r="A1320" s="3" t="s">
        <v>2602</v>
      </c>
      <c r="B1320">
        <v>489</v>
      </c>
      <c r="E1320" s="3" t="s">
        <v>3899</v>
      </c>
      <c r="F1320">
        <v>31</v>
      </c>
    </row>
    <row r="1321" spans="1:6" ht="16" x14ac:dyDescent="0.2">
      <c r="A1321" s="3" t="s">
        <v>2603</v>
      </c>
      <c r="B1321">
        <v>50</v>
      </c>
      <c r="E1321" s="3" t="s">
        <v>3900</v>
      </c>
      <c r="F1321">
        <v>0</v>
      </c>
    </row>
    <row r="1322" spans="1:6" ht="16" x14ac:dyDescent="0.2">
      <c r="A1322" s="3" t="s">
        <v>2604</v>
      </c>
      <c r="B1322">
        <v>321</v>
      </c>
      <c r="E1322" s="3" t="s">
        <v>3901</v>
      </c>
      <c r="F1322">
        <v>2</v>
      </c>
    </row>
    <row r="1323" spans="1:6" ht="16" x14ac:dyDescent="0.2">
      <c r="A1323" s="3" t="s">
        <v>2605</v>
      </c>
      <c r="B1323">
        <v>1762</v>
      </c>
      <c r="E1323" s="3" t="s">
        <v>3902</v>
      </c>
      <c r="F1323">
        <v>7</v>
      </c>
    </row>
    <row r="1324" spans="1:6" ht="16" x14ac:dyDescent="0.2">
      <c r="A1324" s="3" t="s">
        <v>2606</v>
      </c>
      <c r="B1324">
        <v>385</v>
      </c>
      <c r="E1324" s="3" t="s">
        <v>3903</v>
      </c>
      <c r="F1324">
        <v>16</v>
      </c>
    </row>
    <row r="1325" spans="1:6" ht="32" x14ac:dyDescent="0.2">
      <c r="A1325" s="3" t="s">
        <v>2607</v>
      </c>
      <c r="B1325">
        <v>398</v>
      </c>
      <c r="E1325" s="3" t="s">
        <v>3904</v>
      </c>
      <c r="F1325">
        <v>4</v>
      </c>
    </row>
    <row r="1326" spans="1:6" ht="16" x14ac:dyDescent="0.2">
      <c r="A1326" s="3" t="s">
        <v>2608</v>
      </c>
      <c r="B1326">
        <v>304</v>
      </c>
      <c r="E1326" s="3" t="s">
        <v>3905</v>
      </c>
      <c r="F1326">
        <v>4</v>
      </c>
    </row>
    <row r="1327" spans="1:6" ht="16" x14ac:dyDescent="0.2">
      <c r="A1327" s="3" t="s">
        <v>2609</v>
      </c>
      <c r="B1327">
        <v>676</v>
      </c>
      <c r="E1327" s="3" t="s">
        <v>3906</v>
      </c>
      <c r="F1327">
        <v>4</v>
      </c>
    </row>
    <row r="1328" spans="1:6" ht="16" x14ac:dyDescent="0.2">
      <c r="A1328" s="3" t="s">
        <v>2610</v>
      </c>
      <c r="B1328">
        <v>577</v>
      </c>
      <c r="E1328" s="3" t="s">
        <v>3907</v>
      </c>
      <c r="F1328">
        <v>3</v>
      </c>
    </row>
    <row r="1329" spans="1:6" ht="16" x14ac:dyDescent="0.2">
      <c r="A1329" s="3" t="s">
        <v>2611</v>
      </c>
      <c r="B1329">
        <v>3663</v>
      </c>
      <c r="E1329" s="3" t="s">
        <v>3908</v>
      </c>
      <c r="F1329">
        <v>36</v>
      </c>
    </row>
    <row r="1330" spans="1:6" ht="32" x14ac:dyDescent="0.2">
      <c r="A1330" s="3" t="s">
        <v>2612</v>
      </c>
      <c r="B1330">
        <v>294</v>
      </c>
      <c r="E1330" s="3" t="s">
        <v>3909</v>
      </c>
      <c r="F1330">
        <v>1</v>
      </c>
    </row>
    <row r="1331" spans="1:6" ht="32" x14ac:dyDescent="0.2">
      <c r="A1331" s="3" t="s">
        <v>2613</v>
      </c>
      <c r="B1331">
        <v>28</v>
      </c>
      <c r="E1331" s="3" t="s">
        <v>3910</v>
      </c>
      <c r="F1331">
        <v>7</v>
      </c>
    </row>
    <row r="1332" spans="1:6" ht="32" x14ac:dyDescent="0.2">
      <c r="A1332" s="3" t="s">
        <v>2614</v>
      </c>
      <c r="B1332">
        <v>100</v>
      </c>
      <c r="E1332" s="3" t="s">
        <v>3911</v>
      </c>
      <c r="F1332">
        <v>27</v>
      </c>
    </row>
    <row r="1333" spans="1:6" ht="16" x14ac:dyDescent="0.2">
      <c r="A1333" s="3" t="s">
        <v>2615</v>
      </c>
      <c r="B1333">
        <v>72</v>
      </c>
      <c r="E1333" s="3" t="s">
        <v>3912</v>
      </c>
      <c r="F1333">
        <v>1</v>
      </c>
    </row>
    <row r="1334" spans="1:6" ht="16" x14ac:dyDescent="0.2">
      <c r="A1334" s="3" t="s">
        <v>2616</v>
      </c>
      <c r="B1334">
        <v>238</v>
      </c>
      <c r="E1334" s="3" t="s">
        <v>3913</v>
      </c>
      <c r="F1334">
        <v>0</v>
      </c>
    </row>
    <row r="1335" spans="1:6" ht="16" x14ac:dyDescent="0.2">
      <c r="A1335" s="3" t="s">
        <v>2617</v>
      </c>
      <c r="B1335">
        <v>159</v>
      </c>
      <c r="E1335" s="3" t="s">
        <v>3914</v>
      </c>
      <c r="F1335">
        <v>1</v>
      </c>
    </row>
    <row r="1336" spans="1:6" ht="32" x14ac:dyDescent="0.2">
      <c r="A1336" s="3" t="s">
        <v>2618</v>
      </c>
      <c r="B1336">
        <v>77</v>
      </c>
      <c r="E1336" s="3" t="s">
        <v>3915</v>
      </c>
      <c r="F1336">
        <v>3</v>
      </c>
    </row>
    <row r="1337" spans="1:6" ht="16" x14ac:dyDescent="0.2">
      <c r="A1337" s="3" t="s">
        <v>2619</v>
      </c>
      <c r="B1337">
        <v>53</v>
      </c>
      <c r="E1337" s="3" t="s">
        <v>3916</v>
      </c>
      <c r="F1337">
        <v>3</v>
      </c>
    </row>
    <row r="1338" spans="1:6" ht="32" x14ac:dyDescent="0.2">
      <c r="A1338" s="3" t="s">
        <v>2620</v>
      </c>
      <c r="B1338">
        <v>1251</v>
      </c>
      <c r="E1338" s="3" t="s">
        <v>3917</v>
      </c>
      <c r="F1338">
        <v>3</v>
      </c>
    </row>
    <row r="1339" spans="1:6" ht="16" x14ac:dyDescent="0.2">
      <c r="A1339" s="3" t="s">
        <v>2621</v>
      </c>
      <c r="B1339">
        <v>465</v>
      </c>
      <c r="E1339" s="3" t="s">
        <v>3918</v>
      </c>
      <c r="F1339">
        <v>0</v>
      </c>
    </row>
    <row r="1340" spans="1:6" ht="32" x14ac:dyDescent="0.2">
      <c r="A1340" s="3" t="s">
        <v>2622</v>
      </c>
      <c r="B1340">
        <v>74</v>
      </c>
      <c r="E1340" s="3" t="s">
        <v>3919</v>
      </c>
      <c r="F1340">
        <v>6</v>
      </c>
    </row>
    <row r="1341" spans="1:6" ht="16" x14ac:dyDescent="0.2">
      <c r="A1341" s="3" t="s">
        <v>2623</v>
      </c>
      <c r="B1341">
        <v>62</v>
      </c>
      <c r="E1341" s="3" t="s">
        <v>3920</v>
      </c>
      <c r="F1341">
        <v>17</v>
      </c>
    </row>
    <row r="1342" spans="1:6" ht="32" x14ac:dyDescent="0.2">
      <c r="A1342" s="3" t="s">
        <v>2624</v>
      </c>
      <c r="B1342">
        <v>3468</v>
      </c>
      <c r="E1342" s="3" t="s">
        <v>3921</v>
      </c>
      <c r="F1342">
        <v>40</v>
      </c>
    </row>
    <row r="1343" spans="1:6" ht="16" x14ac:dyDescent="0.2">
      <c r="A1343" s="3" t="s">
        <v>2625</v>
      </c>
      <c r="B1343">
        <v>52</v>
      </c>
      <c r="E1343" s="3" t="s">
        <v>3922</v>
      </c>
      <c r="F1343">
        <v>3</v>
      </c>
    </row>
    <row r="1344" spans="1:6" ht="16" x14ac:dyDescent="0.2">
      <c r="A1344" s="3" t="s">
        <v>2626</v>
      </c>
      <c r="B1344">
        <v>50</v>
      </c>
      <c r="E1344" s="3" t="s">
        <v>3923</v>
      </c>
      <c r="F1344">
        <v>1</v>
      </c>
    </row>
    <row r="1345" spans="1:6" ht="32" x14ac:dyDescent="0.2">
      <c r="A1345" s="3" t="s">
        <v>2627</v>
      </c>
      <c r="B1345">
        <v>45</v>
      </c>
      <c r="E1345" s="3" t="s">
        <v>3924</v>
      </c>
      <c r="F1345">
        <v>2</v>
      </c>
    </row>
    <row r="1346" spans="1:6" ht="16" x14ac:dyDescent="0.2">
      <c r="A1346" s="3" t="s">
        <v>2628</v>
      </c>
      <c r="B1346">
        <v>21</v>
      </c>
      <c r="E1346" s="3" t="s">
        <v>3925</v>
      </c>
      <c r="F1346">
        <v>7</v>
      </c>
    </row>
    <row r="1347" spans="1:6" ht="32" x14ac:dyDescent="0.2">
      <c r="A1347" s="3" t="s">
        <v>2629</v>
      </c>
      <c r="B1347">
        <v>100</v>
      </c>
      <c r="E1347" s="3" t="s">
        <v>3926</v>
      </c>
      <c r="F1347">
        <v>14</v>
      </c>
    </row>
    <row r="1348" spans="1:6" ht="16" x14ac:dyDescent="0.2">
      <c r="A1348" s="3" t="s">
        <v>2630</v>
      </c>
      <c r="B1348">
        <v>81</v>
      </c>
      <c r="E1348" s="3" t="s">
        <v>3927</v>
      </c>
      <c r="F1348">
        <v>0</v>
      </c>
    </row>
    <row r="1349" spans="1:6" ht="16" x14ac:dyDescent="0.2">
      <c r="A1349" s="3" t="s">
        <v>2631</v>
      </c>
      <c r="B1349">
        <v>286</v>
      </c>
      <c r="E1349" s="3" t="s">
        <v>3928</v>
      </c>
      <c r="F1349">
        <v>0</v>
      </c>
    </row>
    <row r="1350" spans="1:6" ht="32" x14ac:dyDescent="0.2">
      <c r="A1350" s="3" t="s">
        <v>2632</v>
      </c>
      <c r="B1350">
        <v>42</v>
      </c>
      <c r="E1350" s="3" t="s">
        <v>3929</v>
      </c>
      <c r="F1350">
        <v>1</v>
      </c>
    </row>
    <row r="1351" spans="1:6" ht="16" x14ac:dyDescent="0.2">
      <c r="A1351" s="3" t="s">
        <v>2633</v>
      </c>
      <c r="B1351">
        <v>199</v>
      </c>
      <c r="E1351" s="3" t="s">
        <v>3930</v>
      </c>
      <c r="F1351">
        <v>12</v>
      </c>
    </row>
    <row r="1352" spans="1:6" ht="16" x14ac:dyDescent="0.2">
      <c r="A1352" s="3" t="s">
        <v>2634</v>
      </c>
      <c r="B1352">
        <v>25</v>
      </c>
      <c r="E1352" s="3" t="s">
        <v>3931</v>
      </c>
      <c r="F1352">
        <v>12</v>
      </c>
    </row>
    <row r="1353" spans="1:6" ht="32" x14ac:dyDescent="0.2">
      <c r="A1353" s="3" t="s">
        <v>2635</v>
      </c>
      <c r="B1353">
        <v>84</v>
      </c>
      <c r="E1353" s="3" t="s">
        <v>3932</v>
      </c>
      <c r="F1353">
        <v>23</v>
      </c>
    </row>
    <row r="1354" spans="1:6" ht="16" x14ac:dyDescent="0.2">
      <c r="A1354" s="3" t="s">
        <v>2636</v>
      </c>
      <c r="B1354">
        <v>50</v>
      </c>
      <c r="E1354" s="3" t="s">
        <v>3933</v>
      </c>
      <c r="F1354">
        <v>0</v>
      </c>
    </row>
    <row r="1355" spans="1:6" ht="16" x14ac:dyDescent="0.2">
      <c r="A1355" s="3" t="s">
        <v>2637</v>
      </c>
      <c r="B1355">
        <v>26</v>
      </c>
      <c r="E1355" s="3" t="s">
        <v>3934</v>
      </c>
      <c r="F1355">
        <v>10</v>
      </c>
    </row>
    <row r="1356" spans="1:6" ht="16" x14ac:dyDescent="0.2">
      <c r="A1356" s="3" t="s">
        <v>2638</v>
      </c>
      <c r="B1356">
        <v>14</v>
      </c>
      <c r="E1356" s="3" t="s">
        <v>3935</v>
      </c>
      <c r="F1356">
        <v>5</v>
      </c>
    </row>
    <row r="1357" spans="1:6" ht="16" x14ac:dyDescent="0.2">
      <c r="A1357" s="3" t="s">
        <v>2639</v>
      </c>
      <c r="B1357">
        <v>49</v>
      </c>
      <c r="E1357" s="3" t="s">
        <v>3936</v>
      </c>
      <c r="F1357">
        <v>1</v>
      </c>
    </row>
    <row r="1358" spans="1:6" ht="16" x14ac:dyDescent="0.2">
      <c r="A1358" s="3" t="s">
        <v>2640</v>
      </c>
      <c r="B1358">
        <v>69</v>
      </c>
      <c r="E1358" s="3" t="s">
        <v>3937</v>
      </c>
      <c r="F1358">
        <v>2</v>
      </c>
    </row>
    <row r="1359" spans="1:6" ht="32" x14ac:dyDescent="0.2">
      <c r="A1359" s="3" t="s">
        <v>2661</v>
      </c>
      <c r="B1359">
        <v>60</v>
      </c>
      <c r="E1359" s="3" t="s">
        <v>3938</v>
      </c>
      <c r="F1359">
        <v>2</v>
      </c>
    </row>
    <row r="1360" spans="1:6" ht="16" x14ac:dyDescent="0.2">
      <c r="A1360" s="3" t="s">
        <v>2662</v>
      </c>
      <c r="B1360">
        <v>80</v>
      </c>
      <c r="E1360" s="3" t="s">
        <v>3939</v>
      </c>
      <c r="F1360">
        <v>0</v>
      </c>
    </row>
    <row r="1361" spans="1:6" ht="16" x14ac:dyDescent="0.2">
      <c r="A1361" s="3" t="s">
        <v>2663</v>
      </c>
      <c r="B1361">
        <v>56</v>
      </c>
      <c r="E1361" s="3" t="s">
        <v>3940</v>
      </c>
      <c r="F1361">
        <v>13</v>
      </c>
    </row>
    <row r="1362" spans="1:6" ht="32" x14ac:dyDescent="0.2">
      <c r="A1362" s="3" t="s">
        <v>2664</v>
      </c>
      <c r="B1362">
        <v>104</v>
      </c>
      <c r="E1362" s="3" t="s">
        <v>3941</v>
      </c>
      <c r="F1362">
        <v>0</v>
      </c>
    </row>
    <row r="1363" spans="1:6" ht="16" x14ac:dyDescent="0.2">
      <c r="A1363" s="3" t="s">
        <v>2665</v>
      </c>
      <c r="B1363">
        <v>46</v>
      </c>
      <c r="E1363" s="3" t="s">
        <v>3942</v>
      </c>
      <c r="F1363">
        <v>1</v>
      </c>
    </row>
    <row r="1364" spans="1:6" ht="32" x14ac:dyDescent="0.2">
      <c r="A1364" s="3" t="s">
        <v>2666</v>
      </c>
      <c r="B1364">
        <v>206</v>
      </c>
      <c r="E1364" s="3" t="s">
        <v>3943</v>
      </c>
      <c r="F1364">
        <v>5</v>
      </c>
    </row>
    <row r="1365" spans="1:6" ht="16" x14ac:dyDescent="0.2">
      <c r="A1365" s="3" t="s">
        <v>2667</v>
      </c>
      <c r="B1365">
        <v>18</v>
      </c>
      <c r="E1365" s="3" t="s">
        <v>3944</v>
      </c>
      <c r="F1365">
        <v>2</v>
      </c>
    </row>
    <row r="1366" spans="1:6" ht="16" x14ac:dyDescent="0.2">
      <c r="A1366" s="3" t="s">
        <v>2668</v>
      </c>
      <c r="B1366">
        <v>28</v>
      </c>
      <c r="E1366" s="3" t="s">
        <v>3945</v>
      </c>
      <c r="F1366">
        <v>0</v>
      </c>
    </row>
    <row r="1367" spans="1:6" ht="32" x14ac:dyDescent="0.2">
      <c r="A1367" s="3" t="s">
        <v>2669</v>
      </c>
      <c r="B1367">
        <v>11</v>
      </c>
      <c r="E1367" s="3" t="s">
        <v>3946</v>
      </c>
      <c r="F1367">
        <v>32</v>
      </c>
    </row>
    <row r="1368" spans="1:6" ht="16" x14ac:dyDescent="0.2">
      <c r="A1368" s="3" t="s">
        <v>2706</v>
      </c>
      <c r="B1368">
        <v>263</v>
      </c>
      <c r="E1368" s="3" t="s">
        <v>3947</v>
      </c>
      <c r="F1368">
        <v>1</v>
      </c>
    </row>
    <row r="1369" spans="1:6" ht="32" x14ac:dyDescent="0.2">
      <c r="A1369" s="3" t="s">
        <v>2707</v>
      </c>
      <c r="B1369">
        <v>394</v>
      </c>
      <c r="E1369" s="3" t="s">
        <v>3948</v>
      </c>
      <c r="F1369">
        <v>1</v>
      </c>
    </row>
    <row r="1370" spans="1:6" ht="16" x14ac:dyDescent="0.2">
      <c r="A1370" s="3" t="s">
        <v>2708</v>
      </c>
      <c r="B1370">
        <v>1049</v>
      </c>
      <c r="E1370" s="3" t="s">
        <v>3949</v>
      </c>
      <c r="F1370">
        <v>1</v>
      </c>
    </row>
    <row r="1371" spans="1:6" ht="32" x14ac:dyDescent="0.2">
      <c r="A1371" s="3" t="s">
        <v>2709</v>
      </c>
      <c r="B1371">
        <v>308</v>
      </c>
      <c r="E1371" s="3" t="s">
        <v>3950</v>
      </c>
      <c r="F1371">
        <v>0</v>
      </c>
    </row>
    <row r="1372" spans="1:6" ht="16" x14ac:dyDescent="0.2">
      <c r="A1372" s="3" t="s">
        <v>2710</v>
      </c>
      <c r="B1372">
        <v>1088</v>
      </c>
      <c r="E1372" s="3" t="s">
        <v>3951</v>
      </c>
      <c r="F1372">
        <v>0</v>
      </c>
    </row>
    <row r="1373" spans="1:6" ht="32" x14ac:dyDescent="0.2">
      <c r="A1373" s="3" t="s">
        <v>2711</v>
      </c>
      <c r="B1373">
        <v>73</v>
      </c>
      <c r="E1373" s="3" t="s">
        <v>3952</v>
      </c>
      <c r="F1373">
        <v>8</v>
      </c>
    </row>
    <row r="1374" spans="1:6" ht="16" x14ac:dyDescent="0.2">
      <c r="A1374" s="3" t="s">
        <v>2712</v>
      </c>
      <c r="B1374">
        <v>143</v>
      </c>
      <c r="E1374" s="3" t="s">
        <v>3953</v>
      </c>
      <c r="F1374">
        <v>0</v>
      </c>
    </row>
    <row r="1375" spans="1:6" ht="32" x14ac:dyDescent="0.2">
      <c r="A1375" s="3" t="s">
        <v>2713</v>
      </c>
      <c r="B1375">
        <v>1420</v>
      </c>
      <c r="E1375" s="3" t="s">
        <v>3954</v>
      </c>
      <c r="F1375">
        <v>1</v>
      </c>
    </row>
    <row r="1376" spans="1:6" ht="16" x14ac:dyDescent="0.2">
      <c r="A1376" s="3" t="s">
        <v>2714</v>
      </c>
      <c r="B1376">
        <v>305</v>
      </c>
      <c r="E1376" s="3" t="s">
        <v>3955</v>
      </c>
      <c r="F1376">
        <v>16</v>
      </c>
    </row>
    <row r="1377" spans="1:6" ht="32" x14ac:dyDescent="0.2">
      <c r="A1377" s="3" t="s">
        <v>2715</v>
      </c>
      <c r="B1377">
        <v>551</v>
      </c>
      <c r="E1377" s="3" t="s">
        <v>3956</v>
      </c>
      <c r="F1377">
        <v>12</v>
      </c>
    </row>
    <row r="1378" spans="1:6" ht="32" x14ac:dyDescent="0.2">
      <c r="A1378" s="3" t="s">
        <v>2716</v>
      </c>
      <c r="B1378">
        <v>187</v>
      </c>
      <c r="E1378" s="3" t="s">
        <v>3957</v>
      </c>
      <c r="F1378">
        <v>4</v>
      </c>
    </row>
    <row r="1379" spans="1:6" ht="16" x14ac:dyDescent="0.2">
      <c r="A1379" s="3" t="s">
        <v>2717</v>
      </c>
      <c r="B1379">
        <v>325</v>
      </c>
      <c r="E1379" s="3" t="s">
        <v>3958</v>
      </c>
      <c r="F1379">
        <v>2</v>
      </c>
    </row>
    <row r="1380" spans="1:6" ht="32" x14ac:dyDescent="0.2">
      <c r="A1380" s="3" t="s">
        <v>2718</v>
      </c>
      <c r="B1380">
        <v>148</v>
      </c>
      <c r="E1380" s="3" t="s">
        <v>3959</v>
      </c>
      <c r="F1380">
        <v>3</v>
      </c>
    </row>
    <row r="1381" spans="1:6" ht="16" x14ac:dyDescent="0.2">
      <c r="A1381" s="3" t="s">
        <v>2719</v>
      </c>
      <c r="B1381">
        <v>69</v>
      </c>
      <c r="E1381" s="3" t="s">
        <v>3960</v>
      </c>
      <c r="F1381">
        <v>0</v>
      </c>
    </row>
    <row r="1382" spans="1:6" ht="16" x14ac:dyDescent="0.2">
      <c r="A1382" s="3" t="s">
        <v>2720</v>
      </c>
      <c r="B1382">
        <v>173</v>
      </c>
      <c r="E1382" s="3" t="s">
        <v>3961</v>
      </c>
      <c r="F1382">
        <v>3</v>
      </c>
    </row>
    <row r="1383" spans="1:6" ht="32" x14ac:dyDescent="0.2">
      <c r="A1383" s="3" t="s">
        <v>2721</v>
      </c>
      <c r="B1383">
        <v>269</v>
      </c>
      <c r="E1383" s="3" t="s">
        <v>3962</v>
      </c>
      <c r="F1383">
        <v>4</v>
      </c>
    </row>
    <row r="1384" spans="1:6" ht="32" x14ac:dyDescent="0.2">
      <c r="A1384" s="3" t="s">
        <v>2722</v>
      </c>
      <c r="B1384">
        <v>185</v>
      </c>
      <c r="E1384" s="3" t="s">
        <v>3963</v>
      </c>
      <c r="F1384">
        <v>2</v>
      </c>
    </row>
    <row r="1385" spans="1:6" ht="32" x14ac:dyDescent="0.2">
      <c r="A1385" s="3" t="s">
        <v>2723</v>
      </c>
      <c r="B1385">
        <v>176</v>
      </c>
      <c r="E1385" s="3" t="s">
        <v>3964</v>
      </c>
      <c r="F1385">
        <v>10</v>
      </c>
    </row>
    <row r="1386" spans="1:6" ht="32" x14ac:dyDescent="0.2">
      <c r="A1386" s="3" t="s">
        <v>2724</v>
      </c>
      <c r="B1386">
        <v>1019</v>
      </c>
      <c r="E1386" s="3" t="s">
        <v>3965</v>
      </c>
      <c r="F1386">
        <v>11</v>
      </c>
    </row>
    <row r="1387" spans="1:6" ht="32" x14ac:dyDescent="0.2">
      <c r="A1387" s="3" t="s">
        <v>2725</v>
      </c>
      <c r="B1387">
        <v>113</v>
      </c>
      <c r="E1387" s="3" t="s">
        <v>3966</v>
      </c>
      <c r="F1387">
        <v>6</v>
      </c>
    </row>
    <row r="1388" spans="1:6" ht="16" x14ac:dyDescent="0.2">
      <c r="A1388" s="3" t="s">
        <v>2726</v>
      </c>
      <c r="B1388">
        <v>404</v>
      </c>
      <c r="E1388" s="3" t="s">
        <v>3967</v>
      </c>
      <c r="F1388">
        <v>2</v>
      </c>
    </row>
    <row r="1389" spans="1:6" ht="32" x14ac:dyDescent="0.2">
      <c r="A1389" s="3" t="s">
        <v>2727</v>
      </c>
      <c r="B1389">
        <v>707</v>
      </c>
      <c r="E1389" s="3" t="s">
        <v>3968</v>
      </c>
      <c r="F1389">
        <v>6</v>
      </c>
    </row>
    <row r="1390" spans="1:6" ht="16" x14ac:dyDescent="0.2">
      <c r="A1390" s="3" t="s">
        <v>2728</v>
      </c>
      <c r="B1390">
        <v>392</v>
      </c>
      <c r="E1390" s="3" t="s">
        <v>3969</v>
      </c>
      <c r="F1390">
        <v>8</v>
      </c>
    </row>
    <row r="1391" spans="1:6" ht="32" x14ac:dyDescent="0.2">
      <c r="A1391" s="3" t="s">
        <v>2729</v>
      </c>
      <c r="B1391">
        <v>23</v>
      </c>
      <c r="E1391" s="3" t="s">
        <v>3970</v>
      </c>
      <c r="F1391">
        <v>37</v>
      </c>
    </row>
    <row r="1392" spans="1:6" ht="16" x14ac:dyDescent="0.2">
      <c r="A1392" s="3" t="s">
        <v>2730</v>
      </c>
      <c r="B1392">
        <v>682</v>
      </c>
      <c r="E1392" s="3" t="s">
        <v>3971</v>
      </c>
      <c r="F1392">
        <v>11</v>
      </c>
    </row>
    <row r="1393" spans="1:6" ht="32" x14ac:dyDescent="0.2">
      <c r="A1393" s="3" t="s">
        <v>2731</v>
      </c>
      <c r="B1393">
        <v>37</v>
      </c>
      <c r="E1393" s="3" t="s">
        <v>3972</v>
      </c>
      <c r="F1393">
        <v>0</v>
      </c>
    </row>
    <row r="1394" spans="1:6" ht="32" x14ac:dyDescent="0.2">
      <c r="A1394" s="3" t="s">
        <v>2732</v>
      </c>
      <c r="B1394">
        <v>146</v>
      </c>
      <c r="E1394" s="3" t="s">
        <v>3973</v>
      </c>
      <c r="F1394">
        <v>10</v>
      </c>
    </row>
    <row r="1395" spans="1:6" ht="16" x14ac:dyDescent="0.2">
      <c r="A1395" s="3" t="s">
        <v>2733</v>
      </c>
      <c r="B1395">
        <v>119</v>
      </c>
      <c r="E1395" s="3" t="s">
        <v>3974</v>
      </c>
      <c r="F1395">
        <v>6</v>
      </c>
    </row>
    <row r="1396" spans="1:6" ht="32" x14ac:dyDescent="0.2">
      <c r="A1396" s="3" t="s">
        <v>2734</v>
      </c>
      <c r="B1396">
        <v>163</v>
      </c>
      <c r="E1396" s="3" t="s">
        <v>3975</v>
      </c>
      <c r="F1396">
        <v>8</v>
      </c>
    </row>
    <row r="1397" spans="1:6" ht="32" x14ac:dyDescent="0.2">
      <c r="A1397" s="3" t="s">
        <v>2735</v>
      </c>
      <c r="B1397">
        <v>339</v>
      </c>
      <c r="E1397" s="3" t="s">
        <v>3976</v>
      </c>
      <c r="F1397">
        <v>6</v>
      </c>
    </row>
    <row r="1398" spans="1:6" ht="32" x14ac:dyDescent="0.2">
      <c r="A1398" s="3" t="s">
        <v>2736</v>
      </c>
      <c r="B1398">
        <v>58</v>
      </c>
      <c r="E1398" s="3" t="s">
        <v>3977</v>
      </c>
      <c r="F1398">
        <v>7</v>
      </c>
    </row>
    <row r="1399" spans="1:6" ht="32" x14ac:dyDescent="0.2">
      <c r="A1399" s="3" t="s">
        <v>2737</v>
      </c>
      <c r="B1399">
        <v>456</v>
      </c>
      <c r="E1399" s="3" t="s">
        <v>3358</v>
      </c>
      <c r="F1399">
        <v>7</v>
      </c>
    </row>
    <row r="1400" spans="1:6" ht="32" x14ac:dyDescent="0.2">
      <c r="A1400" s="3" t="s">
        <v>2738</v>
      </c>
      <c r="B1400">
        <v>15</v>
      </c>
      <c r="E1400" s="3" t="s">
        <v>3978</v>
      </c>
      <c r="F1400">
        <v>5</v>
      </c>
    </row>
    <row r="1401" spans="1:6" ht="32" x14ac:dyDescent="0.2">
      <c r="A1401" s="3" t="s">
        <v>2739</v>
      </c>
      <c r="B1401">
        <v>191</v>
      </c>
      <c r="E1401" s="3" t="s">
        <v>3979</v>
      </c>
      <c r="F1401">
        <v>46</v>
      </c>
    </row>
    <row r="1402" spans="1:6" ht="16" x14ac:dyDescent="0.2">
      <c r="A1402" s="3" t="s">
        <v>2740</v>
      </c>
      <c r="B1402">
        <v>17</v>
      </c>
      <c r="E1402" s="3" t="s">
        <v>3980</v>
      </c>
      <c r="F1402">
        <v>10</v>
      </c>
    </row>
    <row r="1403" spans="1:6" ht="32" x14ac:dyDescent="0.2">
      <c r="A1403" s="3" t="s">
        <v>2781</v>
      </c>
      <c r="B1403">
        <v>28</v>
      </c>
      <c r="E1403" s="3" t="s">
        <v>3981</v>
      </c>
      <c r="F1403">
        <v>19</v>
      </c>
    </row>
    <row r="1404" spans="1:6" ht="16" x14ac:dyDescent="0.2">
      <c r="A1404" s="3" t="s">
        <v>2782</v>
      </c>
      <c r="B1404">
        <v>18</v>
      </c>
      <c r="E1404" s="3" t="s">
        <v>3982</v>
      </c>
      <c r="F1404">
        <v>13</v>
      </c>
    </row>
    <row r="1405" spans="1:6" ht="16" x14ac:dyDescent="0.2">
      <c r="A1405" s="3" t="s">
        <v>2783</v>
      </c>
      <c r="B1405">
        <v>61</v>
      </c>
      <c r="E1405" s="3" t="s">
        <v>3983</v>
      </c>
      <c r="F1405">
        <v>13</v>
      </c>
    </row>
    <row r="1406" spans="1:6" ht="32" x14ac:dyDescent="0.2">
      <c r="A1406" s="3" t="s">
        <v>2784</v>
      </c>
      <c r="B1406">
        <v>108</v>
      </c>
      <c r="E1406" s="3" t="s">
        <v>3984</v>
      </c>
      <c r="F1406">
        <v>4</v>
      </c>
    </row>
    <row r="1407" spans="1:6" ht="16" x14ac:dyDescent="0.2">
      <c r="A1407" s="3" t="s">
        <v>2785</v>
      </c>
      <c r="B1407">
        <v>142</v>
      </c>
      <c r="E1407" s="3" t="s">
        <v>3985</v>
      </c>
      <c r="F1407">
        <v>0</v>
      </c>
    </row>
    <row r="1408" spans="1:6" ht="32" x14ac:dyDescent="0.2">
      <c r="A1408" s="3" t="s">
        <v>2786</v>
      </c>
      <c r="B1408">
        <v>74</v>
      </c>
      <c r="E1408" s="3" t="s">
        <v>3986</v>
      </c>
      <c r="F1408">
        <v>3</v>
      </c>
    </row>
    <row r="1409" spans="1:6" ht="32" x14ac:dyDescent="0.2">
      <c r="A1409" s="3" t="s">
        <v>2787</v>
      </c>
      <c r="B1409">
        <v>38</v>
      </c>
      <c r="E1409" s="3" t="s">
        <v>3987</v>
      </c>
      <c r="F1409">
        <v>1</v>
      </c>
    </row>
    <row r="1410" spans="1:6" ht="32" x14ac:dyDescent="0.2">
      <c r="A1410" s="3" t="s">
        <v>2788</v>
      </c>
      <c r="B1410">
        <v>20</v>
      </c>
      <c r="E1410" s="3" t="s">
        <v>3988</v>
      </c>
      <c r="F1410">
        <v>9</v>
      </c>
    </row>
    <row r="1411" spans="1:6" ht="16" x14ac:dyDescent="0.2">
      <c r="A1411" s="3" t="s">
        <v>2789</v>
      </c>
      <c r="B1411">
        <v>24</v>
      </c>
      <c r="E1411" s="3" t="s">
        <v>3989</v>
      </c>
      <c r="F1411">
        <v>1</v>
      </c>
    </row>
    <row r="1412" spans="1:6" ht="16" x14ac:dyDescent="0.2">
      <c r="A1412" s="3" t="s">
        <v>2790</v>
      </c>
      <c r="B1412">
        <v>66</v>
      </c>
      <c r="E1412" s="3" t="s">
        <v>3990</v>
      </c>
      <c r="F1412">
        <v>1</v>
      </c>
    </row>
    <row r="1413" spans="1:6" ht="32" x14ac:dyDescent="0.2">
      <c r="A1413" s="3" t="s">
        <v>2791</v>
      </c>
      <c r="B1413">
        <v>28</v>
      </c>
      <c r="E1413" s="3" t="s">
        <v>3991</v>
      </c>
      <c r="F1413">
        <v>4</v>
      </c>
    </row>
    <row r="1414" spans="1:6" ht="16" x14ac:dyDescent="0.2">
      <c r="A1414" s="3" t="s">
        <v>2792</v>
      </c>
      <c r="B1414">
        <v>24</v>
      </c>
      <c r="E1414" s="3" t="s">
        <v>3992</v>
      </c>
      <c r="F1414">
        <v>17</v>
      </c>
    </row>
    <row r="1415" spans="1:6" ht="32" x14ac:dyDescent="0.2">
      <c r="A1415" s="3" t="s">
        <v>2793</v>
      </c>
      <c r="B1415">
        <v>73</v>
      </c>
      <c r="E1415" s="3" t="s">
        <v>3993</v>
      </c>
      <c r="F1415">
        <v>0</v>
      </c>
    </row>
    <row r="1416" spans="1:6" ht="32" x14ac:dyDescent="0.2">
      <c r="A1416" s="3" t="s">
        <v>2794</v>
      </c>
      <c r="B1416">
        <v>3</v>
      </c>
      <c r="E1416" s="3" t="s">
        <v>3994</v>
      </c>
      <c r="F1416">
        <v>12</v>
      </c>
    </row>
    <row r="1417" spans="1:6" ht="32" x14ac:dyDescent="0.2">
      <c r="A1417" s="3" t="s">
        <v>2795</v>
      </c>
      <c r="B1417">
        <v>20</v>
      </c>
      <c r="E1417" s="3" t="s">
        <v>3995</v>
      </c>
      <c r="F1417">
        <v>14</v>
      </c>
    </row>
    <row r="1418" spans="1:6" ht="16" x14ac:dyDescent="0.2">
      <c r="A1418" s="3" t="s">
        <v>2796</v>
      </c>
      <c r="B1418">
        <v>21</v>
      </c>
      <c r="E1418" s="3" t="s">
        <v>3996</v>
      </c>
      <c r="F1418">
        <v>1</v>
      </c>
    </row>
    <row r="1419" spans="1:6" ht="32" x14ac:dyDescent="0.2">
      <c r="A1419" s="3" t="s">
        <v>2797</v>
      </c>
      <c r="B1419">
        <v>94</v>
      </c>
      <c r="E1419" s="3" t="s">
        <v>3997</v>
      </c>
      <c r="F1419">
        <v>14</v>
      </c>
    </row>
    <row r="1420" spans="1:6" ht="32" x14ac:dyDescent="0.2">
      <c r="A1420" s="3" t="s">
        <v>2798</v>
      </c>
      <c r="B1420">
        <v>139</v>
      </c>
      <c r="E1420" s="3" t="s">
        <v>3998</v>
      </c>
      <c r="F1420">
        <v>4</v>
      </c>
    </row>
    <row r="1421" spans="1:6" ht="16" x14ac:dyDescent="0.2">
      <c r="A1421" s="3" t="s">
        <v>2799</v>
      </c>
      <c r="B1421">
        <v>130</v>
      </c>
      <c r="E1421" s="3" t="s">
        <v>3999</v>
      </c>
      <c r="F1421">
        <v>2</v>
      </c>
    </row>
    <row r="1422" spans="1:6" ht="16" x14ac:dyDescent="0.2">
      <c r="A1422" s="3" t="s">
        <v>2800</v>
      </c>
      <c r="B1422">
        <v>31</v>
      </c>
      <c r="E1422" s="3" t="s">
        <v>4000</v>
      </c>
      <c r="F1422">
        <v>1</v>
      </c>
    </row>
    <row r="1423" spans="1:6" ht="16" x14ac:dyDescent="0.2">
      <c r="A1423" s="3" t="s">
        <v>2801</v>
      </c>
      <c r="B1423">
        <v>13</v>
      </c>
      <c r="E1423" s="3" t="s">
        <v>4001</v>
      </c>
      <c r="F1423">
        <v>2</v>
      </c>
    </row>
    <row r="1424" spans="1:6" ht="16" x14ac:dyDescent="0.2">
      <c r="A1424" s="3" t="s">
        <v>2802</v>
      </c>
      <c r="B1424">
        <v>90</v>
      </c>
      <c r="E1424" s="3" t="s">
        <v>4002</v>
      </c>
      <c r="F1424">
        <v>1</v>
      </c>
    </row>
    <row r="1425" spans="1:6" ht="32" x14ac:dyDescent="0.2">
      <c r="A1425" s="3" t="s">
        <v>2803</v>
      </c>
      <c r="B1425">
        <v>141</v>
      </c>
      <c r="E1425" s="3" t="s">
        <v>4003</v>
      </c>
      <c r="F1425">
        <v>1</v>
      </c>
    </row>
    <row r="1426" spans="1:6" ht="16" x14ac:dyDescent="0.2">
      <c r="A1426" s="3" t="s">
        <v>2804</v>
      </c>
      <c r="B1426">
        <v>23</v>
      </c>
      <c r="E1426" s="3" t="s">
        <v>4004</v>
      </c>
      <c r="F1426">
        <v>4</v>
      </c>
    </row>
    <row r="1427" spans="1:6" ht="32" x14ac:dyDescent="0.2">
      <c r="A1427" s="3" t="s">
        <v>2805</v>
      </c>
      <c r="B1427">
        <v>18</v>
      </c>
      <c r="E1427" s="3" t="s">
        <v>4005</v>
      </c>
      <c r="F1427">
        <v>3</v>
      </c>
    </row>
    <row r="1428" spans="1:6" ht="16" x14ac:dyDescent="0.2">
      <c r="A1428" s="3" t="s">
        <v>2806</v>
      </c>
      <c r="B1428">
        <v>76</v>
      </c>
      <c r="E1428" s="3" t="s">
        <v>4006</v>
      </c>
      <c r="F1428">
        <v>38</v>
      </c>
    </row>
    <row r="1429" spans="1:6" ht="16" x14ac:dyDescent="0.2">
      <c r="A1429" s="3" t="s">
        <v>2807</v>
      </c>
      <c r="B1429">
        <v>93</v>
      </c>
      <c r="E1429" s="3" t="s">
        <v>4007</v>
      </c>
      <c r="F1429">
        <v>4</v>
      </c>
    </row>
    <row r="1430" spans="1:6" ht="16" x14ac:dyDescent="0.2">
      <c r="A1430" s="3" t="s">
        <v>2808</v>
      </c>
      <c r="B1430">
        <v>69</v>
      </c>
      <c r="E1430" s="3" t="s">
        <v>4008</v>
      </c>
      <c r="F1430">
        <v>0</v>
      </c>
    </row>
    <row r="1431" spans="1:6" ht="16" x14ac:dyDescent="0.2">
      <c r="A1431" s="3" t="s">
        <v>2809</v>
      </c>
      <c r="B1431">
        <v>21</v>
      </c>
      <c r="E1431" s="3" t="s">
        <v>4009</v>
      </c>
      <c r="F1431">
        <v>2</v>
      </c>
    </row>
    <row r="1432" spans="1:6" ht="32" x14ac:dyDescent="0.2">
      <c r="A1432" s="3" t="s">
        <v>2810</v>
      </c>
      <c r="B1432">
        <v>57</v>
      </c>
      <c r="E1432" s="3" t="s">
        <v>4010</v>
      </c>
      <c r="F1432">
        <v>0</v>
      </c>
    </row>
    <row r="1433" spans="1:6" ht="16" x14ac:dyDescent="0.2">
      <c r="A1433" s="3" t="s">
        <v>2811</v>
      </c>
      <c r="B1433">
        <v>108</v>
      </c>
      <c r="E1433" s="3" t="s">
        <v>4011</v>
      </c>
      <c r="F1433">
        <v>1</v>
      </c>
    </row>
    <row r="1434" spans="1:6" ht="16" x14ac:dyDescent="0.2">
      <c r="A1434" s="3" t="s">
        <v>2812</v>
      </c>
      <c r="B1434">
        <v>83</v>
      </c>
      <c r="E1434" s="3" t="s">
        <v>4012</v>
      </c>
      <c r="F1434">
        <v>7</v>
      </c>
    </row>
    <row r="1435" spans="1:6" ht="16" x14ac:dyDescent="0.2">
      <c r="A1435" s="3" t="s">
        <v>2813</v>
      </c>
      <c r="B1435">
        <v>96</v>
      </c>
      <c r="E1435" s="3" t="s">
        <v>4013</v>
      </c>
      <c r="F1435">
        <v>2</v>
      </c>
    </row>
    <row r="1436" spans="1:6" ht="16" x14ac:dyDescent="0.2">
      <c r="A1436" s="3" t="s">
        <v>2814</v>
      </c>
      <c r="B1436">
        <v>64</v>
      </c>
      <c r="E1436" s="3" t="s">
        <v>4014</v>
      </c>
      <c r="F1436">
        <v>4</v>
      </c>
    </row>
    <row r="1437" spans="1:6" ht="16" x14ac:dyDescent="0.2">
      <c r="A1437" s="3" t="s">
        <v>2815</v>
      </c>
      <c r="B1437">
        <v>14</v>
      </c>
      <c r="E1437" s="3" t="s">
        <v>4015</v>
      </c>
      <c r="F1437">
        <v>4</v>
      </c>
    </row>
    <row r="1438" spans="1:6" ht="16" x14ac:dyDescent="0.2">
      <c r="A1438" s="3" t="s">
        <v>2816</v>
      </c>
      <c r="B1438">
        <v>169</v>
      </c>
      <c r="E1438" s="3" t="s">
        <v>4016</v>
      </c>
      <c r="F1438">
        <v>3</v>
      </c>
    </row>
    <row r="1439" spans="1:6" ht="16" x14ac:dyDescent="0.2">
      <c r="A1439" s="3" t="s">
        <v>2817</v>
      </c>
      <c r="B1439">
        <v>33</v>
      </c>
      <c r="E1439" s="3" t="s">
        <v>4017</v>
      </c>
      <c r="F1439">
        <v>2</v>
      </c>
    </row>
    <row r="1440" spans="1:6" ht="16" x14ac:dyDescent="0.2">
      <c r="A1440" s="3" t="s">
        <v>2818</v>
      </c>
      <c r="B1440">
        <v>102</v>
      </c>
      <c r="E1440" s="3" t="s">
        <v>4018</v>
      </c>
      <c r="F1440">
        <v>197</v>
      </c>
    </row>
    <row r="1441" spans="1:6" ht="16" x14ac:dyDescent="0.2">
      <c r="A1441" s="3" t="s">
        <v>2819</v>
      </c>
      <c r="B1441">
        <v>104</v>
      </c>
      <c r="E1441" s="3" t="s">
        <v>4019</v>
      </c>
      <c r="F1441">
        <v>0</v>
      </c>
    </row>
    <row r="1442" spans="1:6" ht="32" x14ac:dyDescent="0.2">
      <c r="A1442" s="3" t="s">
        <v>2820</v>
      </c>
      <c r="B1442">
        <v>20</v>
      </c>
      <c r="E1442" s="3" t="s">
        <v>4020</v>
      </c>
      <c r="F1442">
        <v>1</v>
      </c>
    </row>
    <row r="1443" spans="1:6" ht="32" x14ac:dyDescent="0.2">
      <c r="A1443" s="3" t="s">
        <v>2821</v>
      </c>
      <c r="B1443">
        <v>35</v>
      </c>
      <c r="E1443" s="3" t="s">
        <v>4021</v>
      </c>
      <c r="F1443">
        <v>4</v>
      </c>
    </row>
    <row r="1444" spans="1:6" ht="16" x14ac:dyDescent="0.2">
      <c r="A1444" s="3" t="s">
        <v>2822</v>
      </c>
      <c r="B1444">
        <v>94</v>
      </c>
      <c r="E1444" s="3" t="s">
        <v>4022</v>
      </c>
      <c r="F1444">
        <v>0</v>
      </c>
    </row>
    <row r="1445" spans="1:6" ht="32" x14ac:dyDescent="0.2">
      <c r="A1445" s="3" t="s">
        <v>2823</v>
      </c>
      <c r="B1445">
        <v>14</v>
      </c>
      <c r="E1445" s="3" t="s">
        <v>4023</v>
      </c>
      <c r="F1445">
        <v>7</v>
      </c>
    </row>
    <row r="1446" spans="1:6" ht="16" x14ac:dyDescent="0.2">
      <c r="A1446" s="3" t="s">
        <v>2824</v>
      </c>
      <c r="B1446">
        <v>15</v>
      </c>
      <c r="E1446" s="3" t="s">
        <v>4024</v>
      </c>
      <c r="F1446">
        <v>11</v>
      </c>
    </row>
    <row r="1447" spans="1:6" ht="16" x14ac:dyDescent="0.2">
      <c r="A1447" s="3" t="s">
        <v>2825</v>
      </c>
      <c r="B1447">
        <v>51</v>
      </c>
      <c r="E1447" s="3" t="s">
        <v>4025</v>
      </c>
      <c r="F1447">
        <v>0</v>
      </c>
    </row>
    <row r="1448" spans="1:6" ht="16" x14ac:dyDescent="0.2">
      <c r="A1448" s="3" t="s">
        <v>2826</v>
      </c>
      <c r="B1448">
        <v>19</v>
      </c>
      <c r="E1448" s="3" t="s">
        <v>4026</v>
      </c>
      <c r="F1448">
        <v>6</v>
      </c>
    </row>
    <row r="1449" spans="1:6" ht="32" x14ac:dyDescent="0.2">
      <c r="A1449" s="3" t="s">
        <v>2827</v>
      </c>
      <c r="B1449">
        <v>23</v>
      </c>
      <c r="E1449" s="3" t="s">
        <v>4027</v>
      </c>
      <c r="F1449">
        <v>0</v>
      </c>
    </row>
    <row r="1450" spans="1:6" ht="16" x14ac:dyDescent="0.2">
      <c r="A1450" s="3" t="s">
        <v>2828</v>
      </c>
      <c r="B1450">
        <v>97</v>
      </c>
      <c r="E1450" s="3" t="s">
        <v>4028</v>
      </c>
      <c r="F1450">
        <v>7</v>
      </c>
    </row>
    <row r="1451" spans="1:6" ht="16" x14ac:dyDescent="0.2">
      <c r="A1451" s="3" t="s">
        <v>2829</v>
      </c>
      <c r="B1451">
        <v>76</v>
      </c>
      <c r="E1451" s="3" t="s">
        <v>4029</v>
      </c>
      <c r="F1451">
        <v>94</v>
      </c>
    </row>
    <row r="1452" spans="1:6" ht="32" x14ac:dyDescent="0.2">
      <c r="A1452" s="3" t="s">
        <v>2830</v>
      </c>
      <c r="B1452">
        <v>11</v>
      </c>
      <c r="E1452" s="3" t="s">
        <v>4030</v>
      </c>
      <c r="F1452">
        <v>2</v>
      </c>
    </row>
    <row r="1453" spans="1:6" ht="16" x14ac:dyDescent="0.2">
      <c r="A1453" s="3" t="s">
        <v>2831</v>
      </c>
      <c r="B1453">
        <v>52</v>
      </c>
      <c r="E1453" s="3" t="s">
        <v>4031</v>
      </c>
      <c r="F1453">
        <v>25</v>
      </c>
    </row>
    <row r="1454" spans="1:6" ht="16" x14ac:dyDescent="0.2">
      <c r="A1454" s="3" t="s">
        <v>2832</v>
      </c>
      <c r="B1454">
        <v>95</v>
      </c>
      <c r="E1454" s="3" t="s">
        <v>4032</v>
      </c>
      <c r="F1454">
        <v>17</v>
      </c>
    </row>
    <row r="1455" spans="1:6" ht="16" x14ac:dyDescent="0.2">
      <c r="A1455" s="3" t="s">
        <v>2833</v>
      </c>
      <c r="B1455">
        <v>35</v>
      </c>
      <c r="E1455" s="3" t="s">
        <v>4033</v>
      </c>
      <c r="F1455">
        <v>2</v>
      </c>
    </row>
    <row r="1456" spans="1:6" ht="32" x14ac:dyDescent="0.2">
      <c r="A1456" s="3" t="s">
        <v>2834</v>
      </c>
      <c r="B1456">
        <v>21</v>
      </c>
      <c r="E1456" s="3" t="s">
        <v>4034</v>
      </c>
      <c r="F1456">
        <v>4</v>
      </c>
    </row>
    <row r="1457" spans="1:6" ht="16" x14ac:dyDescent="0.2">
      <c r="A1457" s="3" t="s">
        <v>2835</v>
      </c>
      <c r="B1457">
        <v>93</v>
      </c>
      <c r="E1457" s="3" t="s">
        <v>4035</v>
      </c>
      <c r="F1457">
        <v>5</v>
      </c>
    </row>
    <row r="1458" spans="1:6" ht="16" x14ac:dyDescent="0.2">
      <c r="A1458" s="3" t="s">
        <v>2836</v>
      </c>
      <c r="B1458">
        <v>11</v>
      </c>
      <c r="E1458" s="3" t="s">
        <v>4036</v>
      </c>
      <c r="F1458">
        <v>2</v>
      </c>
    </row>
    <row r="1459" spans="1:6" ht="16" x14ac:dyDescent="0.2">
      <c r="A1459" s="3" t="s">
        <v>2837</v>
      </c>
      <c r="B1459">
        <v>21</v>
      </c>
      <c r="E1459" s="3" t="s">
        <v>4037</v>
      </c>
      <c r="F1459">
        <v>2</v>
      </c>
    </row>
    <row r="1460" spans="1:6" ht="32" x14ac:dyDescent="0.2">
      <c r="A1460" s="3" t="s">
        <v>2838</v>
      </c>
      <c r="B1460">
        <v>54</v>
      </c>
      <c r="E1460" s="3" t="s">
        <v>4038</v>
      </c>
      <c r="F1460">
        <v>3</v>
      </c>
    </row>
    <row r="1461" spans="1:6" ht="16" x14ac:dyDescent="0.2">
      <c r="A1461" s="3" t="s">
        <v>2839</v>
      </c>
      <c r="B1461">
        <v>31</v>
      </c>
      <c r="E1461" s="3" t="s">
        <v>4039</v>
      </c>
      <c r="F1461">
        <v>0</v>
      </c>
    </row>
    <row r="1462" spans="1:6" ht="16" x14ac:dyDescent="0.2">
      <c r="A1462" s="3" t="s">
        <v>2840</v>
      </c>
      <c r="B1462">
        <v>132</v>
      </c>
      <c r="E1462" s="3" t="s">
        <v>4040</v>
      </c>
      <c r="F1462">
        <v>4</v>
      </c>
    </row>
    <row r="1463" spans="1:6" ht="32" x14ac:dyDescent="0.2">
      <c r="A1463" s="3" t="s">
        <v>2921</v>
      </c>
      <c r="B1463">
        <v>3</v>
      </c>
      <c r="E1463" s="3" t="s">
        <v>4041</v>
      </c>
      <c r="F1463">
        <v>1</v>
      </c>
    </row>
    <row r="1464" spans="1:6" ht="16" x14ac:dyDescent="0.2">
      <c r="A1464" s="3" t="s">
        <v>2922</v>
      </c>
      <c r="B1464">
        <v>6</v>
      </c>
      <c r="E1464" s="3" t="s">
        <v>4042</v>
      </c>
      <c r="F1464">
        <v>12</v>
      </c>
    </row>
    <row r="1465" spans="1:6" ht="32" x14ac:dyDescent="0.2">
      <c r="A1465" s="3" t="s">
        <v>2923</v>
      </c>
      <c r="B1465">
        <v>10</v>
      </c>
      <c r="E1465" s="3" t="s">
        <v>4043</v>
      </c>
      <c r="F1465">
        <v>4</v>
      </c>
    </row>
    <row r="1466" spans="1:6" ht="16" x14ac:dyDescent="0.2">
      <c r="A1466" s="3" t="s">
        <v>2924</v>
      </c>
      <c r="B1466">
        <v>147</v>
      </c>
      <c r="E1466" s="3" t="s">
        <v>4044</v>
      </c>
      <c r="F1466">
        <v>91</v>
      </c>
    </row>
    <row r="1467" spans="1:6" ht="32" x14ac:dyDescent="0.2">
      <c r="A1467" s="3" t="s">
        <v>2925</v>
      </c>
      <c r="B1467">
        <v>199</v>
      </c>
      <c r="E1467" s="3" t="s">
        <v>4045</v>
      </c>
      <c r="F1467">
        <v>1</v>
      </c>
    </row>
    <row r="1468" spans="1:6" ht="16" x14ac:dyDescent="0.2">
      <c r="A1468" s="3" t="s">
        <v>2926</v>
      </c>
      <c r="B1468">
        <v>50</v>
      </c>
      <c r="E1468" s="3" t="s">
        <v>4046</v>
      </c>
      <c r="F1468">
        <v>1</v>
      </c>
    </row>
    <row r="1469" spans="1:6" ht="16" x14ac:dyDescent="0.2">
      <c r="A1469" s="3" t="s">
        <v>2927</v>
      </c>
      <c r="B1469">
        <v>21</v>
      </c>
      <c r="E1469" s="3" t="s">
        <v>4047</v>
      </c>
      <c r="F1469">
        <v>0</v>
      </c>
    </row>
    <row r="1470" spans="1:6" ht="32" x14ac:dyDescent="0.2">
      <c r="A1470" s="3" t="s">
        <v>2928</v>
      </c>
      <c r="B1470">
        <v>24</v>
      </c>
      <c r="E1470" s="3" t="s">
        <v>4048</v>
      </c>
      <c r="F1470">
        <v>13</v>
      </c>
    </row>
    <row r="1471" spans="1:6" ht="32" x14ac:dyDescent="0.2">
      <c r="A1471" s="3" t="s">
        <v>2929</v>
      </c>
      <c r="B1471">
        <v>32</v>
      </c>
      <c r="E1471" s="3" t="s">
        <v>4049</v>
      </c>
      <c r="F1471">
        <v>2</v>
      </c>
    </row>
    <row r="1472" spans="1:6" ht="16" x14ac:dyDescent="0.2">
      <c r="A1472" s="3" t="s">
        <v>2930</v>
      </c>
      <c r="B1472">
        <v>62</v>
      </c>
      <c r="E1472" s="3" t="s">
        <v>4050</v>
      </c>
      <c r="F1472">
        <v>0</v>
      </c>
    </row>
    <row r="1473" spans="1:6" ht="32" x14ac:dyDescent="0.2">
      <c r="A1473" s="3" t="s">
        <v>2931</v>
      </c>
      <c r="B1473">
        <v>9</v>
      </c>
      <c r="E1473" s="3" t="s">
        <v>4051</v>
      </c>
      <c r="F1473">
        <v>21</v>
      </c>
    </row>
    <row r="1474" spans="1:6" ht="16" x14ac:dyDescent="0.2">
      <c r="A1474" s="3" t="s">
        <v>2932</v>
      </c>
      <c r="B1474">
        <v>38</v>
      </c>
      <c r="E1474" s="3" t="s">
        <v>4052</v>
      </c>
      <c r="F1474">
        <v>9</v>
      </c>
    </row>
    <row r="1475" spans="1:6" ht="32" x14ac:dyDescent="0.2">
      <c r="A1475" s="3" t="s">
        <v>2933</v>
      </c>
      <c r="B1475">
        <v>54</v>
      </c>
      <c r="E1475" s="3" t="s">
        <v>4053</v>
      </c>
      <c r="F1475">
        <v>6</v>
      </c>
    </row>
    <row r="1476" spans="1:6" ht="16" x14ac:dyDescent="0.2">
      <c r="A1476" s="3" t="s">
        <v>2934</v>
      </c>
      <c r="B1476">
        <v>37</v>
      </c>
      <c r="E1476" s="3" t="s">
        <v>4054</v>
      </c>
      <c r="F1476">
        <v>4</v>
      </c>
    </row>
    <row r="1477" spans="1:6" ht="16" x14ac:dyDescent="0.2">
      <c r="A1477" s="3" t="s">
        <v>2935</v>
      </c>
      <c r="B1477">
        <v>39</v>
      </c>
      <c r="E1477" s="3" t="s">
        <v>4055</v>
      </c>
      <c r="F1477">
        <v>7</v>
      </c>
    </row>
    <row r="1478" spans="1:6" ht="16" x14ac:dyDescent="0.2">
      <c r="A1478" s="3" t="s">
        <v>2936</v>
      </c>
      <c r="B1478">
        <v>34</v>
      </c>
      <c r="E1478" s="3" t="s">
        <v>4056</v>
      </c>
      <c r="F1478">
        <v>5</v>
      </c>
    </row>
    <row r="1479" spans="1:6" ht="32" x14ac:dyDescent="0.2">
      <c r="A1479" s="3" t="s">
        <v>2937</v>
      </c>
      <c r="B1479">
        <v>55</v>
      </c>
      <c r="E1479" s="3" t="s">
        <v>4057</v>
      </c>
      <c r="F1479">
        <v>0</v>
      </c>
    </row>
    <row r="1480" spans="1:6" ht="32" x14ac:dyDescent="0.2">
      <c r="A1480" s="3" t="s">
        <v>2938</v>
      </c>
      <c r="B1480">
        <v>32</v>
      </c>
      <c r="E1480" s="3" t="s">
        <v>4058</v>
      </c>
      <c r="F1480">
        <v>3</v>
      </c>
    </row>
    <row r="1481" spans="1:6" ht="16" x14ac:dyDescent="0.2">
      <c r="A1481" s="3" t="s">
        <v>2939</v>
      </c>
      <c r="B1481">
        <v>25</v>
      </c>
      <c r="E1481" s="3" t="s">
        <v>4059</v>
      </c>
      <c r="F1481">
        <v>9</v>
      </c>
    </row>
    <row r="1482" spans="1:6" ht="32" x14ac:dyDescent="0.2">
      <c r="A1482" s="3" t="s">
        <v>2940</v>
      </c>
      <c r="B1482">
        <v>33</v>
      </c>
      <c r="E1482" s="3" t="s">
        <v>4060</v>
      </c>
      <c r="F1482">
        <v>6</v>
      </c>
    </row>
    <row r="1483" spans="1:6" ht="16" x14ac:dyDescent="0.2">
      <c r="A1483" s="3" t="s">
        <v>2961</v>
      </c>
      <c r="B1483">
        <v>108</v>
      </c>
      <c r="E1483" s="3" t="s">
        <v>4061</v>
      </c>
      <c r="F1483">
        <v>4</v>
      </c>
    </row>
    <row r="1484" spans="1:6" ht="32" x14ac:dyDescent="0.2">
      <c r="A1484" s="3" t="s">
        <v>2962</v>
      </c>
      <c r="B1484">
        <v>20</v>
      </c>
      <c r="E1484" s="3" t="s">
        <v>4062</v>
      </c>
      <c r="F1484">
        <v>1</v>
      </c>
    </row>
    <row r="1485" spans="1:6" ht="32" x14ac:dyDescent="0.2">
      <c r="A1485" s="3" t="s">
        <v>2963</v>
      </c>
      <c r="B1485">
        <v>98</v>
      </c>
      <c r="E1485" s="3" t="s">
        <v>4063</v>
      </c>
      <c r="F1485">
        <v>17</v>
      </c>
    </row>
    <row r="1486" spans="1:6" ht="16" x14ac:dyDescent="0.2">
      <c r="A1486" s="3" t="s">
        <v>2964</v>
      </c>
      <c r="B1486">
        <v>196</v>
      </c>
      <c r="E1486" s="3" t="s">
        <v>4064</v>
      </c>
      <c r="F1486">
        <v>1</v>
      </c>
    </row>
    <row r="1487" spans="1:6" ht="32" x14ac:dyDescent="0.2">
      <c r="A1487" s="3" t="s">
        <v>2965</v>
      </c>
      <c r="B1487">
        <v>39</v>
      </c>
      <c r="E1487" s="3" t="s">
        <v>4065</v>
      </c>
      <c r="F1487">
        <v>13</v>
      </c>
    </row>
    <row r="1488" spans="1:6" ht="16" x14ac:dyDescent="0.2">
      <c r="A1488" s="3" t="s">
        <v>2966</v>
      </c>
      <c r="B1488">
        <v>128</v>
      </c>
      <c r="E1488" s="3" t="s">
        <v>4066</v>
      </c>
      <c r="F1488">
        <v>6</v>
      </c>
    </row>
    <row r="1489" spans="1:6" ht="32" x14ac:dyDescent="0.2">
      <c r="A1489" s="3" t="s">
        <v>2967</v>
      </c>
      <c r="B1489">
        <v>71</v>
      </c>
      <c r="E1489" s="3" t="s">
        <v>4067</v>
      </c>
      <c r="F1489">
        <v>0</v>
      </c>
    </row>
    <row r="1490" spans="1:6" ht="16" x14ac:dyDescent="0.2">
      <c r="A1490" s="3" t="s">
        <v>2968</v>
      </c>
      <c r="B1490">
        <v>47</v>
      </c>
      <c r="E1490" s="3" t="s">
        <v>4068</v>
      </c>
      <c r="F1490">
        <v>2</v>
      </c>
    </row>
    <row r="1491" spans="1:6" ht="16" x14ac:dyDescent="0.2">
      <c r="A1491" s="3" t="s">
        <v>2969</v>
      </c>
      <c r="B1491">
        <v>17</v>
      </c>
      <c r="E1491" s="3" t="s">
        <v>4069</v>
      </c>
      <c r="F1491">
        <v>2</v>
      </c>
    </row>
    <row r="1492" spans="1:6" ht="32" x14ac:dyDescent="0.2">
      <c r="A1492" s="3" t="s">
        <v>2970</v>
      </c>
      <c r="B1492">
        <v>91</v>
      </c>
      <c r="E1492" s="3" t="s">
        <v>4070</v>
      </c>
      <c r="F1492">
        <v>21</v>
      </c>
    </row>
    <row r="1493" spans="1:6" ht="16" x14ac:dyDescent="0.2">
      <c r="A1493" s="3" t="s">
        <v>2971</v>
      </c>
      <c r="B1493">
        <v>43</v>
      </c>
      <c r="E1493" s="3" t="s">
        <v>4071</v>
      </c>
      <c r="F1493">
        <v>13</v>
      </c>
    </row>
    <row r="1494" spans="1:6" ht="32" x14ac:dyDescent="0.2">
      <c r="A1494" s="3" t="s">
        <v>2972</v>
      </c>
      <c r="B1494">
        <v>17</v>
      </c>
      <c r="E1494" s="3" t="s">
        <v>4072</v>
      </c>
      <c r="F1494">
        <v>0</v>
      </c>
    </row>
    <row r="1495" spans="1:6" ht="16" x14ac:dyDescent="0.2">
      <c r="A1495" s="3" t="s">
        <v>2973</v>
      </c>
      <c r="B1495">
        <v>33</v>
      </c>
      <c r="E1495" s="3" t="s">
        <v>4073</v>
      </c>
      <c r="F1495">
        <v>6</v>
      </c>
    </row>
    <row r="1496" spans="1:6" ht="32" x14ac:dyDescent="0.2">
      <c r="A1496" s="3" t="s">
        <v>2974</v>
      </c>
      <c r="B1496">
        <v>87</v>
      </c>
      <c r="E1496" s="3" t="s">
        <v>4074</v>
      </c>
      <c r="F1496">
        <v>0</v>
      </c>
    </row>
    <row r="1497" spans="1:6" ht="32" x14ac:dyDescent="0.2">
      <c r="A1497" s="3" t="s">
        <v>2975</v>
      </c>
      <c r="B1497">
        <v>113</v>
      </c>
      <c r="E1497" s="3" t="s">
        <v>4075</v>
      </c>
      <c r="F1497">
        <v>1</v>
      </c>
    </row>
    <row r="1498" spans="1:6" ht="16" x14ac:dyDescent="0.2">
      <c r="A1498" s="3" t="s">
        <v>2976</v>
      </c>
      <c r="B1498">
        <v>14</v>
      </c>
      <c r="E1498" s="3" t="s">
        <v>4076</v>
      </c>
      <c r="F1498">
        <v>0</v>
      </c>
    </row>
    <row r="1499" spans="1:6" ht="32" x14ac:dyDescent="0.2">
      <c r="A1499" s="3" t="s">
        <v>2977</v>
      </c>
      <c r="B1499">
        <v>30</v>
      </c>
      <c r="E1499" s="3" t="s">
        <v>4077</v>
      </c>
      <c r="F1499">
        <v>12</v>
      </c>
    </row>
    <row r="1500" spans="1:6" ht="16" x14ac:dyDescent="0.2">
      <c r="A1500" s="3" t="s">
        <v>2978</v>
      </c>
      <c r="B1500">
        <v>16</v>
      </c>
      <c r="E1500" s="3" t="s">
        <v>4078</v>
      </c>
      <c r="F1500">
        <v>2</v>
      </c>
    </row>
    <row r="1501" spans="1:6" ht="16" x14ac:dyDescent="0.2">
      <c r="A1501" s="3" t="s">
        <v>2979</v>
      </c>
      <c r="B1501">
        <v>46</v>
      </c>
      <c r="E1501" s="3" t="s">
        <v>4079</v>
      </c>
      <c r="F1501">
        <v>6</v>
      </c>
    </row>
    <row r="1502" spans="1:6" ht="16" x14ac:dyDescent="0.2">
      <c r="A1502" s="3" t="s">
        <v>2980</v>
      </c>
      <c r="B1502">
        <v>24</v>
      </c>
      <c r="E1502" s="3" t="s">
        <v>4080</v>
      </c>
      <c r="F1502">
        <v>1</v>
      </c>
    </row>
    <row r="1503" spans="1:6" ht="16" x14ac:dyDescent="0.2">
      <c r="A1503" s="3" t="s">
        <v>2981</v>
      </c>
      <c r="B1503">
        <v>97</v>
      </c>
      <c r="E1503" s="3" t="s">
        <v>4081</v>
      </c>
      <c r="F1503">
        <v>1</v>
      </c>
    </row>
    <row r="1504" spans="1:6" ht="32" x14ac:dyDescent="0.2">
      <c r="A1504" s="3" t="s">
        <v>2982</v>
      </c>
      <c r="B1504">
        <v>59</v>
      </c>
      <c r="E1504" s="3" t="s">
        <v>4082</v>
      </c>
      <c r="F1504">
        <v>5</v>
      </c>
    </row>
    <row r="1505" spans="1:6" ht="16" x14ac:dyDescent="0.2">
      <c r="A1505" s="3" t="s">
        <v>2983</v>
      </c>
      <c r="B1505">
        <v>1095</v>
      </c>
      <c r="E1505" s="3" t="s">
        <v>4083</v>
      </c>
      <c r="F1505">
        <v>0</v>
      </c>
    </row>
    <row r="1506" spans="1:6" ht="32" x14ac:dyDescent="0.2">
      <c r="A1506" s="3" t="s">
        <v>2984</v>
      </c>
      <c r="B1506">
        <v>218</v>
      </c>
      <c r="E1506" s="3" t="s">
        <v>4084</v>
      </c>
      <c r="F1506">
        <v>3</v>
      </c>
    </row>
    <row r="1507" spans="1:6" ht="32" x14ac:dyDescent="0.2">
      <c r="A1507" s="3" t="s">
        <v>2985</v>
      </c>
      <c r="B1507">
        <v>111</v>
      </c>
      <c r="E1507" s="3" t="s">
        <v>4085</v>
      </c>
      <c r="F1507">
        <v>8</v>
      </c>
    </row>
    <row r="1508" spans="1:6" ht="16" x14ac:dyDescent="0.2">
      <c r="A1508" s="3" t="s">
        <v>2986</v>
      </c>
      <c r="B1508">
        <v>56</v>
      </c>
      <c r="E1508" s="3" t="s">
        <v>4086</v>
      </c>
      <c r="F1508">
        <v>3</v>
      </c>
    </row>
    <row r="1509" spans="1:6" ht="32" x14ac:dyDescent="0.2">
      <c r="A1509" s="3" t="s">
        <v>2987</v>
      </c>
      <c r="B1509">
        <v>265</v>
      </c>
      <c r="E1509" s="3" t="s">
        <v>4087</v>
      </c>
      <c r="F1509">
        <v>8</v>
      </c>
    </row>
    <row r="1510" spans="1:6" ht="16" x14ac:dyDescent="0.2">
      <c r="A1510" s="3" t="s">
        <v>2988</v>
      </c>
      <c r="B1510">
        <v>28</v>
      </c>
      <c r="E1510" s="3" t="s">
        <v>4088</v>
      </c>
      <c r="F1510">
        <v>1</v>
      </c>
    </row>
    <row r="1511" spans="1:6" ht="16" x14ac:dyDescent="0.2">
      <c r="A1511" s="3" t="s">
        <v>2989</v>
      </c>
      <c r="B1511">
        <v>364</v>
      </c>
      <c r="E1511" s="3" t="s">
        <v>4089</v>
      </c>
      <c r="F1511">
        <v>4</v>
      </c>
    </row>
    <row r="1512" spans="1:6" ht="16" x14ac:dyDescent="0.2">
      <c r="A1512" s="3" t="s">
        <v>2990</v>
      </c>
      <c r="B1512">
        <v>27</v>
      </c>
      <c r="E1512" s="3" t="s">
        <v>4090</v>
      </c>
      <c r="F1512">
        <v>8</v>
      </c>
    </row>
    <row r="1513" spans="1:6" ht="16" x14ac:dyDescent="0.2">
      <c r="A1513" s="3" t="s">
        <v>2991</v>
      </c>
      <c r="B1513">
        <v>93</v>
      </c>
      <c r="E1513" s="3" t="s">
        <v>4091</v>
      </c>
      <c r="F1513">
        <v>1</v>
      </c>
    </row>
    <row r="1514" spans="1:6" ht="32" x14ac:dyDescent="0.2">
      <c r="A1514" s="3" t="s">
        <v>2992</v>
      </c>
      <c r="B1514">
        <v>64</v>
      </c>
      <c r="E1514" s="3" t="s">
        <v>4092</v>
      </c>
      <c r="F1514">
        <v>5</v>
      </c>
    </row>
    <row r="1515" spans="1:6" ht="16" x14ac:dyDescent="0.2">
      <c r="A1515" s="3" t="s">
        <v>2993</v>
      </c>
      <c r="B1515">
        <v>22</v>
      </c>
      <c r="E1515" s="3" t="s">
        <v>4093</v>
      </c>
      <c r="F1515">
        <v>0</v>
      </c>
    </row>
    <row r="1516" spans="1:6" ht="16" x14ac:dyDescent="0.2">
      <c r="A1516" s="3" t="s">
        <v>2994</v>
      </c>
      <c r="B1516">
        <v>59</v>
      </c>
      <c r="E1516" s="3" t="s">
        <v>4094</v>
      </c>
      <c r="F1516">
        <v>0</v>
      </c>
    </row>
    <row r="1517" spans="1:6" ht="32" x14ac:dyDescent="0.2">
      <c r="A1517" s="3" t="s">
        <v>2995</v>
      </c>
      <c r="B1517">
        <v>249</v>
      </c>
      <c r="E1517" s="3" t="s">
        <v>4095</v>
      </c>
      <c r="F1517">
        <v>1</v>
      </c>
    </row>
    <row r="1518" spans="1:6" ht="16" x14ac:dyDescent="0.2">
      <c r="A1518" s="3" t="s">
        <v>2996</v>
      </c>
      <c r="B1518">
        <v>392</v>
      </c>
      <c r="E1518" s="3" t="s">
        <v>4096</v>
      </c>
      <c r="F1518">
        <v>0</v>
      </c>
    </row>
    <row r="1519" spans="1:6" ht="32" x14ac:dyDescent="0.2">
      <c r="A1519" s="3" t="s">
        <v>2997</v>
      </c>
      <c r="B1519">
        <v>115</v>
      </c>
      <c r="E1519" s="3" t="s">
        <v>4097</v>
      </c>
      <c r="F1519">
        <v>0</v>
      </c>
    </row>
    <row r="1520" spans="1:6" ht="32" x14ac:dyDescent="0.2">
      <c r="A1520" s="3" t="s">
        <v>2998</v>
      </c>
      <c r="B1520">
        <v>433</v>
      </c>
      <c r="E1520" s="3" t="s">
        <v>4098</v>
      </c>
      <c r="F1520">
        <v>6</v>
      </c>
    </row>
    <row r="1521" spans="1:6" ht="16" x14ac:dyDescent="0.2">
      <c r="A1521" s="3" t="s">
        <v>2999</v>
      </c>
      <c r="B1521">
        <v>20</v>
      </c>
      <c r="E1521" s="3" t="s">
        <v>4099</v>
      </c>
      <c r="F1521">
        <v>6</v>
      </c>
    </row>
    <row r="1522" spans="1:6" ht="16" x14ac:dyDescent="0.2">
      <c r="A1522" s="3" t="s">
        <v>3000</v>
      </c>
      <c r="B1522">
        <v>8</v>
      </c>
      <c r="E1522" s="3" t="s">
        <v>4100</v>
      </c>
      <c r="F1522">
        <v>14</v>
      </c>
    </row>
    <row r="1523" spans="1:6" ht="16" x14ac:dyDescent="0.2">
      <c r="A1523" s="3" t="s">
        <v>3001</v>
      </c>
      <c r="B1523">
        <v>175</v>
      </c>
      <c r="E1523" s="3" t="s">
        <v>4101</v>
      </c>
      <c r="F1523">
        <v>6</v>
      </c>
    </row>
    <row r="1524" spans="1:6" ht="32" x14ac:dyDescent="0.2">
      <c r="A1524" s="3" t="s">
        <v>3002</v>
      </c>
      <c r="B1524">
        <v>104</v>
      </c>
      <c r="E1524" s="3" t="s">
        <v>4102</v>
      </c>
      <c r="F1524">
        <v>33</v>
      </c>
    </row>
    <row r="1525" spans="1:6" ht="16" x14ac:dyDescent="0.2">
      <c r="A1525" s="3" t="s">
        <v>3003</v>
      </c>
      <c r="B1525">
        <v>17</v>
      </c>
      <c r="E1525" s="3" t="s">
        <v>4103</v>
      </c>
      <c r="F1525">
        <v>4</v>
      </c>
    </row>
    <row r="1526" spans="1:6" ht="16" x14ac:dyDescent="0.2">
      <c r="A1526" s="3" t="s">
        <v>3004</v>
      </c>
      <c r="B1526">
        <v>277</v>
      </c>
      <c r="E1526" s="3" t="s">
        <v>4104</v>
      </c>
      <c r="F1526">
        <v>1</v>
      </c>
    </row>
    <row r="1527" spans="1:6" ht="16" x14ac:dyDescent="0.2">
      <c r="A1527" s="3" t="s">
        <v>3005</v>
      </c>
      <c r="B1527">
        <v>118</v>
      </c>
      <c r="E1527" s="3" t="s">
        <v>4105</v>
      </c>
      <c r="F1527">
        <v>0</v>
      </c>
    </row>
    <row r="1528" spans="1:6" ht="16" x14ac:dyDescent="0.2">
      <c r="A1528" s="3" t="s">
        <v>3006</v>
      </c>
      <c r="B1528">
        <v>97</v>
      </c>
      <c r="E1528" s="3" t="s">
        <v>4106</v>
      </c>
      <c r="F1528">
        <v>6</v>
      </c>
    </row>
    <row r="1529" spans="1:6" ht="16" x14ac:dyDescent="0.2">
      <c r="A1529" s="3" t="s">
        <v>3007</v>
      </c>
      <c r="B1529">
        <v>20</v>
      </c>
      <c r="E1529" s="3" t="s">
        <v>4107</v>
      </c>
      <c r="F1529">
        <v>6</v>
      </c>
    </row>
    <row r="1530" spans="1:6" ht="32" x14ac:dyDescent="0.2">
      <c r="A1530" s="3" t="s">
        <v>3008</v>
      </c>
      <c r="B1530">
        <v>26</v>
      </c>
      <c r="E1530" s="3" t="s">
        <v>4108</v>
      </c>
      <c r="F1530">
        <v>1</v>
      </c>
    </row>
    <row r="1531" spans="1:6" ht="16" x14ac:dyDescent="0.2">
      <c r="A1531" s="3" t="s">
        <v>3009</v>
      </c>
      <c r="B1531">
        <v>128</v>
      </c>
      <c r="E1531" s="3" t="s">
        <v>4109</v>
      </c>
      <c r="F1531">
        <v>3</v>
      </c>
    </row>
    <row r="1532" spans="1:6" ht="16" x14ac:dyDescent="0.2">
      <c r="A1532" s="3" t="s">
        <v>3010</v>
      </c>
      <c r="B1532">
        <v>15</v>
      </c>
    </row>
    <row r="1533" spans="1:6" ht="16" x14ac:dyDescent="0.2">
      <c r="A1533" s="3" t="s">
        <v>3011</v>
      </c>
      <c r="B1533">
        <v>25</v>
      </c>
    </row>
    <row r="1534" spans="1:6" ht="16" x14ac:dyDescent="0.2">
      <c r="A1534" s="3" t="s">
        <v>3012</v>
      </c>
      <c r="B1534">
        <v>55</v>
      </c>
    </row>
    <row r="1535" spans="1:6" ht="16" x14ac:dyDescent="0.2">
      <c r="A1535" s="3" t="s">
        <v>3013</v>
      </c>
      <c r="B1535">
        <v>107</v>
      </c>
    </row>
    <row r="1536" spans="1:6" ht="32" x14ac:dyDescent="0.2">
      <c r="A1536" s="3" t="s">
        <v>3014</v>
      </c>
      <c r="B1536">
        <v>557</v>
      </c>
    </row>
    <row r="1537" spans="1:2" ht="16" x14ac:dyDescent="0.2">
      <c r="A1537" s="3" t="s">
        <v>3015</v>
      </c>
      <c r="B1537">
        <v>40</v>
      </c>
    </row>
    <row r="1538" spans="1:2" ht="32" x14ac:dyDescent="0.2">
      <c r="A1538" s="3" t="s">
        <v>3016</v>
      </c>
      <c r="B1538">
        <v>36</v>
      </c>
    </row>
    <row r="1539" spans="1:2" ht="16" x14ac:dyDescent="0.2">
      <c r="A1539" s="3" t="s">
        <v>3017</v>
      </c>
      <c r="B1539">
        <v>159</v>
      </c>
    </row>
    <row r="1540" spans="1:2" ht="16" x14ac:dyDescent="0.2">
      <c r="A1540" s="3" t="s">
        <v>3018</v>
      </c>
      <c r="B1540">
        <v>41</v>
      </c>
    </row>
    <row r="1541" spans="1:2" ht="16" x14ac:dyDescent="0.2">
      <c r="A1541" s="3" t="s">
        <v>3019</v>
      </c>
      <c r="B1541">
        <v>226</v>
      </c>
    </row>
    <row r="1542" spans="1:2" ht="16" x14ac:dyDescent="0.2">
      <c r="A1542" s="3" t="s">
        <v>3020</v>
      </c>
      <c r="B1542">
        <v>30</v>
      </c>
    </row>
    <row r="1543" spans="1:2" ht="16" x14ac:dyDescent="0.2">
      <c r="A1543" s="3" t="s">
        <v>3021</v>
      </c>
      <c r="B1543">
        <v>103</v>
      </c>
    </row>
    <row r="1544" spans="1:2" ht="32" x14ac:dyDescent="0.2">
      <c r="A1544" s="3" t="s">
        <v>3022</v>
      </c>
      <c r="B1544">
        <v>62</v>
      </c>
    </row>
    <row r="1545" spans="1:2" ht="16" x14ac:dyDescent="0.2">
      <c r="A1545" s="3" t="s">
        <v>3023</v>
      </c>
      <c r="B1545">
        <v>6</v>
      </c>
    </row>
    <row r="1546" spans="1:2" ht="16" x14ac:dyDescent="0.2">
      <c r="A1546" s="3" t="s">
        <v>3024</v>
      </c>
      <c r="B1546">
        <v>182</v>
      </c>
    </row>
    <row r="1547" spans="1:2" ht="16" x14ac:dyDescent="0.2">
      <c r="A1547" s="3" t="s">
        <v>3025</v>
      </c>
      <c r="B1547">
        <v>145</v>
      </c>
    </row>
    <row r="1548" spans="1:2" ht="16" x14ac:dyDescent="0.2">
      <c r="A1548" s="3" t="s">
        <v>3026</v>
      </c>
      <c r="B1548">
        <v>25</v>
      </c>
    </row>
    <row r="1549" spans="1:2" ht="32" x14ac:dyDescent="0.2">
      <c r="A1549" s="3" t="s">
        <v>3027</v>
      </c>
      <c r="B1549">
        <v>320</v>
      </c>
    </row>
    <row r="1550" spans="1:2" ht="16" x14ac:dyDescent="0.2">
      <c r="A1550" s="3" t="s">
        <v>3028</v>
      </c>
      <c r="B1550">
        <v>99</v>
      </c>
    </row>
    <row r="1551" spans="1:2" ht="16" x14ac:dyDescent="0.2">
      <c r="A1551" s="3" t="s">
        <v>3029</v>
      </c>
      <c r="B1551">
        <v>348</v>
      </c>
    </row>
    <row r="1552" spans="1:2" ht="16" x14ac:dyDescent="0.2">
      <c r="A1552" s="3" t="s">
        <v>3030</v>
      </c>
      <c r="B1552">
        <v>41</v>
      </c>
    </row>
    <row r="1553" spans="1:2" ht="16" x14ac:dyDescent="0.2">
      <c r="A1553" s="3" t="s">
        <v>3031</v>
      </c>
      <c r="B1553">
        <v>29</v>
      </c>
    </row>
    <row r="1554" spans="1:2" ht="16" x14ac:dyDescent="0.2">
      <c r="A1554" s="3" t="s">
        <v>3032</v>
      </c>
      <c r="B1554">
        <v>25</v>
      </c>
    </row>
    <row r="1555" spans="1:2" ht="16" x14ac:dyDescent="0.2">
      <c r="A1555" s="3" t="s">
        <v>3033</v>
      </c>
      <c r="B1555">
        <v>23</v>
      </c>
    </row>
    <row r="1556" spans="1:2" ht="16" x14ac:dyDescent="0.2">
      <c r="A1556" s="3" t="s">
        <v>3034</v>
      </c>
      <c r="B1556">
        <v>1260</v>
      </c>
    </row>
    <row r="1557" spans="1:2" ht="16" x14ac:dyDescent="0.2">
      <c r="A1557" s="3" t="s">
        <v>3035</v>
      </c>
      <c r="B1557">
        <v>307</v>
      </c>
    </row>
    <row r="1558" spans="1:2" ht="16" x14ac:dyDescent="0.2">
      <c r="A1558" s="3" t="s">
        <v>3036</v>
      </c>
      <c r="B1558">
        <v>329</v>
      </c>
    </row>
    <row r="1559" spans="1:2" ht="32" x14ac:dyDescent="0.2">
      <c r="A1559" s="3" t="s">
        <v>3037</v>
      </c>
      <c r="B1559">
        <v>32</v>
      </c>
    </row>
    <row r="1560" spans="1:2" ht="16" x14ac:dyDescent="0.2">
      <c r="A1560" s="3" t="s">
        <v>3038</v>
      </c>
      <c r="B1560">
        <v>27</v>
      </c>
    </row>
    <row r="1561" spans="1:2" ht="16" x14ac:dyDescent="0.2">
      <c r="A1561" s="3" t="s">
        <v>3039</v>
      </c>
      <c r="B1561">
        <v>236</v>
      </c>
    </row>
    <row r="1562" spans="1:2" ht="16" x14ac:dyDescent="0.2">
      <c r="A1562" s="3" t="s">
        <v>3040</v>
      </c>
      <c r="B1562">
        <v>42</v>
      </c>
    </row>
    <row r="1563" spans="1:2" ht="16" x14ac:dyDescent="0.2">
      <c r="A1563" s="3" t="s">
        <v>3041</v>
      </c>
      <c r="B1563">
        <v>95</v>
      </c>
    </row>
    <row r="1564" spans="1:2" ht="16" x14ac:dyDescent="0.2">
      <c r="A1564" s="3" t="s">
        <v>3042</v>
      </c>
      <c r="B1564">
        <v>37</v>
      </c>
    </row>
    <row r="1565" spans="1:2" ht="16" x14ac:dyDescent="0.2">
      <c r="A1565" s="3" t="s">
        <v>3043</v>
      </c>
      <c r="B1565">
        <v>128</v>
      </c>
    </row>
    <row r="1566" spans="1:2" ht="16" x14ac:dyDescent="0.2">
      <c r="A1566" s="3" t="s">
        <v>3044</v>
      </c>
      <c r="B1566">
        <v>156</v>
      </c>
    </row>
    <row r="1567" spans="1:2" ht="16" x14ac:dyDescent="0.2">
      <c r="A1567" s="3" t="s">
        <v>3045</v>
      </c>
      <c r="B1567">
        <v>64</v>
      </c>
    </row>
    <row r="1568" spans="1:2" ht="32" x14ac:dyDescent="0.2">
      <c r="A1568" s="3" t="s">
        <v>3046</v>
      </c>
      <c r="B1568">
        <v>58</v>
      </c>
    </row>
    <row r="1569" spans="1:2" ht="16" x14ac:dyDescent="0.2">
      <c r="A1569" s="3" t="s">
        <v>3047</v>
      </c>
      <c r="B1569">
        <v>20</v>
      </c>
    </row>
    <row r="1570" spans="1:2" ht="16" x14ac:dyDescent="0.2">
      <c r="A1570" s="3" t="s">
        <v>3048</v>
      </c>
      <c r="B1570">
        <v>47</v>
      </c>
    </row>
    <row r="1571" spans="1:2" ht="32" x14ac:dyDescent="0.2">
      <c r="A1571" s="3" t="s">
        <v>3049</v>
      </c>
      <c r="B1571">
        <v>54</v>
      </c>
    </row>
    <row r="1572" spans="1:2" ht="32" x14ac:dyDescent="0.2">
      <c r="A1572" s="3" t="s">
        <v>3050</v>
      </c>
      <c r="B1572">
        <v>9</v>
      </c>
    </row>
    <row r="1573" spans="1:2" ht="32" x14ac:dyDescent="0.2">
      <c r="A1573" s="3" t="s">
        <v>3147</v>
      </c>
      <c r="B1573">
        <v>213</v>
      </c>
    </row>
    <row r="1574" spans="1:2" ht="16" x14ac:dyDescent="0.2">
      <c r="A1574" s="3" t="s">
        <v>3148</v>
      </c>
      <c r="B1574">
        <v>57</v>
      </c>
    </row>
    <row r="1575" spans="1:2" ht="16" x14ac:dyDescent="0.2">
      <c r="A1575" s="3" t="s">
        <v>3149</v>
      </c>
      <c r="B1575">
        <v>25</v>
      </c>
    </row>
    <row r="1576" spans="1:2" ht="32" x14ac:dyDescent="0.2">
      <c r="A1576" s="3" t="s">
        <v>3150</v>
      </c>
      <c r="B1576">
        <v>104</v>
      </c>
    </row>
    <row r="1577" spans="1:2" ht="16" x14ac:dyDescent="0.2">
      <c r="A1577" s="3" t="s">
        <v>3151</v>
      </c>
      <c r="B1577">
        <v>34</v>
      </c>
    </row>
    <row r="1578" spans="1:2" ht="16" x14ac:dyDescent="0.2">
      <c r="A1578" s="3" t="s">
        <v>3152</v>
      </c>
      <c r="B1578">
        <v>67</v>
      </c>
    </row>
    <row r="1579" spans="1:2" ht="16" x14ac:dyDescent="0.2">
      <c r="A1579" s="3" t="s">
        <v>3153</v>
      </c>
      <c r="B1579">
        <v>241</v>
      </c>
    </row>
    <row r="1580" spans="1:2" ht="16" x14ac:dyDescent="0.2">
      <c r="A1580" s="3" t="s">
        <v>3154</v>
      </c>
      <c r="B1580">
        <v>123</v>
      </c>
    </row>
    <row r="1581" spans="1:2" ht="32" x14ac:dyDescent="0.2">
      <c r="A1581" s="3" t="s">
        <v>3155</v>
      </c>
      <c r="B1581">
        <v>302</v>
      </c>
    </row>
    <row r="1582" spans="1:2" ht="16" x14ac:dyDescent="0.2">
      <c r="A1582" s="3" t="s">
        <v>3156</v>
      </c>
      <c r="B1582">
        <v>89</v>
      </c>
    </row>
    <row r="1583" spans="1:2" ht="16" x14ac:dyDescent="0.2">
      <c r="A1583" s="3" t="s">
        <v>3157</v>
      </c>
      <c r="B1583">
        <v>41</v>
      </c>
    </row>
    <row r="1584" spans="1:2" ht="16" x14ac:dyDescent="0.2">
      <c r="A1584" s="3" t="s">
        <v>3158</v>
      </c>
      <c r="B1584">
        <v>69</v>
      </c>
    </row>
    <row r="1585" spans="1:2" ht="16" x14ac:dyDescent="0.2">
      <c r="A1585" s="3" t="s">
        <v>3159</v>
      </c>
      <c r="B1585">
        <v>52</v>
      </c>
    </row>
    <row r="1586" spans="1:2" ht="16" x14ac:dyDescent="0.2">
      <c r="A1586" s="3" t="s">
        <v>3160</v>
      </c>
      <c r="B1586">
        <v>57</v>
      </c>
    </row>
    <row r="1587" spans="1:2" ht="16" x14ac:dyDescent="0.2">
      <c r="A1587" s="3" t="s">
        <v>3161</v>
      </c>
      <c r="B1587">
        <v>74</v>
      </c>
    </row>
    <row r="1588" spans="1:2" ht="16" x14ac:dyDescent="0.2">
      <c r="A1588" s="3" t="s">
        <v>3162</v>
      </c>
      <c r="B1588">
        <v>63</v>
      </c>
    </row>
    <row r="1589" spans="1:2" ht="16" x14ac:dyDescent="0.2">
      <c r="A1589" s="3" t="s">
        <v>3163</v>
      </c>
      <c r="B1589">
        <v>72</v>
      </c>
    </row>
    <row r="1590" spans="1:2" ht="32" x14ac:dyDescent="0.2">
      <c r="A1590" s="3" t="s">
        <v>3164</v>
      </c>
      <c r="B1590">
        <v>71</v>
      </c>
    </row>
    <row r="1591" spans="1:2" ht="16" x14ac:dyDescent="0.2">
      <c r="A1591" s="3" t="s">
        <v>3165</v>
      </c>
      <c r="B1591">
        <v>21</v>
      </c>
    </row>
    <row r="1592" spans="1:2" ht="16" x14ac:dyDescent="0.2">
      <c r="A1592" s="3" t="s">
        <v>3166</v>
      </c>
      <c r="B1592">
        <v>930</v>
      </c>
    </row>
    <row r="1593" spans="1:2" ht="16" x14ac:dyDescent="0.2">
      <c r="A1593" s="3" t="s">
        <v>3167</v>
      </c>
      <c r="B1593">
        <v>55</v>
      </c>
    </row>
    <row r="1594" spans="1:2" ht="16" x14ac:dyDescent="0.2">
      <c r="A1594" s="3" t="s">
        <v>3168</v>
      </c>
      <c r="B1594">
        <v>61</v>
      </c>
    </row>
    <row r="1595" spans="1:2" ht="16" x14ac:dyDescent="0.2">
      <c r="A1595" s="3" t="s">
        <v>3169</v>
      </c>
      <c r="B1595">
        <v>82</v>
      </c>
    </row>
    <row r="1596" spans="1:2" ht="16" x14ac:dyDescent="0.2">
      <c r="A1596" s="3" t="s">
        <v>3170</v>
      </c>
      <c r="B1596">
        <v>71</v>
      </c>
    </row>
    <row r="1597" spans="1:2" ht="16" x14ac:dyDescent="0.2">
      <c r="A1597" s="3" t="s">
        <v>3171</v>
      </c>
      <c r="B1597">
        <v>117</v>
      </c>
    </row>
    <row r="1598" spans="1:2" ht="32" x14ac:dyDescent="0.2">
      <c r="A1598" s="3" t="s">
        <v>3172</v>
      </c>
      <c r="B1598">
        <v>29</v>
      </c>
    </row>
    <row r="1599" spans="1:2" ht="16" x14ac:dyDescent="0.2">
      <c r="A1599" s="3" t="s">
        <v>3173</v>
      </c>
      <c r="B1599">
        <v>74</v>
      </c>
    </row>
    <row r="1600" spans="1:2" ht="16" x14ac:dyDescent="0.2">
      <c r="A1600" s="3" t="s">
        <v>3174</v>
      </c>
      <c r="B1600">
        <v>23</v>
      </c>
    </row>
    <row r="1601" spans="1:2" ht="16" x14ac:dyDescent="0.2">
      <c r="A1601" s="3" t="s">
        <v>3175</v>
      </c>
      <c r="B1601">
        <v>60</v>
      </c>
    </row>
    <row r="1602" spans="1:2" ht="16" x14ac:dyDescent="0.2">
      <c r="A1602" s="3" t="s">
        <v>3176</v>
      </c>
      <c r="B1602">
        <v>55</v>
      </c>
    </row>
    <row r="1603" spans="1:2" ht="32" x14ac:dyDescent="0.2">
      <c r="A1603" s="3" t="s">
        <v>3177</v>
      </c>
      <c r="B1603">
        <v>51</v>
      </c>
    </row>
    <row r="1604" spans="1:2" ht="16" x14ac:dyDescent="0.2">
      <c r="A1604" s="3" t="s">
        <v>3178</v>
      </c>
      <c r="B1604">
        <v>78</v>
      </c>
    </row>
    <row r="1605" spans="1:2" ht="16" x14ac:dyDescent="0.2">
      <c r="A1605" s="3" t="s">
        <v>3179</v>
      </c>
      <c r="B1605">
        <v>62</v>
      </c>
    </row>
    <row r="1606" spans="1:2" ht="16" x14ac:dyDescent="0.2">
      <c r="A1606" s="3" t="s">
        <v>3180</v>
      </c>
      <c r="B1606">
        <v>45</v>
      </c>
    </row>
    <row r="1607" spans="1:2" ht="16" x14ac:dyDescent="0.2">
      <c r="A1607" s="3" t="s">
        <v>3181</v>
      </c>
      <c r="B1607">
        <v>15</v>
      </c>
    </row>
    <row r="1608" spans="1:2" ht="16" x14ac:dyDescent="0.2">
      <c r="A1608" s="3" t="s">
        <v>3182</v>
      </c>
      <c r="B1608">
        <v>151</v>
      </c>
    </row>
    <row r="1609" spans="1:2" ht="16" x14ac:dyDescent="0.2">
      <c r="A1609" s="3" t="s">
        <v>3183</v>
      </c>
      <c r="B1609">
        <v>68</v>
      </c>
    </row>
    <row r="1610" spans="1:2" ht="16" x14ac:dyDescent="0.2">
      <c r="A1610" s="3" t="s">
        <v>3184</v>
      </c>
      <c r="B1610">
        <v>46</v>
      </c>
    </row>
    <row r="1611" spans="1:2" ht="16" x14ac:dyDescent="0.2">
      <c r="A1611" s="3" t="s">
        <v>3185</v>
      </c>
      <c r="B1611">
        <v>24</v>
      </c>
    </row>
    <row r="1612" spans="1:2" ht="16" x14ac:dyDescent="0.2">
      <c r="A1612" s="3" t="s">
        <v>3186</v>
      </c>
      <c r="B1612">
        <v>70</v>
      </c>
    </row>
    <row r="1613" spans="1:2" ht="32" x14ac:dyDescent="0.2">
      <c r="A1613" s="3" t="s">
        <v>3187</v>
      </c>
      <c r="B1613">
        <v>244</v>
      </c>
    </row>
    <row r="1614" spans="1:2" ht="16" x14ac:dyDescent="0.2">
      <c r="A1614" s="3" t="s">
        <v>3208</v>
      </c>
      <c r="B1614">
        <v>82</v>
      </c>
    </row>
    <row r="1615" spans="1:2" ht="32" x14ac:dyDescent="0.2">
      <c r="A1615" s="3" t="s">
        <v>3209</v>
      </c>
      <c r="B1615">
        <v>226</v>
      </c>
    </row>
    <row r="1616" spans="1:2" ht="16" x14ac:dyDescent="0.2">
      <c r="A1616" s="3" t="s">
        <v>3210</v>
      </c>
      <c r="B1616">
        <v>60</v>
      </c>
    </row>
    <row r="1617" spans="1:2" ht="16" x14ac:dyDescent="0.2">
      <c r="A1617" s="3" t="s">
        <v>3211</v>
      </c>
      <c r="B1617">
        <v>322</v>
      </c>
    </row>
    <row r="1618" spans="1:2" ht="16" x14ac:dyDescent="0.2">
      <c r="A1618" s="3" t="s">
        <v>3212</v>
      </c>
      <c r="B1618">
        <v>94</v>
      </c>
    </row>
    <row r="1619" spans="1:2" ht="16" x14ac:dyDescent="0.2">
      <c r="A1619" s="3" t="s">
        <v>3213</v>
      </c>
      <c r="B1619">
        <v>47</v>
      </c>
    </row>
    <row r="1620" spans="1:2" ht="16" x14ac:dyDescent="0.2">
      <c r="A1620" s="3" t="s">
        <v>3214</v>
      </c>
      <c r="B1620">
        <v>115</v>
      </c>
    </row>
    <row r="1621" spans="1:2" ht="16" x14ac:dyDescent="0.2">
      <c r="A1621" s="3" t="s">
        <v>3215</v>
      </c>
      <c r="B1621">
        <v>134</v>
      </c>
    </row>
    <row r="1622" spans="1:2" ht="16" x14ac:dyDescent="0.2">
      <c r="A1622" s="3" t="s">
        <v>3216</v>
      </c>
      <c r="B1622">
        <v>35</v>
      </c>
    </row>
    <row r="1623" spans="1:2" ht="16" x14ac:dyDescent="0.2">
      <c r="A1623" s="3" t="s">
        <v>3217</v>
      </c>
      <c r="B1623">
        <v>104</v>
      </c>
    </row>
    <row r="1624" spans="1:2" ht="32" x14ac:dyDescent="0.2">
      <c r="A1624" s="3" t="s">
        <v>3218</v>
      </c>
      <c r="B1624">
        <v>184</v>
      </c>
    </row>
    <row r="1625" spans="1:2" ht="16" x14ac:dyDescent="0.2">
      <c r="A1625" s="3" t="s">
        <v>3219</v>
      </c>
      <c r="B1625">
        <v>119</v>
      </c>
    </row>
    <row r="1626" spans="1:2" ht="16" x14ac:dyDescent="0.2">
      <c r="A1626" s="3" t="s">
        <v>3220</v>
      </c>
      <c r="B1626">
        <v>59</v>
      </c>
    </row>
    <row r="1627" spans="1:2" ht="16" x14ac:dyDescent="0.2">
      <c r="A1627" s="3" t="s">
        <v>3221</v>
      </c>
      <c r="B1627">
        <v>113</v>
      </c>
    </row>
    <row r="1628" spans="1:2" ht="16" x14ac:dyDescent="0.2">
      <c r="A1628" s="3" t="s">
        <v>3222</v>
      </c>
      <c r="B1628">
        <v>84</v>
      </c>
    </row>
    <row r="1629" spans="1:2" ht="32" x14ac:dyDescent="0.2">
      <c r="A1629" s="3" t="s">
        <v>3223</v>
      </c>
      <c r="B1629">
        <v>74</v>
      </c>
    </row>
    <row r="1630" spans="1:2" ht="16" x14ac:dyDescent="0.2">
      <c r="A1630" s="3" t="s">
        <v>3224</v>
      </c>
      <c r="B1630">
        <v>216</v>
      </c>
    </row>
    <row r="1631" spans="1:2" ht="16" x14ac:dyDescent="0.2">
      <c r="A1631" s="3" t="s">
        <v>3225</v>
      </c>
      <c r="B1631">
        <v>39</v>
      </c>
    </row>
    <row r="1632" spans="1:2" ht="32" x14ac:dyDescent="0.2">
      <c r="A1632" s="3" t="s">
        <v>3226</v>
      </c>
      <c r="B1632">
        <v>21</v>
      </c>
    </row>
    <row r="1633" spans="1:2" ht="16" x14ac:dyDescent="0.2">
      <c r="A1633" s="3" t="s">
        <v>3227</v>
      </c>
      <c r="B1633">
        <v>30</v>
      </c>
    </row>
    <row r="1634" spans="1:2" ht="16" x14ac:dyDescent="0.2">
      <c r="A1634" s="3" t="s">
        <v>3228</v>
      </c>
      <c r="B1634">
        <v>37</v>
      </c>
    </row>
    <row r="1635" spans="1:2" ht="16" x14ac:dyDescent="0.2">
      <c r="A1635" s="3" t="s">
        <v>3229</v>
      </c>
      <c r="B1635">
        <v>202</v>
      </c>
    </row>
    <row r="1636" spans="1:2" ht="32" x14ac:dyDescent="0.2">
      <c r="A1636" s="3" t="s">
        <v>3230</v>
      </c>
      <c r="B1636">
        <v>37</v>
      </c>
    </row>
    <row r="1637" spans="1:2" ht="32" x14ac:dyDescent="0.2">
      <c r="A1637" s="3" t="s">
        <v>3231</v>
      </c>
      <c r="B1637">
        <v>28</v>
      </c>
    </row>
    <row r="1638" spans="1:2" ht="16" x14ac:dyDescent="0.2">
      <c r="A1638" s="3" t="s">
        <v>3232</v>
      </c>
      <c r="B1638">
        <v>26</v>
      </c>
    </row>
    <row r="1639" spans="1:2" ht="16" x14ac:dyDescent="0.2">
      <c r="A1639" s="3" t="s">
        <v>3233</v>
      </c>
      <c r="B1639">
        <v>61</v>
      </c>
    </row>
    <row r="1640" spans="1:2" ht="32" x14ac:dyDescent="0.2">
      <c r="A1640" s="3" t="s">
        <v>3234</v>
      </c>
      <c r="B1640">
        <v>115</v>
      </c>
    </row>
    <row r="1641" spans="1:2" ht="16" x14ac:dyDescent="0.2">
      <c r="A1641" s="3" t="s">
        <v>3235</v>
      </c>
      <c r="B1641">
        <v>181</v>
      </c>
    </row>
    <row r="1642" spans="1:2" ht="16" x14ac:dyDescent="0.2">
      <c r="A1642" s="3" t="s">
        <v>3236</v>
      </c>
      <c r="B1642">
        <v>110</v>
      </c>
    </row>
    <row r="1643" spans="1:2" ht="32" x14ac:dyDescent="0.2">
      <c r="A1643" s="3" t="s">
        <v>3237</v>
      </c>
      <c r="B1643">
        <v>269</v>
      </c>
    </row>
    <row r="1644" spans="1:2" ht="32" x14ac:dyDescent="0.2">
      <c r="A1644" s="3" t="s">
        <v>3238</v>
      </c>
      <c r="B1644">
        <v>79</v>
      </c>
    </row>
    <row r="1645" spans="1:2" ht="16" x14ac:dyDescent="0.2">
      <c r="A1645" s="3" t="s">
        <v>3239</v>
      </c>
      <c r="B1645">
        <v>104</v>
      </c>
    </row>
    <row r="1646" spans="1:2" ht="32" x14ac:dyDescent="0.2">
      <c r="A1646" s="3" t="s">
        <v>3240</v>
      </c>
      <c r="B1646">
        <v>34</v>
      </c>
    </row>
    <row r="1647" spans="1:2" ht="16" x14ac:dyDescent="0.2">
      <c r="A1647" s="3" t="s">
        <v>3241</v>
      </c>
      <c r="B1647">
        <v>167</v>
      </c>
    </row>
    <row r="1648" spans="1:2" ht="16" x14ac:dyDescent="0.2">
      <c r="A1648" s="3" t="s">
        <v>3242</v>
      </c>
      <c r="B1648">
        <v>183</v>
      </c>
    </row>
    <row r="1649" spans="1:2" ht="16" x14ac:dyDescent="0.2">
      <c r="A1649" s="3" t="s">
        <v>3243</v>
      </c>
      <c r="B1649">
        <v>71</v>
      </c>
    </row>
    <row r="1650" spans="1:2" ht="16" x14ac:dyDescent="0.2">
      <c r="A1650" s="3" t="s">
        <v>3244</v>
      </c>
      <c r="B1650">
        <v>69</v>
      </c>
    </row>
    <row r="1651" spans="1:2" ht="16" x14ac:dyDescent="0.2">
      <c r="A1651" s="3" t="s">
        <v>3245</v>
      </c>
      <c r="B1651">
        <v>270</v>
      </c>
    </row>
    <row r="1652" spans="1:2" ht="16" x14ac:dyDescent="0.2">
      <c r="A1652" s="3" t="s">
        <v>3246</v>
      </c>
      <c r="B1652">
        <v>193</v>
      </c>
    </row>
    <row r="1653" spans="1:2" ht="16" x14ac:dyDescent="0.2">
      <c r="A1653" s="3" t="s">
        <v>3247</v>
      </c>
      <c r="B1653">
        <v>57</v>
      </c>
    </row>
    <row r="1654" spans="1:2" ht="16" x14ac:dyDescent="0.2">
      <c r="A1654" s="3" t="s">
        <v>3248</v>
      </c>
      <c r="B1654">
        <v>200</v>
      </c>
    </row>
    <row r="1655" spans="1:2" ht="32" x14ac:dyDescent="0.2">
      <c r="A1655" s="3" t="s">
        <v>3249</v>
      </c>
      <c r="B1655">
        <v>88</v>
      </c>
    </row>
    <row r="1656" spans="1:2" ht="16" x14ac:dyDescent="0.2">
      <c r="A1656" s="3" t="s">
        <v>3250</v>
      </c>
      <c r="B1656">
        <v>213</v>
      </c>
    </row>
    <row r="1657" spans="1:2" ht="16" x14ac:dyDescent="0.2">
      <c r="A1657" s="3" t="s">
        <v>3251</v>
      </c>
      <c r="B1657">
        <v>20</v>
      </c>
    </row>
    <row r="1658" spans="1:2" ht="16" x14ac:dyDescent="0.2">
      <c r="A1658" s="3" t="s">
        <v>3252</v>
      </c>
      <c r="B1658">
        <v>50</v>
      </c>
    </row>
    <row r="1659" spans="1:2" ht="16" x14ac:dyDescent="0.2">
      <c r="A1659" s="3" t="s">
        <v>3253</v>
      </c>
      <c r="B1659">
        <v>115</v>
      </c>
    </row>
    <row r="1660" spans="1:2" ht="32" x14ac:dyDescent="0.2">
      <c r="A1660" s="3" t="s">
        <v>3254</v>
      </c>
      <c r="B1660">
        <v>186</v>
      </c>
    </row>
    <row r="1661" spans="1:2" ht="16" x14ac:dyDescent="0.2">
      <c r="A1661" s="3" t="s">
        <v>3255</v>
      </c>
      <c r="B1661">
        <v>18</v>
      </c>
    </row>
    <row r="1662" spans="1:2" ht="32" x14ac:dyDescent="0.2">
      <c r="A1662" s="3" t="s">
        <v>3256</v>
      </c>
      <c r="B1662">
        <v>176</v>
      </c>
    </row>
    <row r="1663" spans="1:2" ht="16" x14ac:dyDescent="0.2">
      <c r="A1663" s="3" t="s">
        <v>3257</v>
      </c>
      <c r="B1663">
        <v>41</v>
      </c>
    </row>
    <row r="1664" spans="1:2" ht="16" x14ac:dyDescent="0.2">
      <c r="A1664" s="3" t="s">
        <v>3258</v>
      </c>
      <c r="B1664">
        <v>75</v>
      </c>
    </row>
    <row r="1665" spans="1:2" ht="16" x14ac:dyDescent="0.2">
      <c r="A1665" s="3" t="s">
        <v>3259</v>
      </c>
      <c r="B1665">
        <v>97</v>
      </c>
    </row>
    <row r="1666" spans="1:2" ht="32" x14ac:dyDescent="0.2">
      <c r="A1666" s="3" t="s">
        <v>3260</v>
      </c>
      <c r="B1666">
        <v>73</v>
      </c>
    </row>
    <row r="1667" spans="1:2" ht="16" x14ac:dyDescent="0.2">
      <c r="A1667" s="3" t="s">
        <v>3261</v>
      </c>
      <c r="B1667">
        <v>49</v>
      </c>
    </row>
    <row r="1668" spans="1:2" ht="16" x14ac:dyDescent="0.2">
      <c r="A1668" s="3" t="s">
        <v>3262</v>
      </c>
      <c r="B1668">
        <v>134</v>
      </c>
    </row>
    <row r="1669" spans="1:2" ht="16" x14ac:dyDescent="0.2">
      <c r="A1669" s="3" t="s">
        <v>3263</v>
      </c>
      <c r="B1669">
        <v>68</v>
      </c>
    </row>
    <row r="1670" spans="1:2" ht="16" x14ac:dyDescent="0.2">
      <c r="A1670" s="3" t="s">
        <v>3264</v>
      </c>
      <c r="B1670">
        <v>49</v>
      </c>
    </row>
    <row r="1671" spans="1:2" ht="32" x14ac:dyDescent="0.2">
      <c r="A1671" s="3" t="s">
        <v>3265</v>
      </c>
      <c r="B1671">
        <v>63</v>
      </c>
    </row>
    <row r="1672" spans="1:2" ht="16" x14ac:dyDescent="0.2">
      <c r="A1672" s="3" t="s">
        <v>3266</v>
      </c>
      <c r="B1672">
        <v>163</v>
      </c>
    </row>
    <row r="1673" spans="1:2" ht="32" x14ac:dyDescent="0.2">
      <c r="A1673" s="3" t="s">
        <v>3267</v>
      </c>
      <c r="B1673">
        <v>288</v>
      </c>
    </row>
    <row r="1674" spans="1:2" ht="32" x14ac:dyDescent="0.2">
      <c r="A1674" s="3" t="s">
        <v>3268</v>
      </c>
      <c r="B1674">
        <v>42</v>
      </c>
    </row>
    <row r="1675" spans="1:2" ht="16" x14ac:dyDescent="0.2">
      <c r="A1675" s="3" t="s">
        <v>3269</v>
      </c>
      <c r="B1675">
        <v>70</v>
      </c>
    </row>
    <row r="1676" spans="1:2" ht="32" x14ac:dyDescent="0.2">
      <c r="A1676" s="3" t="s">
        <v>3270</v>
      </c>
      <c r="B1676">
        <v>30</v>
      </c>
    </row>
    <row r="1677" spans="1:2" ht="16" x14ac:dyDescent="0.2">
      <c r="A1677" s="3" t="s">
        <v>3271</v>
      </c>
      <c r="B1677">
        <v>51</v>
      </c>
    </row>
    <row r="1678" spans="1:2" ht="16" x14ac:dyDescent="0.2">
      <c r="A1678" s="3" t="s">
        <v>3272</v>
      </c>
      <c r="B1678">
        <v>145</v>
      </c>
    </row>
    <row r="1679" spans="1:2" ht="16" x14ac:dyDescent="0.2">
      <c r="A1679" s="3" t="s">
        <v>3273</v>
      </c>
      <c r="B1679">
        <v>21</v>
      </c>
    </row>
    <row r="1680" spans="1:2" ht="16" x14ac:dyDescent="0.2">
      <c r="A1680" s="3" t="s">
        <v>3274</v>
      </c>
      <c r="B1680">
        <v>286</v>
      </c>
    </row>
    <row r="1681" spans="1:2" ht="32" x14ac:dyDescent="0.2">
      <c r="A1681" s="3" t="s">
        <v>3275</v>
      </c>
      <c r="B1681">
        <v>12</v>
      </c>
    </row>
    <row r="1682" spans="1:2" ht="16" x14ac:dyDescent="0.2">
      <c r="A1682" s="3" t="s">
        <v>3276</v>
      </c>
      <c r="B1682">
        <v>100</v>
      </c>
    </row>
    <row r="1683" spans="1:2" ht="16" x14ac:dyDescent="0.2">
      <c r="A1683" s="3" t="s">
        <v>3277</v>
      </c>
      <c r="B1683">
        <v>100</v>
      </c>
    </row>
    <row r="1684" spans="1:2" ht="32" x14ac:dyDescent="0.2">
      <c r="A1684" s="3" t="s">
        <v>3278</v>
      </c>
      <c r="B1684">
        <v>34</v>
      </c>
    </row>
    <row r="1685" spans="1:2" ht="16" x14ac:dyDescent="0.2">
      <c r="A1685" s="3" t="s">
        <v>3279</v>
      </c>
      <c r="B1685">
        <v>63</v>
      </c>
    </row>
    <row r="1686" spans="1:2" ht="32" x14ac:dyDescent="0.2">
      <c r="A1686" s="3" t="s">
        <v>3280</v>
      </c>
      <c r="B1686">
        <v>30</v>
      </c>
    </row>
    <row r="1687" spans="1:2" ht="32" x14ac:dyDescent="0.2">
      <c r="A1687" s="3" t="s">
        <v>3281</v>
      </c>
      <c r="B1687">
        <v>47</v>
      </c>
    </row>
    <row r="1688" spans="1:2" ht="32" x14ac:dyDescent="0.2">
      <c r="A1688" s="3" t="s">
        <v>3282</v>
      </c>
      <c r="B1688">
        <v>237</v>
      </c>
    </row>
    <row r="1689" spans="1:2" ht="32" x14ac:dyDescent="0.2">
      <c r="A1689" s="3" t="s">
        <v>3283</v>
      </c>
      <c r="B1689">
        <v>47</v>
      </c>
    </row>
    <row r="1690" spans="1:2" ht="16" x14ac:dyDescent="0.2">
      <c r="A1690" s="3" t="s">
        <v>3284</v>
      </c>
      <c r="B1690">
        <v>15</v>
      </c>
    </row>
    <row r="1691" spans="1:2" ht="16" x14ac:dyDescent="0.2">
      <c r="A1691" s="3" t="s">
        <v>3285</v>
      </c>
      <c r="B1691">
        <v>81</v>
      </c>
    </row>
    <row r="1692" spans="1:2" ht="16" x14ac:dyDescent="0.2">
      <c r="A1692" s="3" t="s">
        <v>3286</v>
      </c>
      <c r="B1692">
        <v>122</v>
      </c>
    </row>
    <row r="1693" spans="1:2" ht="16" x14ac:dyDescent="0.2">
      <c r="A1693" s="3" t="s">
        <v>3287</v>
      </c>
      <c r="B1693">
        <v>34</v>
      </c>
    </row>
    <row r="1694" spans="1:2" ht="16" x14ac:dyDescent="0.2">
      <c r="A1694" s="3" t="s">
        <v>3288</v>
      </c>
      <c r="B1694">
        <v>207</v>
      </c>
    </row>
    <row r="1695" spans="1:2" ht="32" x14ac:dyDescent="0.2">
      <c r="A1695" s="3" t="s">
        <v>3289</v>
      </c>
      <c r="B1695">
        <v>25</v>
      </c>
    </row>
    <row r="1696" spans="1:2" ht="16" x14ac:dyDescent="0.2">
      <c r="A1696" s="3" t="s">
        <v>3290</v>
      </c>
      <c r="B1696">
        <v>72</v>
      </c>
    </row>
    <row r="1697" spans="1:2" ht="32" x14ac:dyDescent="0.2">
      <c r="A1697" s="3" t="s">
        <v>3291</v>
      </c>
      <c r="B1697">
        <v>14</v>
      </c>
    </row>
    <row r="1698" spans="1:2" ht="32" x14ac:dyDescent="0.2">
      <c r="A1698" s="3" t="s">
        <v>3292</v>
      </c>
      <c r="B1698">
        <v>15</v>
      </c>
    </row>
    <row r="1699" spans="1:2" ht="16" x14ac:dyDescent="0.2">
      <c r="A1699" s="3" t="s">
        <v>3293</v>
      </c>
      <c r="B1699">
        <v>91</v>
      </c>
    </row>
    <row r="1700" spans="1:2" ht="16" x14ac:dyDescent="0.2">
      <c r="A1700" s="3" t="s">
        <v>3294</v>
      </c>
      <c r="B1700">
        <v>24</v>
      </c>
    </row>
    <row r="1701" spans="1:2" ht="16" x14ac:dyDescent="0.2">
      <c r="A1701" s="3" t="s">
        <v>3295</v>
      </c>
      <c r="B1701">
        <v>27</v>
      </c>
    </row>
    <row r="1702" spans="1:2" ht="16" x14ac:dyDescent="0.2">
      <c r="A1702" s="3" t="s">
        <v>3296</v>
      </c>
      <c r="B1702">
        <v>47</v>
      </c>
    </row>
    <row r="1703" spans="1:2" ht="16" x14ac:dyDescent="0.2">
      <c r="A1703" s="3" t="s">
        <v>3297</v>
      </c>
      <c r="B1703">
        <v>44</v>
      </c>
    </row>
    <row r="1704" spans="1:2" ht="32" x14ac:dyDescent="0.2">
      <c r="A1704" s="3" t="s">
        <v>3298</v>
      </c>
      <c r="B1704">
        <v>72</v>
      </c>
    </row>
    <row r="1705" spans="1:2" ht="32" x14ac:dyDescent="0.2">
      <c r="A1705" s="3" t="s">
        <v>3299</v>
      </c>
      <c r="B1705">
        <v>63</v>
      </c>
    </row>
    <row r="1706" spans="1:2" ht="16" x14ac:dyDescent="0.2">
      <c r="A1706" s="3" t="s">
        <v>3300</v>
      </c>
      <c r="B1706">
        <v>88</v>
      </c>
    </row>
    <row r="1707" spans="1:2" ht="16" x14ac:dyDescent="0.2">
      <c r="A1707" s="3" t="s">
        <v>3301</v>
      </c>
      <c r="B1707">
        <v>70</v>
      </c>
    </row>
    <row r="1708" spans="1:2" ht="16" x14ac:dyDescent="0.2">
      <c r="A1708" s="3" t="s">
        <v>3302</v>
      </c>
      <c r="B1708">
        <v>50</v>
      </c>
    </row>
    <row r="1709" spans="1:2" ht="16" x14ac:dyDescent="0.2">
      <c r="A1709" s="3" t="s">
        <v>3303</v>
      </c>
      <c r="B1709">
        <v>35</v>
      </c>
    </row>
    <row r="1710" spans="1:2" ht="16" x14ac:dyDescent="0.2">
      <c r="A1710" s="3" t="s">
        <v>3304</v>
      </c>
      <c r="B1710">
        <v>175</v>
      </c>
    </row>
    <row r="1711" spans="1:2" ht="16" x14ac:dyDescent="0.2">
      <c r="A1711" s="3" t="s">
        <v>3305</v>
      </c>
      <c r="B1711">
        <v>20</v>
      </c>
    </row>
    <row r="1712" spans="1:2" ht="32" x14ac:dyDescent="0.2">
      <c r="A1712" s="3" t="s">
        <v>3306</v>
      </c>
      <c r="B1712">
        <v>54</v>
      </c>
    </row>
    <row r="1713" spans="1:2" ht="16" x14ac:dyDescent="0.2">
      <c r="A1713" s="3" t="s">
        <v>3307</v>
      </c>
      <c r="B1713">
        <v>20</v>
      </c>
    </row>
    <row r="1714" spans="1:2" ht="16" x14ac:dyDescent="0.2">
      <c r="A1714" s="3" t="s">
        <v>3308</v>
      </c>
      <c r="B1714">
        <v>57</v>
      </c>
    </row>
    <row r="1715" spans="1:2" ht="16" x14ac:dyDescent="0.2">
      <c r="A1715" s="3" t="s">
        <v>3309</v>
      </c>
      <c r="B1715">
        <v>31</v>
      </c>
    </row>
    <row r="1716" spans="1:2" ht="16" x14ac:dyDescent="0.2">
      <c r="A1716" s="3" t="s">
        <v>3310</v>
      </c>
      <c r="B1716">
        <v>31</v>
      </c>
    </row>
    <row r="1717" spans="1:2" ht="32" x14ac:dyDescent="0.2">
      <c r="A1717" s="3" t="s">
        <v>3311</v>
      </c>
      <c r="B1717">
        <v>45</v>
      </c>
    </row>
    <row r="1718" spans="1:2" ht="16" x14ac:dyDescent="0.2">
      <c r="A1718" s="3" t="s">
        <v>3312</v>
      </c>
      <c r="B1718">
        <v>41</v>
      </c>
    </row>
    <row r="1719" spans="1:2" ht="16" x14ac:dyDescent="0.2">
      <c r="A1719" s="3" t="s">
        <v>3313</v>
      </c>
      <c r="B1719">
        <v>29</v>
      </c>
    </row>
    <row r="1720" spans="1:2" ht="16" x14ac:dyDescent="0.2">
      <c r="A1720" s="3" t="s">
        <v>3314</v>
      </c>
      <c r="B1720">
        <v>58</v>
      </c>
    </row>
    <row r="1721" spans="1:2" ht="16" x14ac:dyDescent="0.2">
      <c r="A1721" s="3" t="s">
        <v>3315</v>
      </c>
      <c r="B1721">
        <v>89</v>
      </c>
    </row>
    <row r="1722" spans="1:2" ht="16" x14ac:dyDescent="0.2">
      <c r="A1722" s="3" t="s">
        <v>3316</v>
      </c>
      <c r="B1722">
        <v>125</v>
      </c>
    </row>
    <row r="1723" spans="1:2" ht="16" x14ac:dyDescent="0.2">
      <c r="A1723" s="3" t="s">
        <v>3317</v>
      </c>
      <c r="B1723">
        <v>18</v>
      </c>
    </row>
    <row r="1724" spans="1:2" ht="16" x14ac:dyDescent="0.2">
      <c r="A1724" s="3" t="s">
        <v>3318</v>
      </c>
      <c r="B1724">
        <v>32</v>
      </c>
    </row>
    <row r="1725" spans="1:2" ht="16" x14ac:dyDescent="0.2">
      <c r="A1725" s="3" t="s">
        <v>3319</v>
      </c>
      <c r="B1725">
        <v>16</v>
      </c>
    </row>
    <row r="1726" spans="1:2" ht="16" x14ac:dyDescent="0.2">
      <c r="A1726" s="3" t="s">
        <v>3320</v>
      </c>
      <c r="B1726">
        <v>38</v>
      </c>
    </row>
    <row r="1727" spans="1:2" ht="32" x14ac:dyDescent="0.2">
      <c r="A1727" s="3" t="s">
        <v>3321</v>
      </c>
      <c r="B1727">
        <v>15</v>
      </c>
    </row>
    <row r="1728" spans="1:2" ht="16" x14ac:dyDescent="0.2">
      <c r="A1728" s="3" t="s">
        <v>3322</v>
      </c>
      <c r="B1728">
        <v>23</v>
      </c>
    </row>
    <row r="1729" spans="1:2" ht="16" x14ac:dyDescent="0.2">
      <c r="A1729" s="3" t="s">
        <v>3323</v>
      </c>
      <c r="B1729">
        <v>49</v>
      </c>
    </row>
    <row r="1730" spans="1:2" ht="16" x14ac:dyDescent="0.2">
      <c r="A1730" s="3" t="s">
        <v>3324</v>
      </c>
      <c r="B1730">
        <v>10</v>
      </c>
    </row>
    <row r="1731" spans="1:2" ht="16" x14ac:dyDescent="0.2">
      <c r="A1731" s="3" t="s">
        <v>3325</v>
      </c>
      <c r="B1731">
        <v>15</v>
      </c>
    </row>
    <row r="1732" spans="1:2" ht="16" x14ac:dyDescent="0.2">
      <c r="A1732" s="3" t="s">
        <v>3326</v>
      </c>
      <c r="B1732">
        <v>57</v>
      </c>
    </row>
    <row r="1733" spans="1:2" ht="16" x14ac:dyDescent="0.2">
      <c r="A1733" s="3" t="s">
        <v>3327</v>
      </c>
      <c r="B1733">
        <v>33</v>
      </c>
    </row>
    <row r="1734" spans="1:2" ht="16" x14ac:dyDescent="0.2">
      <c r="A1734" s="3" t="s">
        <v>3328</v>
      </c>
      <c r="B1734">
        <v>9</v>
      </c>
    </row>
    <row r="1735" spans="1:2" ht="16" x14ac:dyDescent="0.2">
      <c r="A1735" s="3" t="s">
        <v>3329</v>
      </c>
      <c r="B1735">
        <v>26</v>
      </c>
    </row>
    <row r="1736" spans="1:2" ht="16" x14ac:dyDescent="0.2">
      <c r="A1736" s="3" t="s">
        <v>3330</v>
      </c>
      <c r="B1736">
        <v>69</v>
      </c>
    </row>
    <row r="1737" spans="1:2" ht="32" x14ac:dyDescent="0.2">
      <c r="A1737" s="3" t="s">
        <v>3331</v>
      </c>
      <c r="B1737">
        <v>65</v>
      </c>
    </row>
    <row r="1738" spans="1:2" ht="16" x14ac:dyDescent="0.2">
      <c r="A1738" s="3" t="s">
        <v>3332</v>
      </c>
      <c r="B1738">
        <v>83</v>
      </c>
    </row>
    <row r="1739" spans="1:2" ht="32" x14ac:dyDescent="0.2">
      <c r="A1739" s="3" t="s">
        <v>3333</v>
      </c>
      <c r="B1739">
        <v>111</v>
      </c>
    </row>
    <row r="1740" spans="1:2" ht="16" x14ac:dyDescent="0.2">
      <c r="A1740" s="3" t="s">
        <v>3334</v>
      </c>
      <c r="B1740">
        <v>46</v>
      </c>
    </row>
    <row r="1741" spans="1:2" ht="32" x14ac:dyDescent="0.2">
      <c r="A1741" s="3" t="s">
        <v>3335</v>
      </c>
      <c r="B1741">
        <v>63</v>
      </c>
    </row>
    <row r="1742" spans="1:2" ht="16" x14ac:dyDescent="0.2">
      <c r="A1742" s="3" t="s">
        <v>3336</v>
      </c>
      <c r="B1742">
        <v>9</v>
      </c>
    </row>
    <row r="1743" spans="1:2" ht="16" x14ac:dyDescent="0.2">
      <c r="A1743" s="3" t="s">
        <v>3337</v>
      </c>
      <c r="B1743">
        <v>34</v>
      </c>
    </row>
    <row r="1744" spans="1:2" ht="16" x14ac:dyDescent="0.2">
      <c r="A1744" s="3" t="s">
        <v>3338</v>
      </c>
      <c r="B1744">
        <v>112</v>
      </c>
    </row>
    <row r="1745" spans="1:2" ht="32" x14ac:dyDescent="0.2">
      <c r="A1745" s="3" t="s">
        <v>3339</v>
      </c>
      <c r="B1745">
        <v>47</v>
      </c>
    </row>
    <row r="1746" spans="1:2" ht="16" x14ac:dyDescent="0.2">
      <c r="A1746" s="3" t="s">
        <v>3340</v>
      </c>
      <c r="B1746">
        <v>38</v>
      </c>
    </row>
    <row r="1747" spans="1:2" ht="16" x14ac:dyDescent="0.2">
      <c r="A1747" s="3" t="s">
        <v>3341</v>
      </c>
      <c r="B1747">
        <v>28</v>
      </c>
    </row>
    <row r="1748" spans="1:2" ht="16" x14ac:dyDescent="0.2">
      <c r="A1748" s="3" t="s">
        <v>3342</v>
      </c>
      <c r="B1748">
        <v>78</v>
      </c>
    </row>
    <row r="1749" spans="1:2" ht="16" x14ac:dyDescent="0.2">
      <c r="A1749" s="3" t="s">
        <v>3343</v>
      </c>
      <c r="B1749">
        <v>23</v>
      </c>
    </row>
    <row r="1750" spans="1:2" ht="16" x14ac:dyDescent="0.2">
      <c r="A1750" s="3" t="s">
        <v>3344</v>
      </c>
      <c r="B1750">
        <v>40</v>
      </c>
    </row>
    <row r="1751" spans="1:2" ht="16" x14ac:dyDescent="0.2">
      <c r="A1751" s="3" t="s">
        <v>3345</v>
      </c>
      <c r="B1751">
        <v>13</v>
      </c>
    </row>
    <row r="1752" spans="1:2" ht="16" x14ac:dyDescent="0.2">
      <c r="A1752" s="3" t="s">
        <v>3346</v>
      </c>
      <c r="B1752">
        <v>18</v>
      </c>
    </row>
    <row r="1753" spans="1:2" ht="16" x14ac:dyDescent="0.2">
      <c r="A1753" s="3" t="s">
        <v>3347</v>
      </c>
      <c r="B1753">
        <v>22</v>
      </c>
    </row>
    <row r="1754" spans="1:2" ht="16" x14ac:dyDescent="0.2">
      <c r="A1754" s="3" t="s">
        <v>3266</v>
      </c>
      <c r="B1754">
        <v>79</v>
      </c>
    </row>
    <row r="1755" spans="1:2" ht="16" x14ac:dyDescent="0.2">
      <c r="A1755" s="3" t="s">
        <v>3348</v>
      </c>
      <c r="B1755">
        <v>14</v>
      </c>
    </row>
    <row r="1756" spans="1:2" ht="16" x14ac:dyDescent="0.2">
      <c r="A1756" s="3" t="s">
        <v>3349</v>
      </c>
      <c r="B1756">
        <v>51</v>
      </c>
    </row>
    <row r="1757" spans="1:2" ht="16" x14ac:dyDescent="0.2">
      <c r="A1757" s="3" t="s">
        <v>3350</v>
      </c>
      <c r="B1757">
        <v>54</v>
      </c>
    </row>
    <row r="1758" spans="1:2" ht="16" x14ac:dyDescent="0.2">
      <c r="A1758" s="3" t="s">
        <v>3351</v>
      </c>
      <c r="B1758">
        <v>70</v>
      </c>
    </row>
    <row r="1759" spans="1:2" ht="16" x14ac:dyDescent="0.2">
      <c r="A1759" s="3" t="s">
        <v>3352</v>
      </c>
      <c r="B1759">
        <v>44</v>
      </c>
    </row>
    <row r="1760" spans="1:2" ht="16" x14ac:dyDescent="0.2">
      <c r="A1760" s="3" t="s">
        <v>3353</v>
      </c>
      <c r="B1760">
        <v>55</v>
      </c>
    </row>
    <row r="1761" spans="1:2" ht="16" x14ac:dyDescent="0.2">
      <c r="A1761" s="3" t="s">
        <v>3354</v>
      </c>
      <c r="B1761">
        <v>15</v>
      </c>
    </row>
    <row r="1762" spans="1:2" ht="32" x14ac:dyDescent="0.2">
      <c r="A1762" s="3" t="s">
        <v>3355</v>
      </c>
      <c r="B1762">
        <v>27</v>
      </c>
    </row>
    <row r="1763" spans="1:2" ht="16" x14ac:dyDescent="0.2">
      <c r="A1763" s="3" t="s">
        <v>3356</v>
      </c>
      <c r="B1763">
        <v>21</v>
      </c>
    </row>
    <row r="1764" spans="1:2" ht="16" x14ac:dyDescent="0.2">
      <c r="A1764" s="3" t="s">
        <v>3357</v>
      </c>
      <c r="B1764">
        <v>162</v>
      </c>
    </row>
    <row r="1765" spans="1:2" ht="16" x14ac:dyDescent="0.2">
      <c r="A1765" s="3" t="s">
        <v>3358</v>
      </c>
      <c r="B1765">
        <v>23</v>
      </c>
    </row>
    <row r="1766" spans="1:2" ht="16" x14ac:dyDescent="0.2">
      <c r="A1766" s="3" t="s">
        <v>3359</v>
      </c>
      <c r="B1766">
        <v>72</v>
      </c>
    </row>
    <row r="1767" spans="1:2" ht="32" x14ac:dyDescent="0.2">
      <c r="A1767" s="3" t="s">
        <v>3360</v>
      </c>
      <c r="B1767">
        <v>68</v>
      </c>
    </row>
    <row r="1768" spans="1:2" ht="32" x14ac:dyDescent="0.2">
      <c r="A1768" s="3" t="s">
        <v>3361</v>
      </c>
      <c r="B1768">
        <v>20</v>
      </c>
    </row>
    <row r="1769" spans="1:2" ht="16" x14ac:dyDescent="0.2">
      <c r="A1769" s="3" t="s">
        <v>3362</v>
      </c>
      <c r="B1769">
        <v>26</v>
      </c>
    </row>
    <row r="1770" spans="1:2" ht="16" x14ac:dyDescent="0.2">
      <c r="A1770" s="3" t="s">
        <v>3363</v>
      </c>
      <c r="B1770">
        <v>72</v>
      </c>
    </row>
    <row r="1771" spans="1:2" ht="16" x14ac:dyDescent="0.2">
      <c r="A1771" s="3" t="s">
        <v>3364</v>
      </c>
      <c r="B1771">
        <v>3</v>
      </c>
    </row>
    <row r="1772" spans="1:2" ht="16" x14ac:dyDescent="0.2">
      <c r="A1772" s="3" t="s">
        <v>3365</v>
      </c>
      <c r="B1772">
        <v>18</v>
      </c>
    </row>
    <row r="1773" spans="1:2" ht="16" x14ac:dyDescent="0.2">
      <c r="A1773" s="3" t="s">
        <v>3366</v>
      </c>
      <c r="B1773">
        <v>30</v>
      </c>
    </row>
    <row r="1774" spans="1:2" ht="16" x14ac:dyDescent="0.2">
      <c r="A1774" s="3" t="s">
        <v>3367</v>
      </c>
      <c r="B1774">
        <v>23</v>
      </c>
    </row>
    <row r="1775" spans="1:2" ht="16" x14ac:dyDescent="0.2">
      <c r="A1775" s="3" t="s">
        <v>3368</v>
      </c>
      <c r="B1775">
        <v>54</v>
      </c>
    </row>
    <row r="1776" spans="1:2" ht="32" x14ac:dyDescent="0.2">
      <c r="A1776" s="3" t="s">
        <v>3369</v>
      </c>
      <c r="B1776">
        <v>26</v>
      </c>
    </row>
    <row r="1777" spans="1:2" ht="16" x14ac:dyDescent="0.2">
      <c r="A1777" s="3" t="s">
        <v>3370</v>
      </c>
      <c r="B1777">
        <v>9</v>
      </c>
    </row>
    <row r="1778" spans="1:2" ht="16" x14ac:dyDescent="0.2">
      <c r="A1778" s="3" t="s">
        <v>3371</v>
      </c>
      <c r="B1778">
        <v>27</v>
      </c>
    </row>
    <row r="1779" spans="1:2" ht="16" x14ac:dyDescent="0.2">
      <c r="A1779" s="3" t="s">
        <v>3372</v>
      </c>
      <c r="B1779">
        <v>30</v>
      </c>
    </row>
    <row r="1780" spans="1:2" ht="16" x14ac:dyDescent="0.2">
      <c r="A1780" s="3" t="s">
        <v>3373</v>
      </c>
      <c r="B1780">
        <v>52</v>
      </c>
    </row>
    <row r="1781" spans="1:2" ht="16" x14ac:dyDescent="0.2">
      <c r="A1781" s="3" t="s">
        <v>3374</v>
      </c>
      <c r="B1781">
        <v>17</v>
      </c>
    </row>
    <row r="1782" spans="1:2" ht="16" x14ac:dyDescent="0.2">
      <c r="A1782" s="3" t="s">
        <v>3375</v>
      </c>
      <c r="B1782">
        <v>19</v>
      </c>
    </row>
    <row r="1783" spans="1:2" ht="16" x14ac:dyDescent="0.2">
      <c r="A1783" s="3" t="s">
        <v>3376</v>
      </c>
      <c r="B1783">
        <v>77</v>
      </c>
    </row>
    <row r="1784" spans="1:2" ht="16" x14ac:dyDescent="0.2">
      <c r="A1784" s="3" t="s">
        <v>3377</v>
      </c>
      <c r="B1784">
        <v>21</v>
      </c>
    </row>
    <row r="1785" spans="1:2" ht="16" x14ac:dyDescent="0.2">
      <c r="A1785" s="3" t="s">
        <v>3378</v>
      </c>
      <c r="B1785">
        <v>38</v>
      </c>
    </row>
    <row r="1786" spans="1:2" ht="16" x14ac:dyDescent="0.2">
      <c r="A1786" s="3" t="s">
        <v>3379</v>
      </c>
      <c r="B1786">
        <v>28</v>
      </c>
    </row>
    <row r="1787" spans="1:2" ht="32" x14ac:dyDescent="0.2">
      <c r="A1787" s="3" t="s">
        <v>3380</v>
      </c>
      <c r="B1787">
        <v>48</v>
      </c>
    </row>
    <row r="1788" spans="1:2" ht="32" x14ac:dyDescent="0.2">
      <c r="A1788" s="3" t="s">
        <v>3381</v>
      </c>
      <c r="B1788">
        <v>46</v>
      </c>
    </row>
    <row r="1789" spans="1:2" ht="32" x14ac:dyDescent="0.2">
      <c r="A1789" s="3" t="s">
        <v>3382</v>
      </c>
      <c r="B1789">
        <v>30</v>
      </c>
    </row>
    <row r="1790" spans="1:2" ht="16" x14ac:dyDescent="0.2">
      <c r="A1790" s="3" t="s">
        <v>3383</v>
      </c>
      <c r="B1790">
        <v>64</v>
      </c>
    </row>
    <row r="1791" spans="1:2" ht="32" x14ac:dyDescent="0.2">
      <c r="A1791" s="3" t="s">
        <v>3384</v>
      </c>
      <c r="B1791">
        <v>15</v>
      </c>
    </row>
    <row r="1792" spans="1:2" ht="16" x14ac:dyDescent="0.2">
      <c r="A1792" s="3" t="s">
        <v>3385</v>
      </c>
      <c r="B1792">
        <v>41</v>
      </c>
    </row>
    <row r="1793" spans="1:2" ht="32" x14ac:dyDescent="0.2">
      <c r="A1793" s="3" t="s">
        <v>3386</v>
      </c>
      <c r="B1793">
        <v>35</v>
      </c>
    </row>
    <row r="1794" spans="1:2" ht="16" x14ac:dyDescent="0.2">
      <c r="A1794" s="3" t="s">
        <v>3387</v>
      </c>
      <c r="B1794">
        <v>45</v>
      </c>
    </row>
    <row r="1795" spans="1:2" ht="16" x14ac:dyDescent="0.2">
      <c r="A1795" s="3" t="s">
        <v>3388</v>
      </c>
      <c r="B1795">
        <v>62</v>
      </c>
    </row>
    <row r="1796" spans="1:2" ht="16" x14ac:dyDescent="0.2">
      <c r="A1796" s="3" t="s">
        <v>3389</v>
      </c>
      <c r="B1796">
        <v>22</v>
      </c>
    </row>
    <row r="1797" spans="1:2" ht="16" x14ac:dyDescent="0.2">
      <c r="A1797" s="3" t="s">
        <v>3390</v>
      </c>
      <c r="B1797">
        <v>18</v>
      </c>
    </row>
    <row r="1798" spans="1:2" ht="16" x14ac:dyDescent="0.2">
      <c r="A1798" s="3" t="s">
        <v>3391</v>
      </c>
      <c r="B1798">
        <v>12</v>
      </c>
    </row>
    <row r="1799" spans="1:2" ht="16" x14ac:dyDescent="0.2">
      <c r="A1799" s="3" t="s">
        <v>3392</v>
      </c>
      <c r="B1799">
        <v>44</v>
      </c>
    </row>
    <row r="1800" spans="1:2" ht="16" x14ac:dyDescent="0.2">
      <c r="A1800" s="3" t="s">
        <v>3393</v>
      </c>
      <c r="B1800">
        <v>27</v>
      </c>
    </row>
    <row r="1801" spans="1:2" ht="16" x14ac:dyDescent="0.2">
      <c r="A1801" s="3" t="s">
        <v>3394</v>
      </c>
      <c r="B1801">
        <v>38</v>
      </c>
    </row>
    <row r="1802" spans="1:2" ht="16" x14ac:dyDescent="0.2">
      <c r="A1802" s="3" t="s">
        <v>3395</v>
      </c>
      <c r="B1802">
        <v>28</v>
      </c>
    </row>
    <row r="1803" spans="1:2" ht="16" x14ac:dyDescent="0.2">
      <c r="A1803" s="3" t="s">
        <v>3396</v>
      </c>
      <c r="B1803">
        <v>24</v>
      </c>
    </row>
    <row r="1804" spans="1:2" ht="16" x14ac:dyDescent="0.2">
      <c r="A1804" s="3" t="s">
        <v>3397</v>
      </c>
      <c r="B1804">
        <v>65</v>
      </c>
    </row>
    <row r="1805" spans="1:2" ht="16" x14ac:dyDescent="0.2">
      <c r="A1805" s="3" t="s">
        <v>3398</v>
      </c>
      <c r="B1805">
        <v>46</v>
      </c>
    </row>
    <row r="1806" spans="1:2" ht="16" x14ac:dyDescent="0.2">
      <c r="A1806" s="3" t="s">
        <v>3399</v>
      </c>
      <c r="B1806">
        <v>85</v>
      </c>
    </row>
    <row r="1807" spans="1:2" ht="16" x14ac:dyDescent="0.2">
      <c r="A1807" s="3" t="s">
        <v>3400</v>
      </c>
      <c r="B1807">
        <v>66</v>
      </c>
    </row>
    <row r="1808" spans="1:2" ht="16" x14ac:dyDescent="0.2">
      <c r="A1808" s="3" t="s">
        <v>3401</v>
      </c>
      <c r="B1808">
        <v>165</v>
      </c>
    </row>
    <row r="1809" spans="1:2" ht="16" x14ac:dyDescent="0.2">
      <c r="A1809" s="3" t="s">
        <v>3402</v>
      </c>
      <c r="B1809">
        <v>17</v>
      </c>
    </row>
    <row r="1810" spans="1:2" ht="32" x14ac:dyDescent="0.2">
      <c r="A1810" s="3" t="s">
        <v>3403</v>
      </c>
      <c r="B1810">
        <v>3</v>
      </c>
    </row>
    <row r="1811" spans="1:2" ht="16" x14ac:dyDescent="0.2">
      <c r="A1811" s="3" t="s">
        <v>3404</v>
      </c>
      <c r="B1811">
        <v>17</v>
      </c>
    </row>
    <row r="1812" spans="1:2" ht="16" x14ac:dyDescent="0.2">
      <c r="A1812" s="3" t="s">
        <v>3405</v>
      </c>
      <c r="B1812">
        <v>91</v>
      </c>
    </row>
    <row r="1813" spans="1:2" ht="16" x14ac:dyDescent="0.2">
      <c r="A1813" s="3" t="s">
        <v>3406</v>
      </c>
      <c r="B1813">
        <v>67</v>
      </c>
    </row>
    <row r="1814" spans="1:2" ht="16" x14ac:dyDescent="0.2">
      <c r="A1814" s="3" t="s">
        <v>3407</v>
      </c>
      <c r="B1814">
        <v>18</v>
      </c>
    </row>
    <row r="1815" spans="1:2" ht="16" x14ac:dyDescent="0.2">
      <c r="A1815" s="3" t="s">
        <v>3408</v>
      </c>
      <c r="B1815">
        <v>21</v>
      </c>
    </row>
    <row r="1816" spans="1:2" ht="16" x14ac:dyDescent="0.2">
      <c r="A1816" s="3" t="s">
        <v>3409</v>
      </c>
      <c r="B1816">
        <v>40</v>
      </c>
    </row>
    <row r="1817" spans="1:2" ht="16" x14ac:dyDescent="0.2">
      <c r="A1817" s="3" t="s">
        <v>3410</v>
      </c>
      <c r="B1817">
        <v>78</v>
      </c>
    </row>
    <row r="1818" spans="1:2" ht="16" x14ac:dyDescent="0.2">
      <c r="A1818" s="3" t="s">
        <v>3411</v>
      </c>
      <c r="B1818">
        <v>26</v>
      </c>
    </row>
    <row r="1819" spans="1:2" ht="16" x14ac:dyDescent="0.2">
      <c r="A1819" s="3" t="s">
        <v>3412</v>
      </c>
      <c r="B1819">
        <v>14</v>
      </c>
    </row>
    <row r="1820" spans="1:2" ht="16" x14ac:dyDescent="0.2">
      <c r="A1820" s="3" t="s">
        <v>3413</v>
      </c>
      <c r="B1820">
        <v>44</v>
      </c>
    </row>
    <row r="1821" spans="1:2" ht="16" x14ac:dyDescent="0.2">
      <c r="A1821" s="3" t="s">
        <v>3414</v>
      </c>
      <c r="B1821">
        <v>9</v>
      </c>
    </row>
    <row r="1822" spans="1:2" ht="32" x14ac:dyDescent="0.2">
      <c r="A1822" s="3" t="s">
        <v>3415</v>
      </c>
      <c r="B1822">
        <v>30</v>
      </c>
    </row>
    <row r="1823" spans="1:2" ht="16" x14ac:dyDescent="0.2">
      <c r="A1823" s="3" t="s">
        <v>3416</v>
      </c>
      <c r="B1823">
        <v>45</v>
      </c>
    </row>
    <row r="1824" spans="1:2" ht="16" x14ac:dyDescent="0.2">
      <c r="A1824" s="3" t="s">
        <v>3417</v>
      </c>
      <c r="B1824">
        <v>56</v>
      </c>
    </row>
    <row r="1825" spans="1:2" ht="16" x14ac:dyDescent="0.2">
      <c r="A1825" s="3" t="s">
        <v>3418</v>
      </c>
      <c r="B1825">
        <v>46</v>
      </c>
    </row>
    <row r="1826" spans="1:2" ht="16" x14ac:dyDescent="0.2">
      <c r="A1826" s="3" t="s">
        <v>3419</v>
      </c>
      <c r="B1826">
        <v>34</v>
      </c>
    </row>
    <row r="1827" spans="1:2" ht="32" x14ac:dyDescent="0.2">
      <c r="A1827" s="3" t="s">
        <v>3420</v>
      </c>
      <c r="B1827">
        <v>98</v>
      </c>
    </row>
    <row r="1828" spans="1:2" ht="32" x14ac:dyDescent="0.2">
      <c r="A1828" s="3" t="s">
        <v>3421</v>
      </c>
      <c r="B1828">
        <v>46</v>
      </c>
    </row>
    <row r="1829" spans="1:2" ht="16" x14ac:dyDescent="0.2">
      <c r="A1829" s="3" t="s">
        <v>3422</v>
      </c>
      <c r="B1829">
        <v>10</v>
      </c>
    </row>
    <row r="1830" spans="1:2" ht="32" x14ac:dyDescent="0.2">
      <c r="A1830" s="3" t="s">
        <v>3423</v>
      </c>
      <c r="B1830">
        <v>76</v>
      </c>
    </row>
    <row r="1831" spans="1:2" ht="16" x14ac:dyDescent="0.2">
      <c r="A1831" s="3" t="s">
        <v>3424</v>
      </c>
      <c r="B1831">
        <v>104</v>
      </c>
    </row>
    <row r="1832" spans="1:2" ht="16" x14ac:dyDescent="0.2">
      <c r="A1832" s="3" t="s">
        <v>3425</v>
      </c>
      <c r="B1832">
        <v>87</v>
      </c>
    </row>
    <row r="1833" spans="1:2" ht="16" x14ac:dyDescent="0.2">
      <c r="A1833" s="3" t="s">
        <v>3426</v>
      </c>
      <c r="B1833">
        <v>29</v>
      </c>
    </row>
    <row r="1834" spans="1:2" ht="32" x14ac:dyDescent="0.2">
      <c r="A1834" s="3" t="s">
        <v>3427</v>
      </c>
      <c r="B1834">
        <v>51</v>
      </c>
    </row>
    <row r="1835" spans="1:2" ht="32" x14ac:dyDescent="0.2">
      <c r="A1835" s="3" t="s">
        <v>3428</v>
      </c>
      <c r="B1835">
        <v>12</v>
      </c>
    </row>
    <row r="1836" spans="1:2" ht="16" x14ac:dyDescent="0.2">
      <c r="A1836" s="3" t="s">
        <v>3429</v>
      </c>
      <c r="B1836">
        <v>72</v>
      </c>
    </row>
    <row r="1837" spans="1:2" ht="32" x14ac:dyDescent="0.2">
      <c r="A1837" s="3" t="s">
        <v>3430</v>
      </c>
      <c r="B1837">
        <v>21</v>
      </c>
    </row>
    <row r="1838" spans="1:2" ht="16" x14ac:dyDescent="0.2">
      <c r="A1838" s="3" t="s">
        <v>3431</v>
      </c>
      <c r="B1838">
        <v>42</v>
      </c>
    </row>
    <row r="1839" spans="1:2" ht="16" x14ac:dyDescent="0.2">
      <c r="A1839" s="3" t="s">
        <v>3432</v>
      </c>
      <c r="B1839">
        <v>71</v>
      </c>
    </row>
    <row r="1840" spans="1:2" ht="16" x14ac:dyDescent="0.2">
      <c r="A1840" s="3" t="s">
        <v>3433</v>
      </c>
      <c r="B1840">
        <v>168</v>
      </c>
    </row>
    <row r="1841" spans="1:2" ht="16" x14ac:dyDescent="0.2">
      <c r="A1841" s="3" t="s">
        <v>3434</v>
      </c>
      <c r="B1841">
        <v>19</v>
      </c>
    </row>
    <row r="1842" spans="1:2" ht="16" x14ac:dyDescent="0.2">
      <c r="A1842" s="3" t="s">
        <v>3435</v>
      </c>
      <c r="B1842">
        <v>37</v>
      </c>
    </row>
    <row r="1843" spans="1:2" ht="32" x14ac:dyDescent="0.2">
      <c r="A1843" s="3" t="s">
        <v>3436</v>
      </c>
      <c r="B1843">
        <v>36</v>
      </c>
    </row>
    <row r="1844" spans="1:2" ht="16" x14ac:dyDescent="0.2">
      <c r="A1844" s="3" t="s">
        <v>3437</v>
      </c>
      <c r="B1844">
        <v>14</v>
      </c>
    </row>
    <row r="1845" spans="1:2" ht="16" x14ac:dyDescent="0.2">
      <c r="A1845" s="3" t="s">
        <v>3438</v>
      </c>
      <c r="B1845">
        <v>18</v>
      </c>
    </row>
    <row r="1846" spans="1:2" ht="16" x14ac:dyDescent="0.2">
      <c r="A1846" s="3" t="s">
        <v>3439</v>
      </c>
      <c r="B1846">
        <v>82</v>
      </c>
    </row>
    <row r="1847" spans="1:2" ht="16" x14ac:dyDescent="0.2">
      <c r="A1847" s="3" t="s">
        <v>3440</v>
      </c>
      <c r="B1847">
        <v>43</v>
      </c>
    </row>
    <row r="1848" spans="1:2" ht="16" x14ac:dyDescent="0.2">
      <c r="A1848" s="3" t="s">
        <v>3441</v>
      </c>
      <c r="B1848">
        <v>8</v>
      </c>
    </row>
    <row r="1849" spans="1:2" ht="16" x14ac:dyDescent="0.2">
      <c r="A1849" s="3" t="s">
        <v>3442</v>
      </c>
      <c r="B1849">
        <v>45</v>
      </c>
    </row>
    <row r="1850" spans="1:2" ht="16" x14ac:dyDescent="0.2">
      <c r="A1850" s="3" t="s">
        <v>3443</v>
      </c>
      <c r="B1850">
        <v>20</v>
      </c>
    </row>
    <row r="1851" spans="1:2" ht="16" x14ac:dyDescent="0.2">
      <c r="A1851" s="3" t="s">
        <v>3444</v>
      </c>
      <c r="B1851">
        <v>31</v>
      </c>
    </row>
    <row r="1852" spans="1:2" ht="16" x14ac:dyDescent="0.2">
      <c r="A1852" s="3" t="s">
        <v>3445</v>
      </c>
      <c r="B1852">
        <v>25</v>
      </c>
    </row>
    <row r="1853" spans="1:2" ht="16" x14ac:dyDescent="0.2">
      <c r="A1853" s="3" t="s">
        <v>3446</v>
      </c>
      <c r="B1853">
        <v>14</v>
      </c>
    </row>
    <row r="1854" spans="1:2" ht="16" x14ac:dyDescent="0.2">
      <c r="A1854" s="3" t="s">
        <v>3447</v>
      </c>
      <c r="B1854">
        <v>45</v>
      </c>
    </row>
    <row r="1855" spans="1:2" ht="32" x14ac:dyDescent="0.2">
      <c r="A1855" s="3" t="s">
        <v>3448</v>
      </c>
      <c r="B1855">
        <v>20</v>
      </c>
    </row>
    <row r="1856" spans="1:2" ht="16" x14ac:dyDescent="0.2">
      <c r="A1856" s="3" t="s">
        <v>3449</v>
      </c>
      <c r="B1856">
        <v>39</v>
      </c>
    </row>
    <row r="1857" spans="1:2" ht="16" x14ac:dyDescent="0.2">
      <c r="A1857" s="3" t="s">
        <v>3450</v>
      </c>
      <c r="B1857">
        <v>16</v>
      </c>
    </row>
    <row r="1858" spans="1:2" ht="32" x14ac:dyDescent="0.2">
      <c r="A1858" s="3" t="s">
        <v>3451</v>
      </c>
      <c r="B1858">
        <v>37</v>
      </c>
    </row>
    <row r="1859" spans="1:2" ht="16" x14ac:dyDescent="0.2">
      <c r="A1859" s="3" t="s">
        <v>3452</v>
      </c>
      <c r="B1859">
        <v>14</v>
      </c>
    </row>
    <row r="1860" spans="1:2" ht="32" x14ac:dyDescent="0.2">
      <c r="A1860" s="3" t="s">
        <v>3453</v>
      </c>
      <c r="B1860">
        <v>21</v>
      </c>
    </row>
    <row r="1861" spans="1:2" ht="32" x14ac:dyDescent="0.2">
      <c r="A1861" s="3" t="s">
        <v>3454</v>
      </c>
      <c r="B1861">
        <v>69</v>
      </c>
    </row>
    <row r="1862" spans="1:2" ht="16" x14ac:dyDescent="0.2">
      <c r="A1862" s="3" t="s">
        <v>3455</v>
      </c>
      <c r="B1862">
        <v>16</v>
      </c>
    </row>
    <row r="1863" spans="1:2" ht="16" x14ac:dyDescent="0.2">
      <c r="A1863" s="3" t="s">
        <v>3456</v>
      </c>
      <c r="B1863">
        <v>55</v>
      </c>
    </row>
    <row r="1864" spans="1:2" ht="16" x14ac:dyDescent="0.2">
      <c r="A1864" s="3" t="s">
        <v>3457</v>
      </c>
      <c r="B1864">
        <v>27</v>
      </c>
    </row>
    <row r="1865" spans="1:2" ht="32" x14ac:dyDescent="0.2">
      <c r="A1865" s="3" t="s">
        <v>3458</v>
      </c>
      <c r="B1865">
        <v>36</v>
      </c>
    </row>
    <row r="1866" spans="1:2" ht="16" x14ac:dyDescent="0.2">
      <c r="A1866" s="3" t="s">
        <v>3459</v>
      </c>
      <c r="B1866">
        <v>19</v>
      </c>
    </row>
    <row r="1867" spans="1:2" ht="16" x14ac:dyDescent="0.2">
      <c r="A1867" s="3" t="s">
        <v>3460</v>
      </c>
      <c r="B1867">
        <v>12</v>
      </c>
    </row>
    <row r="1868" spans="1:2" ht="16" x14ac:dyDescent="0.2">
      <c r="A1868" s="3" t="s">
        <v>3461</v>
      </c>
      <c r="B1868">
        <v>17</v>
      </c>
    </row>
    <row r="1869" spans="1:2" ht="16" x14ac:dyDescent="0.2">
      <c r="A1869" s="3" t="s">
        <v>3462</v>
      </c>
      <c r="B1869">
        <v>114</v>
      </c>
    </row>
    <row r="1870" spans="1:2" ht="16" x14ac:dyDescent="0.2">
      <c r="A1870" s="3" t="s">
        <v>3463</v>
      </c>
      <c r="B1870">
        <v>93</v>
      </c>
    </row>
    <row r="1871" spans="1:2" ht="16" x14ac:dyDescent="0.2">
      <c r="A1871" s="3" t="s">
        <v>3464</v>
      </c>
      <c r="B1871">
        <v>36</v>
      </c>
    </row>
    <row r="1872" spans="1:2" ht="16" x14ac:dyDescent="0.2">
      <c r="A1872" s="3" t="s">
        <v>3465</v>
      </c>
      <c r="B1872">
        <v>61</v>
      </c>
    </row>
    <row r="1873" spans="1:2" ht="16" x14ac:dyDescent="0.2">
      <c r="A1873" s="3" t="s">
        <v>3466</v>
      </c>
      <c r="B1873">
        <v>47</v>
      </c>
    </row>
    <row r="1874" spans="1:2" ht="16" x14ac:dyDescent="0.2">
      <c r="A1874" s="3" t="s">
        <v>3467</v>
      </c>
      <c r="B1874">
        <v>17</v>
      </c>
    </row>
    <row r="1875" spans="1:2" ht="16" x14ac:dyDescent="0.2">
      <c r="A1875" s="3" t="s">
        <v>3468</v>
      </c>
      <c r="B1875">
        <v>63</v>
      </c>
    </row>
    <row r="1876" spans="1:2" ht="16" x14ac:dyDescent="0.2">
      <c r="A1876" s="3" t="s">
        <v>3469</v>
      </c>
      <c r="B1876">
        <v>9</v>
      </c>
    </row>
    <row r="1877" spans="1:2" ht="16" x14ac:dyDescent="0.2">
      <c r="A1877" s="3" t="s">
        <v>3470</v>
      </c>
      <c r="B1877">
        <v>30</v>
      </c>
    </row>
    <row r="1878" spans="1:2" ht="16" x14ac:dyDescent="0.2">
      <c r="A1878" s="3" t="s">
        <v>3471</v>
      </c>
      <c r="B1878">
        <v>23</v>
      </c>
    </row>
    <row r="1879" spans="1:2" ht="16" x14ac:dyDescent="0.2">
      <c r="A1879" s="3" t="s">
        <v>3472</v>
      </c>
      <c r="B1879">
        <v>33</v>
      </c>
    </row>
    <row r="1880" spans="1:2" ht="16" x14ac:dyDescent="0.2">
      <c r="A1880" s="3" t="s">
        <v>3473</v>
      </c>
      <c r="B1880">
        <v>39</v>
      </c>
    </row>
    <row r="1881" spans="1:2" ht="16" x14ac:dyDescent="0.2">
      <c r="A1881" s="3" t="s">
        <v>3474</v>
      </c>
      <c r="B1881">
        <v>17</v>
      </c>
    </row>
    <row r="1882" spans="1:2" ht="16" x14ac:dyDescent="0.2">
      <c r="A1882" s="3" t="s">
        <v>3475</v>
      </c>
      <c r="B1882">
        <v>6</v>
      </c>
    </row>
    <row r="1883" spans="1:2" ht="16" x14ac:dyDescent="0.2">
      <c r="A1883" s="3" t="s">
        <v>3476</v>
      </c>
      <c r="B1883">
        <v>39</v>
      </c>
    </row>
    <row r="1884" spans="1:2" ht="16" x14ac:dyDescent="0.2">
      <c r="A1884" s="3" t="s">
        <v>3477</v>
      </c>
      <c r="B1884">
        <v>57</v>
      </c>
    </row>
    <row r="1885" spans="1:2" ht="16" x14ac:dyDescent="0.2">
      <c r="A1885" s="3" t="s">
        <v>3478</v>
      </c>
      <c r="B1885">
        <v>56</v>
      </c>
    </row>
    <row r="1886" spans="1:2" ht="16" x14ac:dyDescent="0.2">
      <c r="A1886" s="3" t="s">
        <v>3479</v>
      </c>
      <c r="B1886">
        <v>13</v>
      </c>
    </row>
    <row r="1887" spans="1:2" ht="16" x14ac:dyDescent="0.2">
      <c r="A1887" s="3" t="s">
        <v>3480</v>
      </c>
      <c r="B1887">
        <v>95</v>
      </c>
    </row>
    <row r="1888" spans="1:2" ht="16" x14ac:dyDescent="0.2">
      <c r="A1888" s="3" t="s">
        <v>3481</v>
      </c>
      <c r="B1888">
        <v>80</v>
      </c>
    </row>
    <row r="1889" spans="1:2" ht="16" x14ac:dyDescent="0.2">
      <c r="A1889" s="3" t="s">
        <v>3482</v>
      </c>
      <c r="B1889">
        <v>133</v>
      </c>
    </row>
    <row r="1890" spans="1:2" ht="16" x14ac:dyDescent="0.2">
      <c r="A1890" s="3" t="s">
        <v>3483</v>
      </c>
      <c r="B1890">
        <v>44</v>
      </c>
    </row>
    <row r="1891" spans="1:2" ht="16" x14ac:dyDescent="0.2">
      <c r="A1891" s="3" t="s">
        <v>3484</v>
      </c>
      <c r="B1891">
        <v>30</v>
      </c>
    </row>
    <row r="1892" spans="1:2" ht="32" x14ac:dyDescent="0.2">
      <c r="A1892" s="3" t="s">
        <v>3485</v>
      </c>
      <c r="B1892">
        <v>56</v>
      </c>
    </row>
    <row r="1893" spans="1:2" ht="16" x14ac:dyDescent="0.2">
      <c r="A1893" s="3" t="s">
        <v>3486</v>
      </c>
      <c r="B1893">
        <v>66</v>
      </c>
    </row>
    <row r="1894" spans="1:2" ht="16" x14ac:dyDescent="0.2">
      <c r="A1894" s="3" t="s">
        <v>3487</v>
      </c>
      <c r="B1894">
        <v>29</v>
      </c>
    </row>
    <row r="1895" spans="1:2" ht="32" x14ac:dyDescent="0.2">
      <c r="A1895" s="3" t="s">
        <v>3488</v>
      </c>
      <c r="B1895">
        <v>72</v>
      </c>
    </row>
    <row r="1896" spans="1:2" ht="32" x14ac:dyDescent="0.2">
      <c r="A1896" s="3" t="s">
        <v>3489</v>
      </c>
      <c r="B1896">
        <v>27</v>
      </c>
    </row>
    <row r="1897" spans="1:2" ht="16" x14ac:dyDescent="0.2">
      <c r="A1897" s="3" t="s">
        <v>3490</v>
      </c>
      <c r="B1897">
        <v>10</v>
      </c>
    </row>
    <row r="1898" spans="1:2" ht="32" x14ac:dyDescent="0.2">
      <c r="A1898" s="3" t="s">
        <v>3491</v>
      </c>
      <c r="B1898">
        <v>35</v>
      </c>
    </row>
    <row r="1899" spans="1:2" ht="16" x14ac:dyDescent="0.2">
      <c r="A1899" s="3" t="s">
        <v>3492</v>
      </c>
      <c r="B1899">
        <v>29</v>
      </c>
    </row>
    <row r="1900" spans="1:2" ht="16" x14ac:dyDescent="0.2">
      <c r="A1900" s="3" t="s">
        <v>3493</v>
      </c>
      <c r="B1900">
        <v>13</v>
      </c>
    </row>
    <row r="1901" spans="1:2" ht="16" x14ac:dyDescent="0.2">
      <c r="A1901" s="3" t="s">
        <v>3494</v>
      </c>
      <c r="B1901">
        <v>72</v>
      </c>
    </row>
    <row r="1902" spans="1:2" ht="16" x14ac:dyDescent="0.2">
      <c r="A1902" s="3" t="s">
        <v>3495</v>
      </c>
      <c r="B1902">
        <v>78</v>
      </c>
    </row>
    <row r="1903" spans="1:2" ht="16" x14ac:dyDescent="0.2">
      <c r="A1903" s="3" t="s">
        <v>3496</v>
      </c>
      <c r="B1903">
        <v>49</v>
      </c>
    </row>
    <row r="1904" spans="1:2" ht="16" x14ac:dyDescent="0.2">
      <c r="A1904" s="3" t="s">
        <v>3497</v>
      </c>
      <c r="B1904">
        <v>42</v>
      </c>
    </row>
    <row r="1905" spans="1:2" ht="16" x14ac:dyDescent="0.2">
      <c r="A1905" s="3" t="s">
        <v>3498</v>
      </c>
      <c r="B1905">
        <v>35</v>
      </c>
    </row>
    <row r="1906" spans="1:2" ht="32" x14ac:dyDescent="0.2">
      <c r="A1906" s="3" t="s">
        <v>3499</v>
      </c>
      <c r="B1906">
        <v>42</v>
      </c>
    </row>
    <row r="1907" spans="1:2" ht="16" x14ac:dyDescent="0.2">
      <c r="A1907" s="3" t="s">
        <v>3500</v>
      </c>
      <c r="B1907">
        <v>42</v>
      </c>
    </row>
    <row r="1908" spans="1:2" ht="16" x14ac:dyDescent="0.2">
      <c r="A1908" s="3" t="s">
        <v>3501</v>
      </c>
      <c r="B1908">
        <v>31</v>
      </c>
    </row>
    <row r="1909" spans="1:2" ht="16" x14ac:dyDescent="0.2">
      <c r="A1909" s="3" t="s">
        <v>3502</v>
      </c>
      <c r="B1909">
        <v>38</v>
      </c>
    </row>
    <row r="1910" spans="1:2" ht="16" x14ac:dyDescent="0.2">
      <c r="A1910" s="3" t="s">
        <v>3503</v>
      </c>
      <c r="B1910">
        <v>8</v>
      </c>
    </row>
    <row r="1911" spans="1:2" ht="16" x14ac:dyDescent="0.2">
      <c r="A1911" s="3" t="s">
        <v>3504</v>
      </c>
      <c r="B1911">
        <v>39</v>
      </c>
    </row>
    <row r="1912" spans="1:2" ht="32" x14ac:dyDescent="0.2">
      <c r="A1912" s="3" t="s">
        <v>3505</v>
      </c>
      <c r="B1912">
        <v>29</v>
      </c>
    </row>
    <row r="1913" spans="1:2" ht="16" x14ac:dyDescent="0.2">
      <c r="A1913" s="3" t="s">
        <v>3506</v>
      </c>
      <c r="B1913">
        <v>72</v>
      </c>
    </row>
    <row r="1914" spans="1:2" ht="16" x14ac:dyDescent="0.2">
      <c r="A1914" s="3" t="s">
        <v>3507</v>
      </c>
      <c r="B1914">
        <v>15</v>
      </c>
    </row>
    <row r="1915" spans="1:2" ht="32" x14ac:dyDescent="0.2">
      <c r="A1915" s="3" t="s">
        <v>3508</v>
      </c>
      <c r="B1915">
        <v>33</v>
      </c>
    </row>
    <row r="1916" spans="1:2" ht="16" x14ac:dyDescent="0.2">
      <c r="A1916" s="3" t="s">
        <v>3509</v>
      </c>
      <c r="B1916">
        <v>15</v>
      </c>
    </row>
    <row r="1917" spans="1:2" ht="16" x14ac:dyDescent="0.2">
      <c r="A1917" s="3" t="s">
        <v>3510</v>
      </c>
      <c r="B1917">
        <v>19</v>
      </c>
    </row>
    <row r="1918" spans="1:2" ht="16" x14ac:dyDescent="0.2">
      <c r="A1918" s="3" t="s">
        <v>3511</v>
      </c>
      <c r="B1918">
        <v>17</v>
      </c>
    </row>
    <row r="1919" spans="1:2" ht="32" x14ac:dyDescent="0.2">
      <c r="A1919" s="3" t="s">
        <v>3512</v>
      </c>
      <c r="B1919">
        <v>44</v>
      </c>
    </row>
    <row r="1920" spans="1:2" ht="32" x14ac:dyDescent="0.2">
      <c r="A1920" s="3" t="s">
        <v>3513</v>
      </c>
      <c r="B1920">
        <v>10</v>
      </c>
    </row>
    <row r="1921" spans="1:2" ht="16" x14ac:dyDescent="0.2">
      <c r="A1921" s="3" t="s">
        <v>3514</v>
      </c>
      <c r="B1921">
        <v>46</v>
      </c>
    </row>
    <row r="1922" spans="1:2" ht="16" x14ac:dyDescent="0.2">
      <c r="A1922" s="3" t="s">
        <v>3515</v>
      </c>
      <c r="B1922">
        <v>11</v>
      </c>
    </row>
    <row r="1923" spans="1:2" ht="16" x14ac:dyDescent="0.2">
      <c r="A1923" s="3" t="s">
        <v>3516</v>
      </c>
      <c r="B1923">
        <v>13</v>
      </c>
    </row>
    <row r="1924" spans="1:2" ht="16" x14ac:dyDescent="0.2">
      <c r="A1924" s="3" t="s">
        <v>3517</v>
      </c>
      <c r="B1924">
        <v>33</v>
      </c>
    </row>
    <row r="1925" spans="1:2" ht="16" x14ac:dyDescent="0.2">
      <c r="A1925" s="3" t="s">
        <v>3518</v>
      </c>
      <c r="B1925">
        <v>28</v>
      </c>
    </row>
    <row r="1926" spans="1:2" ht="16" x14ac:dyDescent="0.2">
      <c r="A1926" s="3" t="s">
        <v>3519</v>
      </c>
      <c r="B1926">
        <v>21</v>
      </c>
    </row>
    <row r="1927" spans="1:2" ht="16" x14ac:dyDescent="0.2">
      <c r="A1927" s="3" t="s">
        <v>3520</v>
      </c>
      <c r="B1927">
        <v>13</v>
      </c>
    </row>
    <row r="1928" spans="1:2" ht="32" x14ac:dyDescent="0.2">
      <c r="A1928" s="3" t="s">
        <v>3521</v>
      </c>
      <c r="B1928">
        <v>34</v>
      </c>
    </row>
    <row r="1929" spans="1:2" ht="16" x14ac:dyDescent="0.2">
      <c r="A1929" s="3" t="s">
        <v>3522</v>
      </c>
      <c r="B1929">
        <v>80</v>
      </c>
    </row>
    <row r="1930" spans="1:2" ht="16" x14ac:dyDescent="0.2">
      <c r="A1930" s="3" t="s">
        <v>3523</v>
      </c>
      <c r="B1930">
        <v>74</v>
      </c>
    </row>
    <row r="1931" spans="1:2" ht="16" x14ac:dyDescent="0.2">
      <c r="A1931" s="3" t="s">
        <v>3524</v>
      </c>
      <c r="B1931">
        <v>7</v>
      </c>
    </row>
    <row r="1932" spans="1:2" ht="16" x14ac:dyDescent="0.2">
      <c r="A1932" s="3" t="s">
        <v>3525</v>
      </c>
      <c r="B1932">
        <v>34</v>
      </c>
    </row>
    <row r="1933" spans="1:2" ht="32" x14ac:dyDescent="0.2">
      <c r="A1933" s="3" t="s">
        <v>3526</v>
      </c>
      <c r="B1933">
        <v>86</v>
      </c>
    </row>
    <row r="1934" spans="1:2" ht="32" x14ac:dyDescent="0.2">
      <c r="A1934" s="3" t="s">
        <v>3527</v>
      </c>
      <c r="B1934">
        <v>37</v>
      </c>
    </row>
    <row r="1935" spans="1:2" ht="32" x14ac:dyDescent="0.2">
      <c r="A1935" s="3" t="s">
        <v>3528</v>
      </c>
      <c r="B1935">
        <v>18</v>
      </c>
    </row>
    <row r="1936" spans="1:2" ht="16" x14ac:dyDescent="0.2">
      <c r="A1936" s="3" t="s">
        <v>3529</v>
      </c>
      <c r="B1936">
        <v>22</v>
      </c>
    </row>
    <row r="1937" spans="1:2" ht="16" x14ac:dyDescent="0.2">
      <c r="A1937" s="3" t="s">
        <v>3530</v>
      </c>
      <c r="B1937">
        <v>26</v>
      </c>
    </row>
    <row r="1938" spans="1:2" ht="16" x14ac:dyDescent="0.2">
      <c r="A1938" s="3" t="s">
        <v>3531</v>
      </c>
      <c r="B1938">
        <v>27</v>
      </c>
    </row>
    <row r="1939" spans="1:2" ht="32" x14ac:dyDescent="0.2">
      <c r="A1939" s="3" t="s">
        <v>3532</v>
      </c>
      <c r="B1939">
        <v>8</v>
      </c>
    </row>
    <row r="1940" spans="1:2" ht="16" x14ac:dyDescent="0.2">
      <c r="A1940" s="3" t="s">
        <v>3533</v>
      </c>
      <c r="B1940">
        <v>204</v>
      </c>
    </row>
    <row r="1941" spans="1:2" ht="16" x14ac:dyDescent="0.2">
      <c r="A1941" s="3" t="s">
        <v>3534</v>
      </c>
      <c r="B1941">
        <v>46</v>
      </c>
    </row>
    <row r="1942" spans="1:2" ht="16" x14ac:dyDescent="0.2">
      <c r="A1942" s="3" t="s">
        <v>3535</v>
      </c>
      <c r="B1942">
        <v>17</v>
      </c>
    </row>
    <row r="1943" spans="1:2" ht="16" x14ac:dyDescent="0.2">
      <c r="A1943" s="3" t="s">
        <v>3536</v>
      </c>
      <c r="B1943">
        <v>28</v>
      </c>
    </row>
    <row r="1944" spans="1:2" ht="16" x14ac:dyDescent="0.2">
      <c r="A1944" s="3" t="s">
        <v>3537</v>
      </c>
      <c r="B1944">
        <v>83</v>
      </c>
    </row>
    <row r="1945" spans="1:2" ht="16" x14ac:dyDescent="0.2">
      <c r="A1945" s="3" t="s">
        <v>3538</v>
      </c>
      <c r="B1945">
        <v>13</v>
      </c>
    </row>
    <row r="1946" spans="1:2" ht="16" x14ac:dyDescent="0.2">
      <c r="A1946" s="3" t="s">
        <v>3539</v>
      </c>
      <c r="B1946">
        <v>8</v>
      </c>
    </row>
    <row r="1947" spans="1:2" ht="16" x14ac:dyDescent="0.2">
      <c r="A1947" s="3" t="s">
        <v>3540</v>
      </c>
      <c r="B1947">
        <v>32</v>
      </c>
    </row>
    <row r="1948" spans="1:2" ht="16" x14ac:dyDescent="0.2">
      <c r="A1948" s="3" t="s">
        <v>3541</v>
      </c>
      <c r="B1948">
        <v>85</v>
      </c>
    </row>
    <row r="1949" spans="1:2" ht="32" x14ac:dyDescent="0.2">
      <c r="A1949" s="3" t="s">
        <v>3542</v>
      </c>
      <c r="B1949">
        <v>29</v>
      </c>
    </row>
    <row r="1950" spans="1:2" ht="16" x14ac:dyDescent="0.2">
      <c r="A1950" s="3" t="s">
        <v>3543</v>
      </c>
      <c r="B1950">
        <v>24</v>
      </c>
    </row>
    <row r="1951" spans="1:2" ht="32" x14ac:dyDescent="0.2">
      <c r="A1951" s="3" t="s">
        <v>3544</v>
      </c>
      <c r="B1951">
        <v>8</v>
      </c>
    </row>
    <row r="1952" spans="1:2" ht="16" x14ac:dyDescent="0.2">
      <c r="A1952" s="3" t="s">
        <v>3545</v>
      </c>
      <c r="B1952">
        <v>19</v>
      </c>
    </row>
    <row r="1953" spans="1:2" ht="16" x14ac:dyDescent="0.2">
      <c r="A1953" s="3" t="s">
        <v>3546</v>
      </c>
      <c r="B1953">
        <v>336</v>
      </c>
    </row>
    <row r="1954" spans="1:2" ht="16" x14ac:dyDescent="0.2">
      <c r="A1954" s="3" t="s">
        <v>3547</v>
      </c>
      <c r="B1954">
        <v>13</v>
      </c>
    </row>
    <row r="1955" spans="1:2" ht="16" x14ac:dyDescent="0.2">
      <c r="A1955" s="3" t="s">
        <v>3548</v>
      </c>
      <c r="B1955">
        <v>42</v>
      </c>
    </row>
    <row r="1956" spans="1:2" ht="16" x14ac:dyDescent="0.2">
      <c r="A1956" s="3" t="s">
        <v>3549</v>
      </c>
      <c r="B1956">
        <v>64</v>
      </c>
    </row>
    <row r="1957" spans="1:2" ht="16" x14ac:dyDescent="0.2">
      <c r="A1957" s="3" t="s">
        <v>3550</v>
      </c>
      <c r="B1957">
        <v>25</v>
      </c>
    </row>
    <row r="1958" spans="1:2" ht="16" x14ac:dyDescent="0.2">
      <c r="A1958" s="3" t="s">
        <v>3551</v>
      </c>
      <c r="B1958">
        <v>20</v>
      </c>
    </row>
    <row r="1959" spans="1:2" ht="16" x14ac:dyDescent="0.2">
      <c r="A1959" s="3" t="s">
        <v>3552</v>
      </c>
      <c r="B1959">
        <v>104</v>
      </c>
    </row>
    <row r="1960" spans="1:2" ht="16" x14ac:dyDescent="0.2">
      <c r="A1960" s="3" t="s">
        <v>3553</v>
      </c>
      <c r="B1960">
        <v>53</v>
      </c>
    </row>
    <row r="1961" spans="1:2" ht="16" x14ac:dyDescent="0.2">
      <c r="A1961" s="3" t="s">
        <v>3554</v>
      </c>
      <c r="B1961">
        <v>14</v>
      </c>
    </row>
    <row r="1962" spans="1:2" ht="16" x14ac:dyDescent="0.2">
      <c r="A1962" s="3" t="s">
        <v>3555</v>
      </c>
      <c r="B1962">
        <v>20</v>
      </c>
    </row>
    <row r="1963" spans="1:2" ht="16" x14ac:dyDescent="0.2">
      <c r="A1963" s="3" t="s">
        <v>3556</v>
      </c>
      <c r="B1963">
        <v>558</v>
      </c>
    </row>
    <row r="1964" spans="1:2" ht="16" x14ac:dyDescent="0.2">
      <c r="A1964" s="3" t="s">
        <v>3557</v>
      </c>
      <c r="B1964">
        <v>22</v>
      </c>
    </row>
    <row r="1965" spans="1:2" ht="16" x14ac:dyDescent="0.2">
      <c r="A1965" s="3" t="s">
        <v>3558</v>
      </c>
      <c r="B1965">
        <v>24</v>
      </c>
    </row>
    <row r="1966" spans="1:2" ht="16" x14ac:dyDescent="0.2">
      <c r="A1966" s="3" t="s">
        <v>3559</v>
      </c>
      <c r="B1966">
        <v>74</v>
      </c>
    </row>
    <row r="1967" spans="1:2" ht="16" x14ac:dyDescent="0.2">
      <c r="A1967" s="3" t="s">
        <v>3560</v>
      </c>
      <c r="B1967">
        <v>54</v>
      </c>
    </row>
    <row r="1968" spans="1:2" ht="32" x14ac:dyDescent="0.2">
      <c r="A1968" s="3" t="s">
        <v>3561</v>
      </c>
      <c r="B1968">
        <v>31</v>
      </c>
    </row>
    <row r="1969" spans="1:2" ht="32" x14ac:dyDescent="0.2">
      <c r="A1969" s="3" t="s">
        <v>3562</v>
      </c>
      <c r="B1969">
        <v>25</v>
      </c>
    </row>
    <row r="1970" spans="1:2" ht="16" x14ac:dyDescent="0.2">
      <c r="A1970" s="3" t="s">
        <v>3563</v>
      </c>
      <c r="B1970">
        <v>17</v>
      </c>
    </row>
    <row r="1971" spans="1:2" ht="32" x14ac:dyDescent="0.2">
      <c r="A1971" s="3" t="s">
        <v>3564</v>
      </c>
      <c r="B1971">
        <v>12</v>
      </c>
    </row>
    <row r="1972" spans="1:2" ht="16" x14ac:dyDescent="0.2">
      <c r="A1972" s="3" t="s">
        <v>3565</v>
      </c>
      <c r="B1972">
        <v>38</v>
      </c>
    </row>
    <row r="1973" spans="1:2" ht="16" x14ac:dyDescent="0.2">
      <c r="A1973" s="3" t="s">
        <v>3566</v>
      </c>
      <c r="B1973">
        <v>41</v>
      </c>
    </row>
    <row r="1974" spans="1:2" ht="16" x14ac:dyDescent="0.2">
      <c r="A1974" s="3" t="s">
        <v>3567</v>
      </c>
      <c r="B1974">
        <v>19</v>
      </c>
    </row>
    <row r="1975" spans="1:2" ht="32" x14ac:dyDescent="0.2">
      <c r="A1975" s="3" t="s">
        <v>3568</v>
      </c>
      <c r="B1975">
        <v>41</v>
      </c>
    </row>
    <row r="1976" spans="1:2" ht="16" x14ac:dyDescent="0.2">
      <c r="A1976" s="3" t="s">
        <v>3569</v>
      </c>
      <c r="B1976">
        <v>26</v>
      </c>
    </row>
    <row r="1977" spans="1:2" ht="16" x14ac:dyDescent="0.2">
      <c r="A1977" s="3" t="s">
        <v>3570</v>
      </c>
      <c r="B1977">
        <v>25</v>
      </c>
    </row>
    <row r="1978" spans="1:2" ht="16" x14ac:dyDescent="0.2">
      <c r="A1978" s="3" t="s">
        <v>3571</v>
      </c>
      <c r="B1978">
        <v>9</v>
      </c>
    </row>
    <row r="1979" spans="1:2" ht="16" x14ac:dyDescent="0.2">
      <c r="A1979" s="3" t="s">
        <v>3572</v>
      </c>
      <c r="B1979">
        <v>78</v>
      </c>
    </row>
    <row r="1980" spans="1:2" ht="16" x14ac:dyDescent="0.2">
      <c r="A1980" s="3" t="s">
        <v>3573</v>
      </c>
      <c r="B1980">
        <v>45</v>
      </c>
    </row>
    <row r="1981" spans="1:2" ht="16" x14ac:dyDescent="0.2">
      <c r="A1981" s="3" t="s">
        <v>3574</v>
      </c>
      <c r="B1981">
        <v>102</v>
      </c>
    </row>
    <row r="1982" spans="1:2" ht="16" x14ac:dyDescent="0.2">
      <c r="A1982" s="3" t="s">
        <v>3575</v>
      </c>
      <c r="B1982">
        <v>5</v>
      </c>
    </row>
    <row r="1983" spans="1:2" ht="16" x14ac:dyDescent="0.2">
      <c r="A1983" s="3" t="s">
        <v>3576</v>
      </c>
      <c r="B1983">
        <v>27</v>
      </c>
    </row>
    <row r="1984" spans="1:2" ht="16" x14ac:dyDescent="0.2">
      <c r="A1984" s="3" t="s">
        <v>3577</v>
      </c>
      <c r="B1984">
        <v>37</v>
      </c>
    </row>
    <row r="1985" spans="1:2" ht="32" x14ac:dyDescent="0.2">
      <c r="A1985" s="3" t="s">
        <v>3578</v>
      </c>
      <c r="B1985">
        <v>14</v>
      </c>
    </row>
    <row r="1986" spans="1:2" ht="16" x14ac:dyDescent="0.2">
      <c r="A1986" s="3" t="s">
        <v>3579</v>
      </c>
      <c r="B1986">
        <v>27</v>
      </c>
    </row>
    <row r="1987" spans="1:2" ht="16" x14ac:dyDescent="0.2">
      <c r="A1987" s="3" t="s">
        <v>3580</v>
      </c>
      <c r="B1987">
        <v>45</v>
      </c>
    </row>
    <row r="1988" spans="1:2" ht="16" x14ac:dyDescent="0.2">
      <c r="A1988" s="3" t="s">
        <v>3581</v>
      </c>
      <c r="B1988">
        <v>49</v>
      </c>
    </row>
    <row r="1989" spans="1:2" ht="16" x14ac:dyDescent="0.2">
      <c r="A1989" s="3" t="s">
        <v>3582</v>
      </c>
      <c r="B1989">
        <v>24</v>
      </c>
    </row>
    <row r="1990" spans="1:2" ht="16" x14ac:dyDescent="0.2">
      <c r="A1990" s="3" t="s">
        <v>3583</v>
      </c>
      <c r="B1990">
        <v>112</v>
      </c>
    </row>
    <row r="1991" spans="1:2" ht="16" x14ac:dyDescent="0.2">
      <c r="A1991" s="3" t="s">
        <v>3584</v>
      </c>
      <c r="B1991">
        <v>23</v>
      </c>
    </row>
    <row r="1992" spans="1:2" ht="16" x14ac:dyDescent="0.2">
      <c r="A1992" s="3" t="s">
        <v>3585</v>
      </c>
      <c r="B1992">
        <v>54</v>
      </c>
    </row>
    <row r="1993" spans="1:2" ht="16" x14ac:dyDescent="0.2">
      <c r="A1993" s="3" t="s">
        <v>3586</v>
      </c>
      <c r="B1993">
        <v>28</v>
      </c>
    </row>
    <row r="1994" spans="1:2" ht="16" x14ac:dyDescent="0.2">
      <c r="A1994" s="3" t="s">
        <v>3587</v>
      </c>
      <c r="B1994">
        <v>11</v>
      </c>
    </row>
    <row r="1995" spans="1:2" ht="32" x14ac:dyDescent="0.2">
      <c r="A1995" s="3" t="s">
        <v>3588</v>
      </c>
      <c r="B1995">
        <v>62</v>
      </c>
    </row>
    <row r="1996" spans="1:2" ht="16" x14ac:dyDescent="0.2">
      <c r="A1996" s="3" t="s">
        <v>3589</v>
      </c>
      <c r="B1996">
        <v>73</v>
      </c>
    </row>
    <row r="1997" spans="1:2" ht="32" x14ac:dyDescent="0.2">
      <c r="A1997" s="3" t="s">
        <v>3590</v>
      </c>
      <c r="B1997">
        <v>18</v>
      </c>
    </row>
    <row r="1998" spans="1:2" ht="16" x14ac:dyDescent="0.2">
      <c r="A1998" s="3" t="s">
        <v>3591</v>
      </c>
      <c r="B1998">
        <v>35</v>
      </c>
    </row>
    <row r="1999" spans="1:2" ht="16" x14ac:dyDescent="0.2">
      <c r="A1999" s="3" t="s">
        <v>3592</v>
      </c>
      <c r="B1999">
        <v>43</v>
      </c>
    </row>
    <row r="2000" spans="1:2" ht="16" x14ac:dyDescent="0.2">
      <c r="A2000" s="3" t="s">
        <v>3593</v>
      </c>
      <c r="B2000">
        <v>36</v>
      </c>
    </row>
    <row r="2001" spans="1:2" ht="16" x14ac:dyDescent="0.2">
      <c r="A2001" s="3" t="s">
        <v>3594</v>
      </c>
      <c r="B2001">
        <v>62</v>
      </c>
    </row>
    <row r="2002" spans="1:2" ht="16" x14ac:dyDescent="0.2">
      <c r="A2002" s="3" t="s">
        <v>3595</v>
      </c>
      <c r="B2002">
        <v>15</v>
      </c>
    </row>
    <row r="2003" spans="1:2" ht="32" x14ac:dyDescent="0.2">
      <c r="A2003" s="3" t="s">
        <v>3596</v>
      </c>
      <c r="B2003">
        <v>33</v>
      </c>
    </row>
    <row r="2004" spans="1:2" ht="16" x14ac:dyDescent="0.2">
      <c r="A2004" s="3" t="s">
        <v>3597</v>
      </c>
      <c r="B2004">
        <v>27</v>
      </c>
    </row>
    <row r="2005" spans="1:2" ht="16" x14ac:dyDescent="0.2">
      <c r="A2005" s="3" t="s">
        <v>3598</v>
      </c>
      <c r="B2005">
        <v>17</v>
      </c>
    </row>
    <row r="2006" spans="1:2" ht="16" x14ac:dyDescent="0.2">
      <c r="A2006" s="3" t="s">
        <v>3599</v>
      </c>
      <c r="B2006">
        <v>4</v>
      </c>
    </row>
    <row r="2007" spans="1:2" ht="16" x14ac:dyDescent="0.2">
      <c r="A2007" s="3" t="s">
        <v>3600</v>
      </c>
      <c r="B2007">
        <v>53</v>
      </c>
    </row>
    <row r="2008" spans="1:2" ht="16" x14ac:dyDescent="0.2">
      <c r="A2008" s="3" t="s">
        <v>3601</v>
      </c>
      <c r="B2008">
        <v>49</v>
      </c>
    </row>
    <row r="2009" spans="1:2" ht="16" x14ac:dyDescent="0.2">
      <c r="A2009" s="3" t="s">
        <v>3602</v>
      </c>
      <c r="B2009">
        <v>57</v>
      </c>
    </row>
    <row r="2010" spans="1:2" ht="16" x14ac:dyDescent="0.2">
      <c r="A2010" s="3" t="s">
        <v>3603</v>
      </c>
      <c r="B2010">
        <v>69</v>
      </c>
    </row>
    <row r="2011" spans="1:2" ht="32" x14ac:dyDescent="0.2">
      <c r="A2011" s="3" t="s">
        <v>3604</v>
      </c>
      <c r="B2011">
        <v>15</v>
      </c>
    </row>
    <row r="2012" spans="1:2" ht="16" x14ac:dyDescent="0.2">
      <c r="A2012" s="3" t="s">
        <v>3605</v>
      </c>
      <c r="B2012">
        <v>64</v>
      </c>
    </row>
    <row r="2013" spans="1:2" ht="16" x14ac:dyDescent="0.2">
      <c r="A2013" s="3" t="s">
        <v>3606</v>
      </c>
      <c r="B2013">
        <v>20</v>
      </c>
    </row>
    <row r="2014" spans="1:2" ht="16" x14ac:dyDescent="0.2">
      <c r="A2014" s="3" t="s">
        <v>3607</v>
      </c>
      <c r="B2014">
        <v>27</v>
      </c>
    </row>
    <row r="2015" spans="1:2" ht="32" x14ac:dyDescent="0.2">
      <c r="A2015" s="3" t="s">
        <v>3608</v>
      </c>
      <c r="B2015">
        <v>21</v>
      </c>
    </row>
    <row r="2016" spans="1:2" ht="16" x14ac:dyDescent="0.2">
      <c r="A2016" s="3" t="s">
        <v>3609</v>
      </c>
      <c r="B2016">
        <v>31</v>
      </c>
    </row>
    <row r="2017" spans="1:2" ht="16" x14ac:dyDescent="0.2">
      <c r="A2017" s="3" t="s">
        <v>3610</v>
      </c>
      <c r="B2017">
        <v>51</v>
      </c>
    </row>
    <row r="2018" spans="1:2" ht="16" x14ac:dyDescent="0.2">
      <c r="A2018" s="3" t="s">
        <v>3611</v>
      </c>
      <c r="B2018">
        <v>57</v>
      </c>
    </row>
    <row r="2019" spans="1:2" ht="16" x14ac:dyDescent="0.2">
      <c r="A2019" s="3" t="s">
        <v>3612</v>
      </c>
      <c r="B2019">
        <v>20</v>
      </c>
    </row>
    <row r="2020" spans="1:2" ht="16" x14ac:dyDescent="0.2">
      <c r="A2020" s="3" t="s">
        <v>3439</v>
      </c>
      <c r="B2020">
        <v>71</v>
      </c>
    </row>
    <row r="2021" spans="1:2" ht="16" x14ac:dyDescent="0.2">
      <c r="A2021" s="3" t="s">
        <v>3613</v>
      </c>
      <c r="B2021">
        <v>72</v>
      </c>
    </row>
    <row r="2022" spans="1:2" ht="16" x14ac:dyDescent="0.2">
      <c r="A2022" s="3" t="s">
        <v>3614</v>
      </c>
      <c r="B2022">
        <v>45</v>
      </c>
    </row>
    <row r="2023" spans="1:2" ht="16" x14ac:dyDescent="0.2">
      <c r="A2023" s="3" t="s">
        <v>3615</v>
      </c>
      <c r="B2023">
        <v>51</v>
      </c>
    </row>
    <row r="2024" spans="1:2" ht="16" x14ac:dyDescent="0.2">
      <c r="A2024" s="3" t="s">
        <v>3616</v>
      </c>
      <c r="B2024">
        <v>56</v>
      </c>
    </row>
    <row r="2025" spans="1:2" ht="16" x14ac:dyDescent="0.2">
      <c r="A2025" s="3" t="s">
        <v>3617</v>
      </c>
      <c r="B2025">
        <v>17</v>
      </c>
    </row>
    <row r="2026" spans="1:2" ht="32" x14ac:dyDescent="0.2">
      <c r="A2026" s="3" t="s">
        <v>3618</v>
      </c>
      <c r="B2026">
        <v>197</v>
      </c>
    </row>
    <row r="2027" spans="1:2" ht="16" x14ac:dyDescent="0.2">
      <c r="A2027" s="3" t="s">
        <v>3619</v>
      </c>
      <c r="B2027">
        <v>70</v>
      </c>
    </row>
    <row r="2028" spans="1:2" ht="16" x14ac:dyDescent="0.2">
      <c r="A2028" s="3" t="s">
        <v>3620</v>
      </c>
      <c r="B2028">
        <v>21</v>
      </c>
    </row>
    <row r="2029" spans="1:2" ht="16" x14ac:dyDescent="0.2">
      <c r="A2029" s="3" t="s">
        <v>3621</v>
      </c>
      <c r="B2029">
        <v>34</v>
      </c>
    </row>
    <row r="2030" spans="1:2" ht="16" x14ac:dyDescent="0.2">
      <c r="A2030" s="3" t="s">
        <v>3622</v>
      </c>
      <c r="B2030">
        <v>39</v>
      </c>
    </row>
    <row r="2031" spans="1:2" ht="16" x14ac:dyDescent="0.2">
      <c r="A2031" s="3" t="s">
        <v>3623</v>
      </c>
      <c r="B2031">
        <v>78</v>
      </c>
    </row>
    <row r="2032" spans="1:2" ht="16" x14ac:dyDescent="0.2">
      <c r="A2032" s="3" t="s">
        <v>3624</v>
      </c>
      <c r="B2032">
        <v>48</v>
      </c>
    </row>
    <row r="2033" spans="1:2" ht="16" x14ac:dyDescent="0.2">
      <c r="A2033" s="3" t="s">
        <v>3625</v>
      </c>
      <c r="B2033">
        <v>29</v>
      </c>
    </row>
    <row r="2034" spans="1:2" ht="16" x14ac:dyDescent="0.2">
      <c r="A2034" s="3" t="s">
        <v>3646</v>
      </c>
      <c r="B2034">
        <v>73</v>
      </c>
    </row>
    <row r="2035" spans="1:2" ht="16" x14ac:dyDescent="0.2">
      <c r="A2035" s="3" t="s">
        <v>3647</v>
      </c>
      <c r="B2035">
        <v>8</v>
      </c>
    </row>
    <row r="2036" spans="1:2" ht="16" x14ac:dyDescent="0.2">
      <c r="A2036" s="3" t="s">
        <v>3648</v>
      </c>
      <c r="B2036">
        <v>17</v>
      </c>
    </row>
    <row r="2037" spans="1:2" ht="16" x14ac:dyDescent="0.2">
      <c r="A2037" s="3" t="s">
        <v>3649</v>
      </c>
      <c r="B2037">
        <v>9</v>
      </c>
    </row>
    <row r="2038" spans="1:2" ht="16" x14ac:dyDescent="0.2">
      <c r="A2038" s="3" t="s">
        <v>2867</v>
      </c>
      <c r="B2038">
        <v>17</v>
      </c>
    </row>
    <row r="2039" spans="1:2" ht="16" x14ac:dyDescent="0.2">
      <c r="A2039" s="3" t="s">
        <v>3650</v>
      </c>
      <c r="B2039">
        <v>33</v>
      </c>
    </row>
    <row r="2040" spans="1:2" ht="32" x14ac:dyDescent="0.2">
      <c r="A2040" s="3" t="s">
        <v>3651</v>
      </c>
      <c r="B2040">
        <v>38</v>
      </c>
    </row>
    <row r="2041" spans="1:2" ht="16" x14ac:dyDescent="0.2">
      <c r="A2041" s="3" t="s">
        <v>3652</v>
      </c>
      <c r="B2041">
        <v>79</v>
      </c>
    </row>
    <row r="2042" spans="1:2" ht="16" x14ac:dyDescent="0.2">
      <c r="A2042" s="3" t="s">
        <v>3653</v>
      </c>
      <c r="B2042">
        <v>46</v>
      </c>
    </row>
    <row r="2043" spans="1:2" ht="16" x14ac:dyDescent="0.2">
      <c r="A2043" s="3" t="s">
        <v>3654</v>
      </c>
      <c r="B2043">
        <v>20</v>
      </c>
    </row>
    <row r="2044" spans="1:2" ht="16" x14ac:dyDescent="0.2">
      <c r="A2044" s="3" t="s">
        <v>3655</v>
      </c>
      <c r="B2044">
        <v>20</v>
      </c>
    </row>
    <row r="2045" spans="1:2" ht="16" x14ac:dyDescent="0.2">
      <c r="A2045" s="3" t="s">
        <v>3656</v>
      </c>
      <c r="B2045">
        <v>13</v>
      </c>
    </row>
    <row r="2046" spans="1:2" ht="16" x14ac:dyDescent="0.2">
      <c r="A2046" s="3" t="s">
        <v>3657</v>
      </c>
      <c r="B2046">
        <v>22</v>
      </c>
    </row>
    <row r="2047" spans="1:2" ht="32" x14ac:dyDescent="0.2">
      <c r="A2047" s="3" t="s">
        <v>3658</v>
      </c>
      <c r="B2047">
        <v>36</v>
      </c>
    </row>
    <row r="2048" spans="1:2" ht="32" x14ac:dyDescent="0.2">
      <c r="A2048" s="3" t="s">
        <v>3659</v>
      </c>
      <c r="B2048">
        <v>40</v>
      </c>
    </row>
    <row r="2049" spans="1:2" ht="16" x14ac:dyDescent="0.2">
      <c r="A2049" s="3" t="s">
        <v>3660</v>
      </c>
      <c r="B2049">
        <v>9</v>
      </c>
    </row>
    <row r="2050" spans="1:2" ht="16" x14ac:dyDescent="0.2">
      <c r="A2050" s="3" t="s">
        <v>3661</v>
      </c>
      <c r="B2050">
        <v>19</v>
      </c>
    </row>
    <row r="2051" spans="1:2" ht="16" x14ac:dyDescent="0.2">
      <c r="A2051" s="3" t="s">
        <v>3662</v>
      </c>
      <c r="B2051">
        <v>14</v>
      </c>
    </row>
    <row r="2052" spans="1:2" ht="16" x14ac:dyDescent="0.2">
      <c r="A2052" s="3" t="s">
        <v>3663</v>
      </c>
      <c r="B2052">
        <v>38</v>
      </c>
    </row>
    <row r="2053" spans="1:2" ht="16" x14ac:dyDescent="0.2">
      <c r="A2053" s="3" t="s">
        <v>3664</v>
      </c>
      <c r="B2053">
        <v>58</v>
      </c>
    </row>
    <row r="2054" spans="1:2" ht="16" x14ac:dyDescent="0.2">
      <c r="A2054" s="3" t="s">
        <v>3665</v>
      </c>
      <c r="B2054">
        <v>28</v>
      </c>
    </row>
    <row r="2055" spans="1:2" ht="16" x14ac:dyDescent="0.2">
      <c r="A2055" s="3" t="s">
        <v>3666</v>
      </c>
      <c r="B2055">
        <v>17</v>
      </c>
    </row>
    <row r="2056" spans="1:2" ht="16" x14ac:dyDescent="0.2">
      <c r="A2056" s="3" t="s">
        <v>3667</v>
      </c>
      <c r="B2056">
        <v>12</v>
      </c>
    </row>
    <row r="2057" spans="1:2" ht="16" x14ac:dyDescent="0.2">
      <c r="A2057" s="3" t="s">
        <v>3668</v>
      </c>
      <c r="B2057">
        <v>40</v>
      </c>
    </row>
    <row r="2058" spans="1:2" ht="32" x14ac:dyDescent="0.2">
      <c r="A2058" s="3" t="s">
        <v>3669</v>
      </c>
      <c r="B2058">
        <v>57</v>
      </c>
    </row>
    <row r="2059" spans="1:2" ht="16" x14ac:dyDescent="0.2">
      <c r="A2059" s="3" t="s">
        <v>3670</v>
      </c>
      <c r="B2059">
        <v>114</v>
      </c>
    </row>
    <row r="2060" spans="1:2" ht="16" x14ac:dyDescent="0.2">
      <c r="A2060" s="3" t="s">
        <v>3671</v>
      </c>
      <c r="B2060">
        <v>31</v>
      </c>
    </row>
    <row r="2061" spans="1:2" ht="16" x14ac:dyDescent="0.2">
      <c r="A2061" s="3" t="s">
        <v>3672</v>
      </c>
      <c r="B2061">
        <v>3</v>
      </c>
    </row>
    <row r="2062" spans="1:2" ht="16" x14ac:dyDescent="0.2">
      <c r="A2062" s="3" t="s">
        <v>3673</v>
      </c>
      <c r="B2062">
        <v>16</v>
      </c>
    </row>
    <row r="2063" spans="1:2" ht="16" x14ac:dyDescent="0.2">
      <c r="A2063" s="3" t="s">
        <v>3674</v>
      </c>
      <c r="B2063">
        <v>199</v>
      </c>
    </row>
    <row r="2064" spans="1:2" ht="16" x14ac:dyDescent="0.2">
      <c r="A2064" s="3" t="s">
        <v>3675</v>
      </c>
      <c r="B2064">
        <v>31</v>
      </c>
    </row>
    <row r="2065" spans="1:2" ht="16" x14ac:dyDescent="0.2">
      <c r="A2065" s="3" t="s">
        <v>3676</v>
      </c>
      <c r="B2065">
        <v>30</v>
      </c>
    </row>
    <row r="2066" spans="1:2" ht="32" x14ac:dyDescent="0.2">
      <c r="A2066" s="3" t="s">
        <v>3677</v>
      </c>
      <c r="B2066">
        <v>34</v>
      </c>
    </row>
    <row r="2067" spans="1:2" ht="16" x14ac:dyDescent="0.2">
      <c r="A2067" s="3" t="s">
        <v>3678</v>
      </c>
      <c r="B2067">
        <v>18</v>
      </c>
    </row>
    <row r="2068" spans="1:2" ht="16" x14ac:dyDescent="0.2">
      <c r="A2068" s="3" t="s">
        <v>3679</v>
      </c>
      <c r="B2068">
        <v>67</v>
      </c>
    </row>
    <row r="2069" spans="1:2" ht="16" x14ac:dyDescent="0.2">
      <c r="A2069" s="3" t="s">
        <v>3680</v>
      </c>
      <c r="B2069">
        <v>66</v>
      </c>
    </row>
    <row r="2070" spans="1:2" ht="16" x14ac:dyDescent="0.2">
      <c r="A2070" s="3" t="s">
        <v>3681</v>
      </c>
      <c r="B2070">
        <v>23</v>
      </c>
    </row>
    <row r="2071" spans="1:2" ht="16" x14ac:dyDescent="0.2">
      <c r="A2071" s="3" t="s">
        <v>3682</v>
      </c>
      <c r="B2071">
        <v>126</v>
      </c>
    </row>
    <row r="2072" spans="1:2" ht="16" x14ac:dyDescent="0.2">
      <c r="A2072" s="3" t="s">
        <v>3683</v>
      </c>
      <c r="B2072">
        <v>6</v>
      </c>
    </row>
    <row r="2073" spans="1:2" ht="16" x14ac:dyDescent="0.2">
      <c r="A2073" s="3" t="s">
        <v>3684</v>
      </c>
      <c r="B2073">
        <v>25</v>
      </c>
    </row>
    <row r="2074" spans="1:2" ht="16" x14ac:dyDescent="0.2">
      <c r="A2074" s="3" t="s">
        <v>3685</v>
      </c>
      <c r="B2074">
        <v>39</v>
      </c>
    </row>
    <row r="2075" spans="1:2" ht="16" x14ac:dyDescent="0.2">
      <c r="A2075" s="3" t="s">
        <v>3686</v>
      </c>
      <c r="B2075">
        <v>62</v>
      </c>
    </row>
    <row r="2076" spans="1:2" ht="16" x14ac:dyDescent="0.2">
      <c r="A2076" s="3" t="s">
        <v>3687</v>
      </c>
      <c r="B2076">
        <v>31</v>
      </c>
    </row>
    <row r="2077" spans="1:2" ht="32" x14ac:dyDescent="0.2">
      <c r="A2077" s="3" t="s">
        <v>3688</v>
      </c>
      <c r="B2077">
        <v>274</v>
      </c>
    </row>
    <row r="2078" spans="1:2" ht="16" x14ac:dyDescent="0.2">
      <c r="A2078" s="3" t="s">
        <v>3689</v>
      </c>
      <c r="B2078">
        <v>17</v>
      </c>
    </row>
    <row r="2079" spans="1:2" ht="16" x14ac:dyDescent="0.2">
      <c r="A2079" s="3" t="s">
        <v>3690</v>
      </c>
      <c r="B2079">
        <v>14</v>
      </c>
    </row>
    <row r="2080" spans="1:2" ht="16" x14ac:dyDescent="0.2">
      <c r="A2080" s="3" t="s">
        <v>3691</v>
      </c>
      <c r="B2080">
        <v>60</v>
      </c>
    </row>
    <row r="2081" spans="1:2" ht="16" x14ac:dyDescent="0.2">
      <c r="A2081" s="3" t="s">
        <v>3692</v>
      </c>
      <c r="B2081">
        <v>33</v>
      </c>
    </row>
    <row r="2082" spans="1:2" ht="32" x14ac:dyDescent="0.2">
      <c r="A2082" s="3" t="s">
        <v>3693</v>
      </c>
      <c r="B2082">
        <v>78</v>
      </c>
    </row>
    <row r="2083" spans="1:2" ht="16" x14ac:dyDescent="0.2">
      <c r="A2083" s="3" t="s">
        <v>3694</v>
      </c>
      <c r="B2083">
        <v>30</v>
      </c>
    </row>
    <row r="2084" spans="1:2" ht="32" x14ac:dyDescent="0.2">
      <c r="A2084" s="3" t="s">
        <v>3695</v>
      </c>
      <c r="B2084">
        <v>136</v>
      </c>
    </row>
    <row r="2085" spans="1:2" ht="16" x14ac:dyDescent="0.2">
      <c r="A2085" s="3" t="s">
        <v>3696</v>
      </c>
      <c r="B2085">
        <v>40</v>
      </c>
    </row>
    <row r="2086" spans="1:2" ht="16" x14ac:dyDescent="0.2">
      <c r="A2086" s="3" t="s">
        <v>3697</v>
      </c>
      <c r="B2086">
        <v>18</v>
      </c>
    </row>
    <row r="2087" spans="1:2" ht="16" x14ac:dyDescent="0.2">
      <c r="A2087" s="3" t="s">
        <v>3698</v>
      </c>
      <c r="B2087">
        <v>39</v>
      </c>
    </row>
    <row r="2088" spans="1:2" ht="16" x14ac:dyDescent="0.2">
      <c r="A2088" s="3" t="s">
        <v>3699</v>
      </c>
      <c r="B2088">
        <v>21</v>
      </c>
    </row>
    <row r="2089" spans="1:2" ht="32" x14ac:dyDescent="0.2">
      <c r="A2089" s="3" t="s">
        <v>3700</v>
      </c>
      <c r="B2089">
        <v>30</v>
      </c>
    </row>
    <row r="2090" spans="1:2" ht="32" x14ac:dyDescent="0.2">
      <c r="A2090" s="3" t="s">
        <v>3701</v>
      </c>
      <c r="B2090">
        <v>27</v>
      </c>
    </row>
    <row r="2091" spans="1:2" ht="16" x14ac:dyDescent="0.2">
      <c r="A2091" s="3" t="s">
        <v>3702</v>
      </c>
      <c r="B2091">
        <v>35</v>
      </c>
    </row>
    <row r="2092" spans="1:2" ht="16" x14ac:dyDescent="0.2">
      <c r="A2092" s="3" t="s">
        <v>3703</v>
      </c>
      <c r="B2092">
        <v>13</v>
      </c>
    </row>
    <row r="2093" spans="1:2" ht="16" x14ac:dyDescent="0.2">
      <c r="A2093" s="3" t="s">
        <v>3704</v>
      </c>
      <c r="B2093">
        <v>23</v>
      </c>
    </row>
    <row r="2094" spans="1:2" ht="16" x14ac:dyDescent="0.2">
      <c r="A2094" s="3" t="s">
        <v>3705</v>
      </c>
      <c r="B2094">
        <v>39</v>
      </c>
    </row>
    <row r="2095" spans="1:2" ht="16" x14ac:dyDescent="0.2">
      <c r="A2095" s="3" t="s">
        <v>3706</v>
      </c>
      <c r="B2095">
        <v>35</v>
      </c>
    </row>
    <row r="2096" spans="1:2" ht="16" x14ac:dyDescent="0.2">
      <c r="A2096" s="3" t="s">
        <v>3707</v>
      </c>
      <c r="B2096">
        <v>27</v>
      </c>
    </row>
    <row r="2097" spans="1:2" ht="16" x14ac:dyDescent="0.2">
      <c r="A2097" s="3" t="s">
        <v>3708</v>
      </c>
      <c r="B2097">
        <v>21</v>
      </c>
    </row>
    <row r="2098" spans="1:2" ht="16" x14ac:dyDescent="0.2">
      <c r="A2098" s="3" t="s">
        <v>3709</v>
      </c>
      <c r="B2098">
        <v>104</v>
      </c>
    </row>
    <row r="2099" spans="1:2" ht="16" x14ac:dyDescent="0.2">
      <c r="A2099" s="3" t="s">
        <v>3710</v>
      </c>
      <c r="B2099">
        <v>19</v>
      </c>
    </row>
    <row r="2100" spans="1:2" ht="16" x14ac:dyDescent="0.2">
      <c r="A2100" s="3" t="s">
        <v>3711</v>
      </c>
      <c r="B2100">
        <v>97</v>
      </c>
    </row>
    <row r="2101" spans="1:2" ht="16" x14ac:dyDescent="0.2">
      <c r="A2101" s="3" t="s">
        <v>3712</v>
      </c>
      <c r="B2101">
        <v>27</v>
      </c>
    </row>
    <row r="2102" spans="1:2" ht="16" x14ac:dyDescent="0.2">
      <c r="A2102" s="3" t="s">
        <v>3713</v>
      </c>
      <c r="B2102">
        <v>24</v>
      </c>
    </row>
    <row r="2103" spans="1:2" ht="16" x14ac:dyDescent="0.2">
      <c r="A2103" s="3" t="s">
        <v>3714</v>
      </c>
      <c r="B2103">
        <v>13</v>
      </c>
    </row>
    <row r="2104" spans="1:2" ht="16" x14ac:dyDescent="0.2">
      <c r="A2104" s="3" t="s">
        <v>3715</v>
      </c>
      <c r="B2104">
        <v>46</v>
      </c>
    </row>
    <row r="2105" spans="1:2" ht="16" x14ac:dyDescent="0.2">
      <c r="A2105" s="3" t="s">
        <v>3716</v>
      </c>
      <c r="B2105">
        <v>4</v>
      </c>
    </row>
    <row r="2106" spans="1:2" ht="16" x14ac:dyDescent="0.2">
      <c r="A2106" s="3" t="s">
        <v>3717</v>
      </c>
      <c r="B2106">
        <v>40</v>
      </c>
    </row>
    <row r="2107" spans="1:2" ht="32" x14ac:dyDescent="0.2">
      <c r="A2107" s="3" t="s">
        <v>3718</v>
      </c>
      <c r="B2107">
        <v>44</v>
      </c>
    </row>
    <row r="2108" spans="1:2" ht="32" x14ac:dyDescent="0.2">
      <c r="A2108" s="3" t="s">
        <v>3719</v>
      </c>
      <c r="B2108">
        <v>35</v>
      </c>
    </row>
    <row r="2109" spans="1:2" ht="16" x14ac:dyDescent="0.2">
      <c r="A2109" s="3" t="s">
        <v>3720</v>
      </c>
      <c r="B2109">
        <v>63</v>
      </c>
    </row>
    <row r="2110" spans="1:2" ht="16" x14ac:dyDescent="0.2">
      <c r="A2110" s="3" t="s">
        <v>3721</v>
      </c>
      <c r="B2110">
        <v>89</v>
      </c>
    </row>
    <row r="2111" spans="1:2" ht="16" x14ac:dyDescent="0.2">
      <c r="A2111" s="3" t="s">
        <v>3722</v>
      </c>
      <c r="B2111">
        <v>15</v>
      </c>
    </row>
    <row r="2112" spans="1:2" ht="16" x14ac:dyDescent="0.2">
      <c r="A2112" s="3" t="s">
        <v>3723</v>
      </c>
      <c r="B2112">
        <v>46</v>
      </c>
    </row>
    <row r="2113" spans="1:2" ht="16" x14ac:dyDescent="0.2">
      <c r="A2113" s="3" t="s">
        <v>3724</v>
      </c>
      <c r="B2113">
        <v>33</v>
      </c>
    </row>
    <row r="2114" spans="1:2" ht="16" x14ac:dyDescent="0.2">
      <c r="A2114" s="3" t="s">
        <v>3745</v>
      </c>
      <c r="B2114">
        <v>52</v>
      </c>
    </row>
    <row r="2115" spans="1:2" ht="16" x14ac:dyDescent="0.2">
      <c r="A2115" s="3" t="s">
        <v>3746</v>
      </c>
      <c r="B2115">
        <v>7</v>
      </c>
    </row>
    <row r="2116" spans="1:2" ht="16" x14ac:dyDescent="0.2">
      <c r="A2116" s="3" t="s">
        <v>3747</v>
      </c>
      <c r="B2116">
        <v>28</v>
      </c>
    </row>
    <row r="2117" spans="1:2" ht="16" x14ac:dyDescent="0.2">
      <c r="A2117" s="3" t="s">
        <v>3748</v>
      </c>
      <c r="B2117">
        <v>11</v>
      </c>
    </row>
    <row r="2118" spans="1:2" ht="16" x14ac:dyDescent="0.2">
      <c r="A2118" s="3" t="s">
        <v>3749</v>
      </c>
      <c r="B2118">
        <v>15</v>
      </c>
    </row>
    <row r="2119" spans="1:2" ht="16" x14ac:dyDescent="0.2">
      <c r="A2119" s="3" t="s">
        <v>3750</v>
      </c>
      <c r="B2119">
        <v>30</v>
      </c>
    </row>
    <row r="2120" spans="1:2" ht="16" x14ac:dyDescent="0.2">
      <c r="A2120" s="3" t="s">
        <v>3751</v>
      </c>
      <c r="B2120">
        <v>27</v>
      </c>
    </row>
    <row r="2121" spans="1:2" ht="16" x14ac:dyDescent="0.2">
      <c r="A2121" s="3" t="s">
        <v>3752</v>
      </c>
      <c r="B2121">
        <v>28</v>
      </c>
    </row>
    <row r="2122" spans="1:2" ht="16" x14ac:dyDescent="0.2">
      <c r="A2122" s="3" t="s">
        <v>3753</v>
      </c>
      <c r="B2122">
        <v>17</v>
      </c>
    </row>
    <row r="2123" spans="1:2" ht="16" x14ac:dyDescent="0.2">
      <c r="A2123" s="3" t="s">
        <v>3754</v>
      </c>
      <c r="B2123">
        <v>50</v>
      </c>
    </row>
    <row r="2124" spans="1:2" ht="16" x14ac:dyDescent="0.2">
      <c r="A2124" s="3" t="s">
        <v>3755</v>
      </c>
      <c r="B2124">
        <v>26</v>
      </c>
    </row>
    <row r="2125" spans="1:2" ht="16" x14ac:dyDescent="0.2">
      <c r="A2125" s="3" t="s">
        <v>3756</v>
      </c>
      <c r="B2125">
        <v>88</v>
      </c>
    </row>
    <row r="2126" spans="1:2" ht="16" x14ac:dyDescent="0.2">
      <c r="A2126" s="3" t="s">
        <v>3757</v>
      </c>
      <c r="B2126">
        <v>91</v>
      </c>
    </row>
    <row r="2127" spans="1:2" ht="16" x14ac:dyDescent="0.2">
      <c r="A2127" s="3" t="s">
        <v>3758</v>
      </c>
      <c r="B2127">
        <v>3</v>
      </c>
    </row>
    <row r="2128" spans="1:2" ht="16" x14ac:dyDescent="0.2">
      <c r="A2128" s="3" t="s">
        <v>3759</v>
      </c>
      <c r="B2128">
        <v>28</v>
      </c>
    </row>
    <row r="2129" spans="1:2" ht="16" x14ac:dyDescent="0.2">
      <c r="A2129" s="3" t="s">
        <v>3760</v>
      </c>
      <c r="B2129">
        <v>77</v>
      </c>
    </row>
    <row r="2130" spans="1:2" ht="16" x14ac:dyDescent="0.2">
      <c r="A2130" s="3" t="s">
        <v>3761</v>
      </c>
      <c r="B2130">
        <v>27</v>
      </c>
    </row>
    <row r="2131" spans="1:2" ht="16" x14ac:dyDescent="0.2">
      <c r="A2131" s="3" t="s">
        <v>3762</v>
      </c>
      <c r="B2131">
        <v>107</v>
      </c>
    </row>
    <row r="2132" spans="1:2" ht="16" x14ac:dyDescent="0.2">
      <c r="A2132" s="3" t="s">
        <v>3763</v>
      </c>
      <c r="B2132">
        <v>96</v>
      </c>
    </row>
    <row r="2133" spans="1:2" ht="16" x14ac:dyDescent="0.2">
      <c r="A2133" s="3" t="s">
        <v>3764</v>
      </c>
      <c r="B2133">
        <v>56</v>
      </c>
    </row>
    <row r="2134" spans="1:2" ht="16" x14ac:dyDescent="0.2">
      <c r="A2134" s="3" t="s">
        <v>3765</v>
      </c>
      <c r="B2134">
        <v>58</v>
      </c>
    </row>
    <row r="2135" spans="1:2" ht="16" x14ac:dyDescent="0.2">
      <c r="A2135" s="3" t="s">
        <v>3766</v>
      </c>
      <c r="B2135">
        <v>15</v>
      </c>
    </row>
    <row r="2136" spans="1:2" ht="16" x14ac:dyDescent="0.2">
      <c r="A2136" s="3" t="s">
        <v>3767</v>
      </c>
      <c r="B2136">
        <v>20</v>
      </c>
    </row>
    <row r="2137" spans="1:2" ht="16" x14ac:dyDescent="0.2">
      <c r="A2137" s="3" t="s">
        <v>3768</v>
      </c>
      <c r="B2137">
        <v>38</v>
      </c>
    </row>
    <row r="2138" spans="1:2" ht="16" x14ac:dyDescent="0.2">
      <c r="A2138" s="3" t="s">
        <v>3769</v>
      </c>
      <c r="B2138">
        <v>33</v>
      </c>
    </row>
    <row r="2139" spans="1:2" ht="16" x14ac:dyDescent="0.2">
      <c r="A2139" s="3" t="s">
        <v>3770</v>
      </c>
      <c r="B2139">
        <v>57</v>
      </c>
    </row>
    <row r="2140" spans="1:2" ht="16" x14ac:dyDescent="0.2">
      <c r="A2140" s="3" t="s">
        <v>3771</v>
      </c>
      <c r="B2140">
        <v>25</v>
      </c>
    </row>
    <row r="2141" spans="1:2" ht="32" x14ac:dyDescent="0.2">
      <c r="A2141" s="3" t="s">
        <v>3772</v>
      </c>
      <c r="B2141">
        <v>14</v>
      </c>
    </row>
    <row r="2142" spans="1:2" ht="32" x14ac:dyDescent="0.2">
      <c r="A2142" s="3" t="s">
        <v>3773</v>
      </c>
      <c r="B2142">
        <v>94</v>
      </c>
    </row>
    <row r="2143" spans="1:2" ht="16" x14ac:dyDescent="0.2">
      <c r="A2143" s="3" t="s">
        <v>3774</v>
      </c>
      <c r="B2143">
        <v>59</v>
      </c>
    </row>
    <row r="2144" spans="1:2" ht="16" x14ac:dyDescent="0.2">
      <c r="A2144" s="3" t="s">
        <v>3775</v>
      </c>
      <c r="B2144">
        <v>36</v>
      </c>
    </row>
    <row r="2145" spans="1:2" ht="16" x14ac:dyDescent="0.2">
      <c r="A2145" s="3" t="s">
        <v>3776</v>
      </c>
      <c r="B2145">
        <v>115</v>
      </c>
    </row>
    <row r="2146" spans="1:2" ht="32" x14ac:dyDescent="0.2">
      <c r="A2146" s="3" t="s">
        <v>3777</v>
      </c>
      <c r="B2146">
        <v>30</v>
      </c>
    </row>
    <row r="2147" spans="1:2" ht="16" x14ac:dyDescent="0.2">
      <c r="A2147" s="3" t="s">
        <v>3778</v>
      </c>
      <c r="B2147">
        <v>52</v>
      </c>
    </row>
    <row r="2148" spans="1:2" ht="32" x14ac:dyDescent="0.2">
      <c r="A2148" s="3" t="s">
        <v>3779</v>
      </c>
      <c r="B2148">
        <v>27</v>
      </c>
    </row>
    <row r="2149" spans="1:2" ht="32" x14ac:dyDescent="0.2">
      <c r="A2149" s="3" t="s">
        <v>3780</v>
      </c>
      <c r="B2149">
        <v>24</v>
      </c>
    </row>
    <row r="2150" spans="1:2" ht="16" x14ac:dyDescent="0.2">
      <c r="A2150" s="3" t="s">
        <v>3781</v>
      </c>
      <c r="B2150">
        <v>10</v>
      </c>
    </row>
    <row r="2151" spans="1:2" ht="16" x14ac:dyDescent="0.2">
      <c r="A2151" s="3" t="s">
        <v>3782</v>
      </c>
      <c r="B2151">
        <v>30</v>
      </c>
    </row>
    <row r="2152" spans="1:2" ht="16" x14ac:dyDescent="0.2">
      <c r="A2152" s="3" t="s">
        <v>3783</v>
      </c>
      <c r="B2152">
        <v>71</v>
      </c>
    </row>
    <row r="2153" spans="1:2" ht="16" x14ac:dyDescent="0.2">
      <c r="A2153" s="3" t="s">
        <v>3784</v>
      </c>
      <c r="B2153">
        <v>10</v>
      </c>
    </row>
    <row r="2154" spans="1:2" ht="16" x14ac:dyDescent="0.2">
      <c r="A2154" s="3" t="s">
        <v>3805</v>
      </c>
      <c r="B2154">
        <v>24</v>
      </c>
    </row>
    <row r="2155" spans="1:2" ht="16" x14ac:dyDescent="0.2">
      <c r="A2155" s="3" t="s">
        <v>3806</v>
      </c>
      <c r="B2155">
        <v>38</v>
      </c>
    </row>
    <row r="2156" spans="1:2" ht="16" x14ac:dyDescent="0.2">
      <c r="A2156" s="3" t="s">
        <v>3807</v>
      </c>
      <c r="B2156">
        <v>26</v>
      </c>
    </row>
    <row r="2157" spans="1:2" ht="16" x14ac:dyDescent="0.2">
      <c r="A2157" s="3" t="s">
        <v>3808</v>
      </c>
      <c r="B2157">
        <v>19</v>
      </c>
    </row>
    <row r="2158" spans="1:2" ht="16" x14ac:dyDescent="0.2">
      <c r="A2158" s="3" t="s">
        <v>3809</v>
      </c>
      <c r="B2158">
        <v>11</v>
      </c>
    </row>
    <row r="2159" spans="1:2" ht="16" x14ac:dyDescent="0.2">
      <c r="A2159" s="3" t="s">
        <v>3810</v>
      </c>
      <c r="B2159">
        <v>27</v>
      </c>
    </row>
    <row r="2160" spans="1:2" ht="32" x14ac:dyDescent="0.2">
      <c r="A2160" s="3" t="s">
        <v>3811</v>
      </c>
      <c r="B2160">
        <v>34</v>
      </c>
    </row>
    <row r="2161" spans="1:2" ht="16" x14ac:dyDescent="0.2">
      <c r="A2161" s="3" t="s">
        <v>3812</v>
      </c>
      <c r="B2161">
        <v>20</v>
      </c>
    </row>
    <row r="2162" spans="1:2" ht="16" x14ac:dyDescent="0.2">
      <c r="A2162" s="3" t="s">
        <v>3813</v>
      </c>
      <c r="B2162">
        <v>37</v>
      </c>
    </row>
    <row r="2163" spans="1:2" ht="16" x14ac:dyDescent="0.2">
      <c r="A2163" s="3" t="s">
        <v>3814</v>
      </c>
      <c r="B2163">
        <v>20</v>
      </c>
    </row>
    <row r="2164" spans="1:2" ht="16" x14ac:dyDescent="0.2">
      <c r="A2164" s="3" t="s">
        <v>3815</v>
      </c>
      <c r="B2164">
        <v>10</v>
      </c>
    </row>
    <row r="2165" spans="1:2" ht="32" x14ac:dyDescent="0.2">
      <c r="A2165" s="3" t="s">
        <v>3816</v>
      </c>
      <c r="B2165">
        <v>26</v>
      </c>
    </row>
    <row r="2166" spans="1:2" ht="16" x14ac:dyDescent="0.2">
      <c r="A2166" s="3" t="s">
        <v>3817</v>
      </c>
      <c r="B2166">
        <v>20</v>
      </c>
    </row>
    <row r="2167" spans="1:2" ht="32" x14ac:dyDescent="0.2">
      <c r="A2167" s="3" t="s">
        <v>3818</v>
      </c>
      <c r="B2167">
        <v>46</v>
      </c>
    </row>
    <row r="2168" spans="1:2" ht="16" x14ac:dyDescent="0.2">
      <c r="A2168" s="3" t="s">
        <v>3819</v>
      </c>
      <c r="B2168">
        <v>76</v>
      </c>
    </row>
    <row r="2169" spans="1:2" ht="16" x14ac:dyDescent="0.2">
      <c r="A2169" s="3" t="s">
        <v>3820</v>
      </c>
      <c r="B2169">
        <v>41</v>
      </c>
    </row>
    <row r="2170" spans="1:2" ht="16" x14ac:dyDescent="0.2">
      <c r="A2170" s="3" t="s">
        <v>3821</v>
      </c>
      <c r="B2170">
        <v>7</v>
      </c>
    </row>
    <row r="2171" spans="1:2" ht="16" x14ac:dyDescent="0.2">
      <c r="A2171" s="3" t="s">
        <v>3822</v>
      </c>
      <c r="B2171">
        <v>49</v>
      </c>
    </row>
    <row r="2172" spans="1:2" ht="16" x14ac:dyDescent="0.2">
      <c r="A2172" s="3" t="s">
        <v>3823</v>
      </c>
      <c r="B2172">
        <v>26</v>
      </c>
    </row>
    <row r="2173" spans="1:2" ht="16" x14ac:dyDescent="0.2">
      <c r="A2173" s="3" t="s">
        <v>3824</v>
      </c>
      <c r="B2173">
        <v>65</v>
      </c>
    </row>
    <row r="2174" spans="1:2" ht="16" x14ac:dyDescent="0.2">
      <c r="A2174" s="3" t="s">
        <v>3825</v>
      </c>
      <c r="B2174">
        <v>28</v>
      </c>
    </row>
    <row r="2175" spans="1:2" ht="16" x14ac:dyDescent="0.2">
      <c r="A2175" s="3" t="s">
        <v>3826</v>
      </c>
      <c r="B2175">
        <v>8</v>
      </c>
    </row>
    <row r="2176" spans="1:2" ht="16" x14ac:dyDescent="0.2">
      <c r="A2176" s="3" t="s">
        <v>3827</v>
      </c>
      <c r="B2176">
        <v>3</v>
      </c>
    </row>
    <row r="2177" spans="1:2" ht="32" x14ac:dyDescent="0.2">
      <c r="A2177" s="3" t="s">
        <v>3828</v>
      </c>
      <c r="B2177">
        <v>9</v>
      </c>
    </row>
    <row r="2178" spans="1:2" ht="16" x14ac:dyDescent="0.2">
      <c r="A2178" s="3" t="s">
        <v>3829</v>
      </c>
      <c r="B2178">
        <v>9</v>
      </c>
    </row>
    <row r="2179" spans="1:2" ht="16" x14ac:dyDescent="0.2">
      <c r="A2179" s="3" t="s">
        <v>3830</v>
      </c>
      <c r="B2179">
        <v>20</v>
      </c>
    </row>
    <row r="2180" spans="1:2" ht="16" x14ac:dyDescent="0.2">
      <c r="A2180" s="3" t="s">
        <v>3831</v>
      </c>
      <c r="B2180">
        <v>57</v>
      </c>
    </row>
    <row r="2181" spans="1:2" ht="16" x14ac:dyDescent="0.2">
      <c r="A2181" s="3" t="s">
        <v>3832</v>
      </c>
      <c r="B2181">
        <v>8</v>
      </c>
    </row>
    <row r="2182" spans="1:2" ht="16" x14ac:dyDescent="0.2">
      <c r="A2182" s="3" t="s">
        <v>3833</v>
      </c>
      <c r="B2182">
        <v>14</v>
      </c>
    </row>
    <row r="2183" spans="1:2" ht="16" x14ac:dyDescent="0.2">
      <c r="A2183" s="3" t="s">
        <v>3834</v>
      </c>
      <c r="B2183">
        <v>17</v>
      </c>
    </row>
    <row r="2184" spans="1:2" ht="32" x14ac:dyDescent="0.2">
      <c r="A2184" s="3" t="s">
        <v>3835</v>
      </c>
      <c r="B2184">
        <v>100</v>
      </c>
    </row>
    <row r="2185" spans="1:2" ht="16" x14ac:dyDescent="0.2">
      <c r="A2185" s="3" t="s">
        <v>3836</v>
      </c>
      <c r="B2185">
        <v>32</v>
      </c>
    </row>
    <row r="2186" spans="1:2" ht="16" x14ac:dyDescent="0.2">
      <c r="A2186" s="3" t="s">
        <v>3837</v>
      </c>
      <c r="B2186">
        <v>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Data by Category</vt:lpstr>
      <vt:lpstr>Data by Sub-Category</vt:lpstr>
      <vt:lpstr>Data by Month</vt:lpstr>
      <vt:lpstr>Goal Success Counts</vt:lpstr>
      <vt:lpstr>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C.M. Knox</cp:lastModifiedBy>
  <dcterms:created xsi:type="dcterms:W3CDTF">2017-04-20T15:17:24Z</dcterms:created>
  <dcterms:modified xsi:type="dcterms:W3CDTF">2020-12-20T02:36:59Z</dcterms:modified>
</cp:coreProperties>
</file>