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sea\Documents\GitHub\BanglaMCDA\"/>
    </mc:Choice>
  </mc:AlternateContent>
  <bookViews>
    <workbookView xWindow="0" yWindow="0" windowWidth="3810" windowHeight="2235"/>
  </bookViews>
  <sheets>
    <sheet name="Sheet1" sheetId="1" r:id="rId1"/>
    <sheet name="Inpu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E46" i="1"/>
  <c r="M58" i="1" l="1"/>
  <c r="N58" i="1"/>
  <c r="O58" i="1"/>
  <c r="M57" i="1"/>
  <c r="N57" i="1"/>
  <c r="O57" i="1"/>
  <c r="L58" i="1"/>
  <c r="L57" i="1"/>
  <c r="M56" i="1"/>
  <c r="N56" i="1"/>
  <c r="O56" i="1"/>
  <c r="M55" i="1"/>
  <c r="N55" i="1"/>
  <c r="O55" i="1"/>
  <c r="L56" i="1"/>
  <c r="L55" i="1"/>
  <c r="E28" i="1" l="1"/>
  <c r="AG21" i="1" l="1"/>
  <c r="P20" i="1"/>
  <c r="P41" i="1" s="1"/>
  <c r="Q20" i="1"/>
  <c r="Q41" i="1" s="1"/>
  <c r="R20" i="1"/>
  <c r="R41" i="1" s="1"/>
  <c r="S20" i="1"/>
  <c r="S41" i="1" s="1"/>
  <c r="T20" i="1"/>
  <c r="T41" i="1" s="1"/>
  <c r="U20" i="1"/>
  <c r="U41" i="1" s="1"/>
  <c r="V20" i="1"/>
  <c r="V41" i="1" s="1"/>
  <c r="W20" i="1"/>
  <c r="W41" i="1" s="1"/>
  <c r="X20" i="1"/>
  <c r="X41" i="1" s="1"/>
  <c r="Y20" i="1"/>
  <c r="Y41" i="1" s="1"/>
  <c r="Z20" i="1"/>
  <c r="Z41" i="1" s="1"/>
  <c r="AA20" i="1"/>
  <c r="AA41" i="1" s="1"/>
  <c r="AB20" i="1"/>
  <c r="AB41" i="1" s="1"/>
  <c r="AC20" i="1"/>
  <c r="AC41" i="1" s="1"/>
  <c r="AD20" i="1"/>
  <c r="AD41" i="1" s="1"/>
  <c r="AE20" i="1"/>
  <c r="AE41" i="1" s="1"/>
  <c r="AF20" i="1"/>
  <c r="AF41" i="1" s="1"/>
  <c r="AG20" i="1"/>
  <c r="AG41" i="1" s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P22" i="1"/>
  <c r="Q22" i="1"/>
  <c r="Q32" i="1" s="1"/>
  <c r="R22" i="1"/>
  <c r="S22" i="1"/>
  <c r="T22" i="1"/>
  <c r="U22" i="1"/>
  <c r="U32" i="1" s="1"/>
  <c r="V22" i="1"/>
  <c r="W22" i="1"/>
  <c r="X22" i="1"/>
  <c r="Y22" i="1"/>
  <c r="Y33" i="1" s="1"/>
  <c r="Z22" i="1"/>
  <c r="AA22" i="1"/>
  <c r="AA33" i="1" s="1"/>
  <c r="AB22" i="1"/>
  <c r="AC22" i="1"/>
  <c r="AD22" i="1"/>
  <c r="AE22" i="1"/>
  <c r="AE33" i="1" s="1"/>
  <c r="AF22" i="1"/>
  <c r="AG22" i="1"/>
  <c r="AG32" i="1" s="1"/>
  <c r="P24" i="1"/>
  <c r="Q24" i="1"/>
  <c r="Q34" i="1" s="1"/>
  <c r="R24" i="1"/>
  <c r="R42" i="1" s="1"/>
  <c r="I46" i="1" s="1"/>
  <c r="I50" i="1" s="1"/>
  <c r="S24" i="1"/>
  <c r="T24" i="1"/>
  <c r="U24" i="1"/>
  <c r="V24" i="1"/>
  <c r="W24" i="1"/>
  <c r="X24" i="1"/>
  <c r="Y24" i="1"/>
  <c r="Z24" i="1"/>
  <c r="AA24" i="1"/>
  <c r="AB24" i="1"/>
  <c r="AC24" i="1"/>
  <c r="AC34" i="1" s="1"/>
  <c r="AD24" i="1"/>
  <c r="AE24" i="1"/>
  <c r="AF24" i="1"/>
  <c r="AG24" i="1"/>
  <c r="AG34" i="1" s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P28" i="1"/>
  <c r="P43" i="1" s="1"/>
  <c r="E47" i="1" s="1"/>
  <c r="E51" i="1" s="1"/>
  <c r="Q28" i="1"/>
  <c r="R28" i="1"/>
  <c r="R36" i="1" s="1"/>
  <c r="S28" i="1"/>
  <c r="T28" i="1"/>
  <c r="U28" i="1"/>
  <c r="V28" i="1"/>
  <c r="W28" i="1"/>
  <c r="X28" i="1"/>
  <c r="Y28" i="1"/>
  <c r="Z28" i="1"/>
  <c r="Z43" i="1" s="1"/>
  <c r="S47" i="1" s="1"/>
  <c r="S51" i="1" s="1"/>
  <c r="AA28" i="1"/>
  <c r="AA37" i="1" s="1"/>
  <c r="AB28" i="1"/>
  <c r="AC28" i="1"/>
  <c r="AD28" i="1"/>
  <c r="AE28" i="1"/>
  <c r="AF28" i="1"/>
  <c r="AG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V32" i="1"/>
  <c r="Z32" i="1"/>
  <c r="S33" i="1"/>
  <c r="V33" i="1"/>
  <c r="W33" i="1"/>
  <c r="AD33" i="1"/>
  <c r="Z35" i="1"/>
  <c r="P36" i="1"/>
  <c r="P37" i="1"/>
  <c r="T37" i="1"/>
  <c r="AB37" i="1"/>
  <c r="L24" i="1"/>
  <c r="M24" i="1"/>
  <c r="N24" i="1"/>
  <c r="O24" i="1"/>
  <c r="L25" i="1"/>
  <c r="M25" i="1"/>
  <c r="N25" i="1"/>
  <c r="O25" i="1"/>
  <c r="L26" i="1"/>
  <c r="M26" i="1"/>
  <c r="N26" i="1"/>
  <c r="O26" i="1"/>
  <c r="L28" i="1"/>
  <c r="M28" i="1"/>
  <c r="N28" i="1"/>
  <c r="O28" i="1"/>
  <c r="L29" i="1"/>
  <c r="M29" i="1"/>
  <c r="N29" i="1"/>
  <c r="O29" i="1"/>
  <c r="L30" i="1"/>
  <c r="M30" i="1"/>
  <c r="N30" i="1"/>
  <c r="O30" i="1"/>
  <c r="M22" i="1"/>
  <c r="N22" i="1"/>
  <c r="O22" i="1"/>
  <c r="L22" i="1"/>
  <c r="L21" i="1"/>
  <c r="M21" i="1"/>
  <c r="N21" i="1"/>
  <c r="O21" i="1"/>
  <c r="L20" i="1"/>
  <c r="L41" i="1" s="1"/>
  <c r="M20" i="1"/>
  <c r="N20" i="1"/>
  <c r="N41" i="1" s="1"/>
  <c r="O20" i="1"/>
  <c r="O41" i="1" s="1"/>
  <c r="F25" i="1"/>
  <c r="G25" i="1"/>
  <c r="H25" i="1"/>
  <c r="I25" i="1"/>
  <c r="J25" i="1"/>
  <c r="K25" i="1"/>
  <c r="F26" i="1"/>
  <c r="G26" i="1"/>
  <c r="H26" i="1"/>
  <c r="I26" i="1"/>
  <c r="J26" i="1"/>
  <c r="K26" i="1"/>
  <c r="E26" i="1"/>
  <c r="E25" i="1"/>
  <c r="F29" i="1"/>
  <c r="G29" i="1"/>
  <c r="H29" i="1"/>
  <c r="I29" i="1"/>
  <c r="J29" i="1"/>
  <c r="K29" i="1"/>
  <c r="E29" i="1"/>
  <c r="F30" i="1"/>
  <c r="G30" i="1"/>
  <c r="H30" i="1"/>
  <c r="I30" i="1"/>
  <c r="J30" i="1"/>
  <c r="K30" i="1"/>
  <c r="E30" i="1"/>
  <c r="F28" i="1"/>
  <c r="F36" i="1" s="1"/>
  <c r="G28" i="1"/>
  <c r="H28" i="1"/>
  <c r="I28" i="1"/>
  <c r="I37" i="1" s="1"/>
  <c r="J28" i="1"/>
  <c r="J36" i="1" s="1"/>
  <c r="K28" i="1"/>
  <c r="F24" i="1"/>
  <c r="F34" i="1" s="1"/>
  <c r="G24" i="1"/>
  <c r="G34" i="1" s="1"/>
  <c r="H24" i="1"/>
  <c r="H35" i="1" s="1"/>
  <c r="I24" i="1"/>
  <c r="I35" i="1" s="1"/>
  <c r="J24" i="1"/>
  <c r="J34" i="1" s="1"/>
  <c r="K24" i="1"/>
  <c r="K34" i="1" s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E24" i="1"/>
  <c r="E35" i="1" s="1"/>
  <c r="E22" i="1"/>
  <c r="E21" i="1"/>
  <c r="E20" i="1"/>
  <c r="AD32" i="1" l="1"/>
  <c r="U34" i="1"/>
  <c r="R35" i="1"/>
  <c r="R33" i="1"/>
  <c r="R32" i="1"/>
  <c r="R34" i="1"/>
  <c r="Z33" i="1"/>
  <c r="Z36" i="1"/>
  <c r="M34" i="1"/>
  <c r="S37" i="1"/>
  <c r="M36" i="1"/>
  <c r="M43" i="1"/>
  <c r="V36" i="1"/>
  <c r="V43" i="1"/>
  <c r="O47" i="1" s="1"/>
  <c r="O51" i="1" s="1"/>
  <c r="AB35" i="1"/>
  <c r="AB42" i="1"/>
  <c r="U46" i="1" s="1"/>
  <c r="U50" i="1" s="1"/>
  <c r="T34" i="1"/>
  <c r="T42" i="1"/>
  <c r="G46" i="1" s="1"/>
  <c r="G50" i="1" s="1"/>
  <c r="H37" i="1"/>
  <c r="L36" i="1"/>
  <c r="L43" i="1"/>
  <c r="L35" i="1"/>
  <c r="AG36" i="1"/>
  <c r="AG43" i="1"/>
  <c r="K47" i="1" s="1"/>
  <c r="K51" i="1" s="1"/>
  <c r="AC36" i="1"/>
  <c r="AC43" i="1"/>
  <c r="V47" i="1" s="1"/>
  <c r="V51" i="1" s="1"/>
  <c r="Y37" i="1"/>
  <c r="Y43" i="1"/>
  <c r="Q47" i="1" s="1"/>
  <c r="Q51" i="1" s="1"/>
  <c r="U37" i="1"/>
  <c r="U43" i="1"/>
  <c r="N47" i="1" s="1"/>
  <c r="N51" i="1" s="1"/>
  <c r="Q36" i="1"/>
  <c r="Q43" i="1"/>
  <c r="F47" i="1" s="1"/>
  <c r="F51" i="1" s="1"/>
  <c r="AE35" i="1"/>
  <c r="AE42" i="1"/>
  <c r="L46" i="1" s="1"/>
  <c r="L50" i="1" s="1"/>
  <c r="AA35" i="1"/>
  <c r="AA42" i="1"/>
  <c r="T46" i="1" s="1"/>
  <c r="T50" i="1" s="1"/>
  <c r="W35" i="1"/>
  <c r="W42" i="1"/>
  <c r="P46" i="1" s="1"/>
  <c r="P50" i="1" s="1"/>
  <c r="S35" i="1"/>
  <c r="S42" i="1"/>
  <c r="H46" i="1" s="1"/>
  <c r="H50" i="1" s="1"/>
  <c r="M35" i="1"/>
  <c r="M42" i="1"/>
  <c r="AF34" i="1"/>
  <c r="AF42" i="1"/>
  <c r="M46" i="1" s="1"/>
  <c r="M50" i="1" s="1"/>
  <c r="X34" i="1"/>
  <c r="X42" i="1"/>
  <c r="R46" i="1" s="1"/>
  <c r="R50" i="1" s="1"/>
  <c r="E37" i="1"/>
  <c r="K37" i="1"/>
  <c r="G36" i="1"/>
  <c r="M32" i="1"/>
  <c r="M41" i="1"/>
  <c r="O36" i="1"/>
  <c r="O43" i="1"/>
  <c r="O34" i="1"/>
  <c r="O42" i="1"/>
  <c r="AG37" i="1"/>
  <c r="AF37" i="1"/>
  <c r="AF43" i="1"/>
  <c r="M47" i="1" s="1"/>
  <c r="M51" i="1" s="1"/>
  <c r="AB36" i="1"/>
  <c r="AB43" i="1"/>
  <c r="U47" i="1" s="1"/>
  <c r="U51" i="1" s="1"/>
  <c r="X36" i="1"/>
  <c r="X43" i="1"/>
  <c r="R47" i="1" s="1"/>
  <c r="R51" i="1" s="1"/>
  <c r="T36" i="1"/>
  <c r="T43" i="1"/>
  <c r="G47" i="1" s="1"/>
  <c r="G51" i="1" s="1"/>
  <c r="AD34" i="1"/>
  <c r="AD42" i="1"/>
  <c r="J46" i="1" s="1"/>
  <c r="J50" i="1" s="1"/>
  <c r="Z34" i="1"/>
  <c r="Z42" i="1"/>
  <c r="S46" i="1" s="1"/>
  <c r="S50" i="1" s="1"/>
  <c r="V35" i="1"/>
  <c r="V42" i="1"/>
  <c r="O46" i="1" s="1"/>
  <c r="O50" i="1" s="1"/>
  <c r="M37" i="1"/>
  <c r="AD37" i="1"/>
  <c r="AD43" i="1"/>
  <c r="J47" i="1" s="1"/>
  <c r="J51" i="1" s="1"/>
  <c r="R37" i="1"/>
  <c r="R43" i="1"/>
  <c r="I47" i="1" s="1"/>
  <c r="I51" i="1" s="1"/>
  <c r="N37" i="1"/>
  <c r="N43" i="1"/>
  <c r="N35" i="1"/>
  <c r="N42" i="1"/>
  <c r="AE36" i="1"/>
  <c r="AE43" i="1"/>
  <c r="L47" i="1" s="1"/>
  <c r="L51" i="1" s="1"/>
  <c r="AA36" i="1"/>
  <c r="AA43" i="1"/>
  <c r="T47" i="1" s="1"/>
  <c r="T51" i="1" s="1"/>
  <c r="W36" i="1"/>
  <c r="W43" i="1"/>
  <c r="P47" i="1" s="1"/>
  <c r="P51" i="1" s="1"/>
  <c r="S36" i="1"/>
  <c r="S43" i="1"/>
  <c r="H47" i="1" s="1"/>
  <c r="H51" i="1" s="1"/>
  <c r="AG35" i="1"/>
  <c r="AG42" i="1"/>
  <c r="K46" i="1" s="1"/>
  <c r="K50" i="1" s="1"/>
  <c r="AC35" i="1"/>
  <c r="AC42" i="1"/>
  <c r="V46" i="1" s="1"/>
  <c r="V50" i="1" s="1"/>
  <c r="Y35" i="1"/>
  <c r="Y42" i="1"/>
  <c r="Q46" i="1" s="1"/>
  <c r="Q50" i="1" s="1"/>
  <c r="U35" i="1"/>
  <c r="U42" i="1"/>
  <c r="N46" i="1" s="1"/>
  <c r="N50" i="1" s="1"/>
  <c r="Q35" i="1"/>
  <c r="Q42" i="1"/>
  <c r="F46" i="1" s="1"/>
  <c r="F50" i="1" s="1"/>
  <c r="P34" i="1"/>
  <c r="P42" i="1"/>
  <c r="E50" i="1" s="1"/>
  <c r="E34" i="1"/>
  <c r="E33" i="1"/>
  <c r="N32" i="1"/>
  <c r="AG33" i="1"/>
  <c r="L34" i="1"/>
  <c r="J32" i="1"/>
  <c r="F32" i="1"/>
  <c r="L37" i="1"/>
  <c r="P35" i="1"/>
  <c r="AF32" i="1"/>
  <c r="AB32" i="1"/>
  <c r="X32" i="1"/>
  <c r="T33" i="1"/>
  <c r="P32" i="1"/>
  <c r="E32" i="1"/>
  <c r="E36" i="1"/>
  <c r="AE37" i="1"/>
  <c r="V37" i="1"/>
  <c r="L32" i="1"/>
  <c r="X35" i="1"/>
  <c r="AD36" i="1"/>
  <c r="AC33" i="1"/>
  <c r="AB34" i="1"/>
  <c r="AC32" i="1"/>
  <c r="Y34" i="1"/>
  <c r="T35" i="1"/>
  <c r="K35" i="1"/>
  <c r="Y32" i="1"/>
  <c r="I36" i="1"/>
  <c r="G35" i="1"/>
  <c r="AF36" i="1"/>
  <c r="AF35" i="1"/>
  <c r="U36" i="1"/>
  <c r="S34" i="1"/>
  <c r="Q33" i="1"/>
  <c r="H32" i="1"/>
  <c r="N34" i="1"/>
  <c r="K32" i="1"/>
  <c r="G32" i="1"/>
  <c r="AE34" i="1"/>
  <c r="AA34" i="1"/>
  <c r="W34" i="1"/>
  <c r="J33" i="1"/>
  <c r="F33" i="1"/>
  <c r="N36" i="1"/>
  <c r="X37" i="1"/>
  <c r="AD35" i="1"/>
  <c r="V34" i="1"/>
  <c r="U33" i="1"/>
  <c r="T32" i="1"/>
  <c r="I32" i="1"/>
  <c r="I33" i="1"/>
  <c r="O32" i="1"/>
  <c r="AC37" i="1"/>
  <c r="W37" i="1"/>
  <c r="O37" i="1"/>
  <c r="O35" i="1"/>
  <c r="O33" i="1"/>
  <c r="H33" i="1"/>
  <c r="J37" i="1"/>
  <c r="F37" i="1"/>
  <c r="H36" i="1"/>
  <c r="J35" i="1"/>
  <c r="F35" i="1"/>
  <c r="H34" i="1"/>
  <c r="N33" i="1"/>
  <c r="Y36" i="1"/>
  <c r="AF33" i="1"/>
  <c r="AB33" i="1"/>
  <c r="X33" i="1"/>
  <c r="P33" i="1"/>
  <c r="AA32" i="1"/>
  <c r="W32" i="1"/>
  <c r="G37" i="1"/>
  <c r="I34" i="1"/>
  <c r="K33" i="1"/>
  <c r="G33" i="1"/>
  <c r="K36" i="1"/>
  <c r="M33" i="1"/>
  <c r="L33" i="1"/>
  <c r="Q37" i="1"/>
  <c r="AE32" i="1"/>
  <c r="S32" i="1"/>
  <c r="Z37" i="1"/>
</calcChain>
</file>

<file path=xl/sharedStrings.xml><?xml version="1.0" encoding="utf-8"?>
<sst xmlns="http://schemas.openxmlformats.org/spreadsheetml/2006/main" count="161" uniqueCount="118">
  <si>
    <t>Timestamp</t>
  </si>
  <si>
    <t>Email Address</t>
  </si>
  <si>
    <t>What is your first name? (This will be confidential and will not be shared with unauthorized individuals.)</t>
  </si>
  <si>
    <t>Rank the following drinking water sources/technology. A score of 1 is for the best option for polder inhabitants. [Pond (unfiltered)]</t>
  </si>
  <si>
    <t>Rank the following drinking water sources/technology. A score of 1 is for the best option for polder inhabitants. [Managed Aquifer Recharge]</t>
  </si>
  <si>
    <t>Rank the following drinking water sources/technology. A score of 1 is for the best option for polder inhabitants. [Rainwater Harvesting]</t>
  </si>
  <si>
    <t>Rank the following drinking water sources/technology. A score of 1 is for the best option for polder inhabitants. [Pond Sand Filter]</t>
  </si>
  <si>
    <t>Rank the following drinking water sources/technology. A score of 1 is for the best option for polder inhabitants. [Tubewell]</t>
  </si>
  <si>
    <t>Rank the following drinking water sources/technology. A score of 1 is for the best option for polder inhabitants. [Water Treatment Plant]</t>
  </si>
  <si>
    <t>Rank the following drinking water sources/technology. A score of 1 is for the best option for polder inhabitants. [Purchased water from outside community]</t>
  </si>
  <si>
    <t>When choosing the best drinking water source/technology, what is the importance of each of these criteria? [Cost]</t>
  </si>
  <si>
    <t>When choosing the best drinking water source/technology, what is the importance of each of these criteria? [Technical Success]</t>
  </si>
  <si>
    <t>When choosing the best drinking water source/technology, what is the importance of each of these criteria? [Social Acceptance]</t>
  </si>
  <si>
    <t>When choosing the best drinking water source/technology, what is the importance of each of these criteria? [Environmental Feasibility]</t>
  </si>
  <si>
    <t>How important are these TECHNICAL aspects to the success of the source/technology? [Temporal variability in water SUPPLY (seasonally/yearly changes in availability)]</t>
  </si>
  <si>
    <t>How important are these TECHNICAL aspects to the success of the source/technology? [Temporal variability in water QUALITY (seasonal/yearly changes in quality)]</t>
  </si>
  <si>
    <t>How important are these TECHNICAL aspects to the success of the source/technology? [Failure rate]</t>
  </si>
  <si>
    <t>How important are these TECHNICAL aspects to the success of the source/technology? [Maintenance requirements]</t>
  </si>
  <si>
    <t>How important are these TECHNICAL aspects to the success of the source/technology? [Quality of water]</t>
  </si>
  <si>
    <t>How important are these SOCIAL aspects to the success of the water source/technology? [Sense of ownership]</t>
  </si>
  <si>
    <t>How important are these SOCIAL aspects to the success of the water source/technology? [Discrimination affecting source use]</t>
  </si>
  <si>
    <t>How important are these SOCIAL aspects to the success of the water source/technology? [Misinformation about source]</t>
  </si>
  <si>
    <t>How important are these SOCIAL aspects to the success of the water source/technology? [Job creation related to source]</t>
  </si>
  <si>
    <t>How important are these SOCIAL aspects to the success of the water source/technology? [Number of people served]</t>
  </si>
  <si>
    <t>How important are these ENVIRONMENTAL aspects to the success of the water source/technology? [Prevalence of source]</t>
  </si>
  <si>
    <t>How important are these ENVIRONMENTAL aspects to the success of the water source/technology? [Distance to source]</t>
  </si>
  <si>
    <t>How important are these ENVIRONMENTAL aspects to the success of the water source/technology? [Potential hazard impact (cyclone, inundation)]</t>
  </si>
  <si>
    <t>How important are these ENVIRONMENTAL aspects to the success of the water source/technology? [Resilience of source]</t>
  </si>
  <si>
    <t>How important are these ECONOMIC aspects to the success of the water source/technology? [Construction cost]</t>
  </si>
  <si>
    <t>How important are these ECONOMIC aspects to the success of the water source/technology? [Maintenance cost]</t>
  </si>
  <si>
    <t>How important are these ECONOMIC aspects to the success of the water source/technology? [Transportation cost]</t>
  </si>
  <si>
    <t>How important are these ECONOMIC aspects to the success of the water source/technology? [Financial assistance from NGO/government]</t>
  </si>
  <si>
    <t>What other aspects should be considered when making decisions about polder water sources?</t>
  </si>
  <si>
    <t>Which source/technology will be MOST SUCCESSFUL at providing drinking water to polder residence in the future? Why?</t>
  </si>
  <si>
    <t>Do you believe the answers to the previous questions depends on which STAKEHOLDER (e.g. local community member, ngo, academic) is answering the question? Why?</t>
  </si>
  <si>
    <t>Stakeholder Status</t>
  </si>
  <si>
    <t>Academic</t>
  </si>
  <si>
    <t>NGO</t>
  </si>
  <si>
    <t>Total Mean</t>
  </si>
  <si>
    <t>Academic Mean</t>
  </si>
  <si>
    <t>Total Median</t>
  </si>
  <si>
    <t>Total STD</t>
  </si>
  <si>
    <t>Academic Median</t>
  </si>
  <si>
    <t>Academic STD</t>
  </si>
  <si>
    <t>NGO Mean</t>
  </si>
  <si>
    <t>NGO Median</t>
  </si>
  <si>
    <t>NGO STD</t>
  </si>
  <si>
    <t>Source</t>
  </si>
  <si>
    <t>Pond</t>
  </si>
  <si>
    <t>MAR</t>
  </si>
  <si>
    <t>RWH</t>
  </si>
  <si>
    <t>PSF</t>
  </si>
  <si>
    <t>TW</t>
  </si>
  <si>
    <t>WTP</t>
  </si>
  <si>
    <t>Purchased Water</t>
  </si>
  <si>
    <t>Total Mean + STD</t>
  </si>
  <si>
    <t>Total Mean - STD</t>
  </si>
  <si>
    <t>Academic Mean + STD</t>
  </si>
  <si>
    <t>Academic Mean - STD</t>
  </si>
  <si>
    <t>NGO Mean + STD</t>
  </si>
  <si>
    <t>NGO Mean - STD</t>
  </si>
  <si>
    <t>Cost</t>
  </si>
  <si>
    <t>Technical</t>
  </si>
  <si>
    <t>Social</t>
  </si>
  <si>
    <t>Environmental</t>
  </si>
  <si>
    <t>Economic</t>
  </si>
  <si>
    <t>Variability in Supply</t>
  </si>
  <si>
    <t>Variability in Quality</t>
  </si>
  <si>
    <t>Water Quality</t>
  </si>
  <si>
    <t>Maintenance Requirements</t>
  </si>
  <si>
    <t>Failure Rate</t>
  </si>
  <si>
    <t>Construction Cost</t>
  </si>
  <si>
    <t>Potential for NGO/Governmental Help</t>
  </si>
  <si>
    <t>Maintenance Cost</t>
  </si>
  <si>
    <t>Transportation Cost</t>
  </si>
  <si>
    <t>Sense of Ownership</t>
  </si>
  <si>
    <t>Discrimination</t>
  </si>
  <si>
    <t xml:space="preserve">Misinformation </t>
  </si>
  <si>
    <t>Persons served</t>
  </si>
  <si>
    <t>Job Creation</t>
  </si>
  <si>
    <t>Hazard Impact</t>
  </si>
  <si>
    <t>Resilience</t>
  </si>
  <si>
    <t>Prevelence of Source</t>
  </si>
  <si>
    <t>Distance to Source</t>
  </si>
  <si>
    <t>Best</t>
  </si>
  <si>
    <t>Worst</t>
  </si>
  <si>
    <t>Total Mean/Maximum</t>
  </si>
  <si>
    <t>Academic Mean/ Maximum</t>
  </si>
  <si>
    <t>NGO Mean/ Maximum</t>
  </si>
  <si>
    <t>Variability_in_Supply</t>
  </si>
  <si>
    <t xml:space="preserve"> Variability_in_Quality</t>
  </si>
  <si>
    <t xml:space="preserve"> Water_Quality</t>
  </si>
  <si>
    <t xml:space="preserve"> Maintenance_Requirements</t>
  </si>
  <si>
    <t xml:space="preserve"> Failure_Rate</t>
  </si>
  <si>
    <t xml:space="preserve"> Construction_Cost</t>
  </si>
  <si>
    <t xml:space="preserve"> Potential_for_NGO/Governmental_Help</t>
  </si>
  <si>
    <t xml:space="preserve"> Maintenance_Cost</t>
  </si>
  <si>
    <t xml:space="preserve"> Transportation_Costs</t>
  </si>
  <si>
    <t xml:space="preserve"> Sense_of_Ownership</t>
  </si>
  <si>
    <t xml:space="preserve"> Discrimination</t>
  </si>
  <si>
    <t xml:space="preserve"> Misinformation</t>
  </si>
  <si>
    <t xml:space="preserve"> Persons_served</t>
  </si>
  <si>
    <t xml:space="preserve"> Job_Creation</t>
  </si>
  <si>
    <t xml:space="preserve"> Prevelence_of_Source</t>
  </si>
  <si>
    <t xml:space="preserve"> Distance_to_Source</t>
  </si>
  <si>
    <t xml:space="preserve"> Hazard_Impact</t>
  </si>
  <si>
    <t xml:space="preserve"> Resilience</t>
  </si>
  <si>
    <t>Reordering for R Studio</t>
  </si>
  <si>
    <t>Academic Weights</t>
  </si>
  <si>
    <t>NGO Weights</t>
  </si>
  <si>
    <t>Previous Academic</t>
  </si>
  <si>
    <t>Previous NGO</t>
  </si>
  <si>
    <t>Diff Aca</t>
  </si>
  <si>
    <t>Diff NGO</t>
  </si>
  <si>
    <t>criteria</t>
  </si>
  <si>
    <t>aca</t>
  </si>
  <si>
    <t>ngo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</si>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</sst>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9C570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rgb="FF006100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indexed="64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indexed="64"/>
      </right>
      <top style="thin">
        <color rgb="FFCCCCCC"/>
      </top>
      <bottom/>
      <diagonal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0" xfId="0" applyFont="1"/>
    <xf numFmtId="22" fontId="3" fillId="0" borderId="4" xfId="0" applyNumberFormat="1" applyFont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22" fontId="3" fillId="0" borderId="7" xfId="0" applyNumberFormat="1" applyFont="1" applyBorder="1" applyAlignment="1">
      <alignment wrapText="1" readingOrder="1"/>
    </xf>
    <xf numFmtId="0" fontId="3" fillId="0" borderId="8" xfId="0" applyFont="1" applyBorder="1" applyAlignment="1">
      <alignment wrapText="1" readingOrder="1"/>
    </xf>
    <xf numFmtId="0" fontId="3" fillId="0" borderId="9" xfId="0" applyFont="1" applyBorder="1" applyAlignment="1">
      <alignment wrapText="1" readingOrder="1"/>
    </xf>
    <xf numFmtId="22" fontId="3" fillId="0" borderId="10" xfId="0" applyNumberFormat="1" applyFont="1" applyBorder="1" applyAlignment="1">
      <alignment wrapText="1" readingOrder="1"/>
    </xf>
    <xf numFmtId="0" fontId="3" fillId="0" borderId="11" xfId="0" applyFont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0" fontId="4" fillId="0" borderId="0" xfId="0" applyFont="1"/>
    <xf numFmtId="0" fontId="3" fillId="0" borderId="13" xfId="0" applyFont="1" applyBorder="1" applyAlignment="1">
      <alignment wrapText="1" readingOrder="1"/>
    </xf>
    <xf numFmtId="0" fontId="3" fillId="0" borderId="14" xfId="0" applyFont="1" applyBorder="1" applyAlignment="1">
      <alignment wrapText="1" readingOrder="1"/>
    </xf>
    <xf numFmtId="0" fontId="3" fillId="0" borderId="15" xfId="0" applyFont="1" applyBorder="1" applyAlignment="1">
      <alignment wrapText="1" readingOrder="1"/>
    </xf>
    <xf numFmtId="0" fontId="3" fillId="0" borderId="16" xfId="0" applyFont="1" applyBorder="1" applyAlignment="1">
      <alignment wrapText="1" readingOrder="1"/>
    </xf>
    <xf numFmtId="0" fontId="3" fillId="0" borderId="17" xfId="0" applyFont="1" applyBorder="1" applyAlignment="1">
      <alignment wrapText="1" readingOrder="1"/>
    </xf>
    <xf numFmtId="0" fontId="3" fillId="0" borderId="18" xfId="0" applyFont="1" applyBorder="1" applyAlignment="1">
      <alignment wrapText="1" readingOrder="1"/>
    </xf>
    <xf numFmtId="0" fontId="3" fillId="0" borderId="19" xfId="0" applyFont="1" applyBorder="1" applyAlignment="1">
      <alignment wrapText="1" readingOrder="1"/>
    </xf>
    <xf numFmtId="0" fontId="3" fillId="0" borderId="20" xfId="0" applyFont="1" applyBorder="1" applyAlignment="1">
      <alignment wrapText="1" readingOrder="1"/>
    </xf>
    <xf numFmtId="0" fontId="3" fillId="0" borderId="21" xfId="0" applyFont="1" applyBorder="1"/>
    <xf numFmtId="0" fontId="4" fillId="0" borderId="21" xfId="0" applyFont="1" applyBorder="1"/>
    <xf numFmtId="0" fontId="4" fillId="0" borderId="0" xfId="0" applyFont="1" applyBorder="1"/>
    <xf numFmtId="0" fontId="3" fillId="0" borderId="0" xfId="0" applyFont="1" applyBorder="1"/>
    <xf numFmtId="0" fontId="6" fillId="3" borderId="0" xfId="2" applyFont="1"/>
    <xf numFmtId="0" fontId="6" fillId="3" borderId="21" xfId="2" applyFont="1" applyBorder="1"/>
    <xf numFmtId="0" fontId="6" fillId="3" borderId="0" xfId="2" applyFont="1" applyBorder="1"/>
    <xf numFmtId="0" fontId="7" fillId="0" borderId="0" xfId="0" applyFont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21" xfId="0" applyFont="1" applyBorder="1" applyAlignment="1">
      <alignment wrapText="1"/>
    </xf>
    <xf numFmtId="0" fontId="8" fillId="0" borderId="0" xfId="0" applyFont="1"/>
    <xf numFmtId="0" fontId="8" fillId="0" borderId="21" xfId="0" applyFont="1" applyBorder="1"/>
    <xf numFmtId="0" fontId="9" fillId="2" borderId="0" xfId="1" applyFont="1"/>
    <xf numFmtId="0" fontId="9" fillId="2" borderId="21" xfId="1" applyFont="1" applyBorder="1"/>
    <xf numFmtId="22" fontId="10" fillId="0" borderId="22" xfId="0" applyNumberFormat="1" applyFont="1" applyBorder="1" applyAlignment="1">
      <alignment wrapText="1" readingOrder="1"/>
    </xf>
    <xf numFmtId="0" fontId="10" fillId="0" borderId="23" xfId="0" applyFont="1" applyBorder="1" applyAlignment="1">
      <alignment wrapText="1" readingOrder="1"/>
    </xf>
    <xf numFmtId="0" fontId="10" fillId="0" borderId="24" xfId="0" applyFont="1" applyBorder="1" applyAlignment="1">
      <alignment wrapText="1" readingOrder="1"/>
    </xf>
    <xf numFmtId="0" fontId="1" fillId="2" borderId="13" xfId="1" applyBorder="1" applyAlignment="1">
      <alignment wrapText="1" readingOrder="1"/>
    </xf>
    <xf numFmtId="0" fontId="1" fillId="2" borderId="2" xfId="1" applyBorder="1" applyAlignment="1">
      <alignment wrapText="1" readingOrder="1"/>
    </xf>
    <xf numFmtId="0" fontId="1" fillId="2" borderId="17" xfId="1" applyBorder="1" applyAlignment="1">
      <alignment wrapText="1" readingOrder="1"/>
    </xf>
    <xf numFmtId="0" fontId="4" fillId="4" borderId="0" xfId="0" applyFont="1" applyFill="1"/>
    <xf numFmtId="0" fontId="4" fillId="4" borderId="21" xfId="0" applyFont="1" applyFill="1" applyBorder="1"/>
    <xf numFmtId="0" fontId="4" fillId="4" borderId="0" xfId="0" applyFont="1" applyFill="1" applyBorder="1"/>
    <xf numFmtId="0" fontId="4" fillId="5" borderId="0" xfId="0" applyFont="1" applyFill="1"/>
    <xf numFmtId="0" fontId="4" fillId="5" borderId="21" xfId="0" applyFont="1" applyFill="1" applyBorder="1"/>
    <xf numFmtId="0" fontId="4" fillId="5" borderId="0" xfId="0" applyFont="1" applyFill="1" applyBorder="1"/>
    <xf numFmtId="0" fontId="5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Stakeholder Perceived Ranking</a:t>
            </a:r>
          </a:p>
        </c:rich>
      </c:tx>
      <c:layout>
        <c:manualLayout>
          <c:xMode val="edge"/>
          <c:yMode val="edge"/>
          <c:x val="0.27965149039488529"/>
          <c:y val="5.836751722556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281429720366"/>
          <c:y val="0.11702687203726127"/>
          <c:w val="0.86359391946615283"/>
          <c:h val="0.75302879399131128"/>
        </c:manualLayout>
      </c:layout>
      <c:lineChart>
        <c:grouping val="standard"/>
        <c:varyColors val="0"/>
        <c:ser>
          <c:idx val="3"/>
          <c:order val="3"/>
          <c:tx>
            <c:strRef>
              <c:f>Sheet1!$A$24</c:f>
              <c:strCache>
                <c:ptCount val="1"/>
                <c:pt idx="0">
                  <c:v>Academic Mean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Sheet1!$E$19:$K$19</c15:sqref>
                  </c15:fullRef>
                </c:ext>
              </c:extLst>
              <c:f>Sheet1!$E$19:$I$19</c:f>
              <c:strCache>
                <c:ptCount val="5"/>
                <c:pt idx="0">
                  <c:v>Pond</c:v>
                </c:pt>
                <c:pt idx="1">
                  <c:v>MAR</c:v>
                </c:pt>
                <c:pt idx="2">
                  <c:v>RWH</c:v>
                </c:pt>
                <c:pt idx="3">
                  <c:v>PSF</c:v>
                </c:pt>
                <c:pt idx="4">
                  <c:v>TW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Sheet1!$E$24:$K$24</c15:sqref>
                  </c15:fullRef>
                </c:ext>
              </c:extLst>
              <c:f>Sheet1!$E$24:$I$24</c:f>
              <c:numCache>
                <c:formatCode>General</c:formatCode>
                <c:ptCount val="5"/>
                <c:pt idx="0">
                  <c:v>6.384615384615385</c:v>
                </c:pt>
                <c:pt idx="1">
                  <c:v>3.3846153846153846</c:v>
                </c:pt>
                <c:pt idx="2">
                  <c:v>3</c:v>
                </c:pt>
                <c:pt idx="3">
                  <c:v>3</c:v>
                </c:pt>
                <c:pt idx="4">
                  <c:v>3.8461538461538463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5-44AC-9D7F-153294BFFB9C}"/>
            </c:ext>
          </c:extLst>
        </c:ser>
        <c:ser>
          <c:idx val="4"/>
          <c:order val="6"/>
          <c:tx>
            <c:strRef>
              <c:f>Sheet1!$A$28</c:f>
              <c:strCache>
                <c:ptCount val="1"/>
                <c:pt idx="0">
                  <c:v>NGO Mean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Sheet1!$E$19:$K$19</c15:sqref>
                  </c15:fullRef>
                </c:ext>
              </c:extLst>
              <c:f>Sheet1!$E$19:$I$19</c:f>
              <c:strCache>
                <c:ptCount val="5"/>
                <c:pt idx="0">
                  <c:v>Pond</c:v>
                </c:pt>
                <c:pt idx="1">
                  <c:v>MAR</c:v>
                </c:pt>
                <c:pt idx="2">
                  <c:v>RWH</c:v>
                </c:pt>
                <c:pt idx="3">
                  <c:v>PSF</c:v>
                </c:pt>
                <c:pt idx="4">
                  <c:v>TW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Sheet1!$E$28:$K$28</c15:sqref>
                  </c15:fullRef>
                </c:ext>
              </c:extLst>
              <c:f>Sheet1!$E$28:$I$28</c:f>
              <c:numCache>
                <c:formatCode>General</c:formatCode>
                <c:ptCount val="5"/>
                <c:pt idx="0">
                  <c:v>4.333333333333333</c:v>
                </c:pt>
                <c:pt idx="1">
                  <c:v>3.6666666666666665</c:v>
                </c:pt>
                <c:pt idx="2">
                  <c:v>1.3333333333333333</c:v>
                </c:pt>
                <c:pt idx="3">
                  <c:v>3.6666666666666665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5-44AC-9D7F-153294BF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75656"/>
        <c:axId val="556377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Total Mean</c:v>
                      </c:pt>
                    </c:strCache>
                  </c:strRef>
                </c:tx>
                <c:spPr>
                  <a:ln w="635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Sheet1!$E$20:$K$20</c15:sqref>
                        </c15:fullRef>
                        <c15:formulaRef>
                          <c15:sqref>Sheet1!$E$20:$I$20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3.4375</c:v>
                      </c:pt>
                      <c:pt idx="2">
                        <c:v>2.6875</c:v>
                      </c:pt>
                      <c:pt idx="3">
                        <c:v>3.125</c:v>
                      </c:pt>
                      <c:pt idx="4">
                        <c:v>3.875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85-44AC-9D7F-153294BFFB9C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Total Mean +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Sheet1!$E$32:$K$32</c15:sqref>
                        </c15:fullRef>
                        <c15:formulaRef>
                          <c15:sqref>Sheet1!$E$32:$I$32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7.0954451150103317</c:v>
                      </c:pt>
                      <c:pt idx="1">
                        <c:v>5.1489808402861739</c:v>
                      </c:pt>
                      <c:pt idx="2">
                        <c:v>4.3495770138594665</c:v>
                      </c:pt>
                      <c:pt idx="3">
                        <c:v>4.7114005379054387</c:v>
                      </c:pt>
                      <c:pt idx="4">
                        <c:v>5.7324175621006708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85-44AC-9D7F-153294BFFB9C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Sheet1!$A$33</c15:sqref>
                        </c15:formulaRef>
                      </c:ext>
                    </c:extLst>
                    <c:strCache>
                      <c:ptCount val="1"/>
                      <c:pt idx="0">
                        <c:v>Total Mean - STD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Sheet1!$E$33:$K$33</c15:sqref>
                        </c15:fullRef>
                        <c15:formulaRef>
                          <c15:sqref>Sheet1!$E$33:$I$33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4.9045548849896683</c:v>
                      </c:pt>
                      <c:pt idx="1">
                        <c:v>1.7260191597138264</c:v>
                      </c:pt>
                      <c:pt idx="2">
                        <c:v>1.0254229861405337</c:v>
                      </c:pt>
                      <c:pt idx="3">
                        <c:v>1.5385994620945609</c:v>
                      </c:pt>
                      <c:pt idx="4">
                        <c:v>2.0175824378993292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85-44AC-9D7F-153294BFFB9C}"/>
                  </c:ext>
                </c:extLst>
              </c15:ser>
            </c15:filteredLineSeries>
            <c15:filteredLineSeries>
              <c15:ser>
                <c:idx val="1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Sheet1!$A$34</c15:sqref>
                        </c15:formulaRef>
                      </c:ext>
                    </c:extLst>
                    <c:strCache>
                      <c:ptCount val="1"/>
                      <c:pt idx="0">
                        <c:v>Academic Mean + STD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Sheet1!$E$34:$K$34</c15:sqref>
                        </c15:fullRef>
                        <c15:formulaRef>
                          <c15:sqref>Sheet1!$E$34:$I$34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7.1525630324036902</c:v>
                      </c:pt>
                      <c:pt idx="1">
                        <c:v>4.8302099300338392</c:v>
                      </c:pt>
                      <c:pt idx="2">
                        <c:v>4.6832508230603462</c:v>
                      </c:pt>
                      <c:pt idx="3">
                        <c:v>4.5275252316519463</c:v>
                      </c:pt>
                      <c:pt idx="4">
                        <c:v>5.6184477385502625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85-44AC-9D7F-153294BFFB9C}"/>
                  </c:ext>
                </c:extLst>
              </c15:ser>
            </c15:filteredLineSeries>
            <c15:filteredLine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Sheet1!$A$35</c15:sqref>
                        </c15:formulaRef>
                      </c:ext>
                    </c:extLst>
                    <c:strCache>
                      <c:ptCount val="1"/>
                      <c:pt idx="0">
                        <c:v>Academic Mean - STD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Sheet1!$E$35:$K$35</c15:sqref>
                        </c15:fullRef>
                        <c15:formulaRef>
                          <c15:sqref>Sheet1!$E$35:$I$35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5.6166677368270799</c:v>
                      </c:pt>
                      <c:pt idx="1">
                        <c:v>1.9390208391969297</c:v>
                      </c:pt>
                      <c:pt idx="2">
                        <c:v>1.3167491769396535</c:v>
                      </c:pt>
                      <c:pt idx="3">
                        <c:v>1.4724747683480532</c:v>
                      </c:pt>
                      <c:pt idx="4">
                        <c:v>2.07385995375743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85-44AC-9D7F-153294BFFB9C}"/>
                  </c:ext>
                </c:extLst>
              </c15:ser>
            </c15:filteredLineSeries>
            <c15:filteredLine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Sheet1!$A$36</c15:sqref>
                        </c15:formulaRef>
                      </c:ext>
                    </c:extLst>
                    <c:strCache>
                      <c:ptCount val="1"/>
                      <c:pt idx="0">
                        <c:v>NGO Mean + STD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Sheet1!$E$36:$K$36</c15:sqref>
                        </c15:fullRef>
                        <c15:formulaRef>
                          <c15:sqref>Sheet1!$E$36:$I$36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5.0404401145198809</c:v>
                      </c:pt>
                      <c:pt idx="1">
                        <c:v>5.0808802290397619</c:v>
                      </c:pt>
                      <c:pt idx="2">
                        <c:v>2.0404401145198809</c:v>
                      </c:pt>
                      <c:pt idx="3">
                        <c:v>5.7879870102263089</c:v>
                      </c:pt>
                      <c:pt idx="4">
                        <c:v>7.5355339059327378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85-44AC-9D7F-153294BFFB9C}"/>
                  </c:ext>
                </c:extLst>
              </c15:ser>
            </c15:filteredLineSeries>
            <c15:filteredLine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NGO Mean - STD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Sheet1!$E$37:$K$37</c15:sqref>
                        </c15:fullRef>
                        <c15:formulaRef>
                          <c15:sqref>Sheet1!$E$37:$I$37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3.6262265521467856</c:v>
                      </c:pt>
                      <c:pt idx="1">
                        <c:v>2.2524531042935712</c:v>
                      </c:pt>
                      <c:pt idx="2">
                        <c:v>0.62622655214678569</c:v>
                      </c:pt>
                      <c:pt idx="3">
                        <c:v>1.5453463231070241</c:v>
                      </c:pt>
                      <c:pt idx="4">
                        <c:v>0.46446609406726225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C85-44AC-9D7F-153294BFFB9C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Total 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Sheet1!$E$21:$K$21</c15:sqref>
                        </c15:fullRef>
                        <c15:formulaRef>
                          <c15:sqref>Sheet1!$E$21:$I$21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3.5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85-44AC-9D7F-153294BFFB9C}"/>
                  </c:ext>
                </c:extLst>
              </c15:ser>
            </c15:filteredLineSeries>
            <c15:filteredLine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NGO 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Sheet1!$E$29:$K$29</c15:sqref>
                        </c15:fullRef>
                        <c15:formulaRef>
                          <c15:sqref>Sheet1!$E$29:$I$29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4.5</c:v>
                      </c:pt>
                      <c:pt idx="1">
                        <c:v>2</c:v>
                      </c:pt>
                      <c:pt idx="2">
                        <c:v>1.5</c:v>
                      </c:pt>
                      <c:pt idx="3">
                        <c:v>4.5</c:v>
                      </c:pt>
                      <c:pt idx="4">
                        <c:v>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85-44AC-9D7F-153294BFFB9C}"/>
                  </c:ext>
                </c:extLst>
              </c15:ser>
            </c15:filteredLineSeries>
            <c15:filteredLine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</c15:sqref>
                        </c15:formulaRef>
                      </c:ext>
                    </c:extLst>
                    <c:strCache>
                      <c:ptCount val="1"/>
                      <c:pt idx="0">
                        <c:v>NGO STD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Sheet1!$E$30:$K$30</c15:sqref>
                        </c15:fullRef>
                        <c15:formulaRef>
                          <c15:sqref>Sheet1!$E$30:$I$30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0.70710678118654757</c:v>
                      </c:pt>
                      <c:pt idx="1">
                        <c:v>1.4142135623730951</c:v>
                      </c:pt>
                      <c:pt idx="2">
                        <c:v>0.70710678118654757</c:v>
                      </c:pt>
                      <c:pt idx="3">
                        <c:v>2.1213203435596424</c:v>
                      </c:pt>
                      <c:pt idx="4">
                        <c:v>3.5355339059327378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85-44AC-9D7F-153294BFFB9C}"/>
                  </c:ext>
                </c:extLst>
              </c15:ser>
            </c15:filteredLineSeries>
            <c15:filteredLine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Academic STD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Sheet1!$E$26:$K$26</c15:sqref>
                        </c15:fullRef>
                        <c15:formulaRef>
                          <c15:sqref>Sheet1!$E$26:$I$26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0.76794764778830538</c:v>
                      </c:pt>
                      <c:pt idx="1">
                        <c:v>1.4455945454184549</c:v>
                      </c:pt>
                      <c:pt idx="2">
                        <c:v>1.6832508230603465</c:v>
                      </c:pt>
                      <c:pt idx="3">
                        <c:v>1.5275252316519468</c:v>
                      </c:pt>
                      <c:pt idx="4">
                        <c:v>1.7722938923964162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85-44AC-9D7F-153294BFFB9C}"/>
                  </c:ext>
                </c:extLst>
              </c15:ser>
            </c15:filteredLineSeries>
            <c15:filteredLineSeries>
              <c15:ser>
                <c:idx val="10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Academic 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Sheet1!$E$25:$K$25</c15:sqref>
                        </c15:fullRef>
                        <c15:formulaRef>
                          <c15:sqref>Sheet1!$E$25:$I$25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85-44AC-9D7F-153294BFFB9C}"/>
                  </c:ext>
                </c:extLst>
              </c15:ser>
            </c15:filteredLineSeries>
            <c15:filteredLineSeries>
              <c15:ser>
                <c:idx val="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Total STD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Sheet1!$E$19:$K$19</c15:sqref>
                        </c15:fullRef>
                        <c15:formulaRef>
                          <c15:sqref>Sheet1!$E$19:$I$19</c15:sqref>
                        </c15:formulaRef>
                      </c:ext>
                    </c:extLst>
                    <c:strCache>
                      <c:ptCount val="5"/>
                      <c:pt idx="0">
                        <c:v>Pond</c:v>
                      </c:pt>
                      <c:pt idx="1">
                        <c:v>MAR</c:v>
                      </c:pt>
                      <c:pt idx="2">
                        <c:v>RWH</c:v>
                      </c:pt>
                      <c:pt idx="3">
                        <c:v>PSF</c:v>
                      </c:pt>
                      <c:pt idx="4">
                        <c:v>TW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Sheet1!$E$22:$K$22</c15:sqref>
                        </c15:fullRef>
                        <c15:formulaRef>
                          <c15:sqref>Sheet1!$E$22:$I$22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1.0954451150103321</c:v>
                      </c:pt>
                      <c:pt idx="1">
                        <c:v>1.7114808402861736</c:v>
                      </c:pt>
                      <c:pt idx="2">
                        <c:v>1.6620770138594663</c:v>
                      </c:pt>
                      <c:pt idx="3">
                        <c:v>1.5864005379054391</c:v>
                      </c:pt>
                      <c:pt idx="4">
                        <c:v>1.857417562100671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85-44AC-9D7F-153294BFFB9C}"/>
                  </c:ext>
                </c:extLst>
              </c15:ser>
            </c15:filteredLineSeries>
          </c:ext>
        </c:extLst>
      </c:lineChart>
      <c:catAx>
        <c:axId val="55637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Alternative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377624"/>
        <c:crosses val="max"/>
        <c:auto val="1"/>
        <c:lblAlgn val="ctr"/>
        <c:lblOffset val="100"/>
        <c:noMultiLvlLbl val="0"/>
      </c:catAx>
      <c:valAx>
        <c:axId val="556377624"/>
        <c:scaling>
          <c:orientation val="maxMin"/>
          <c:max val="8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Ranking</a:t>
                </a:r>
              </a:p>
            </c:rich>
          </c:tx>
          <c:layout>
            <c:manualLayout>
              <c:xMode val="edge"/>
              <c:yMode val="edge"/>
              <c:x val="2.6533720633834787E-2"/>
              <c:y val="0.3761826540438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3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94692104141733"/>
          <c:y val="0.77871345043029316"/>
          <c:w val="0.52905322000335664"/>
          <c:h val="0.221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Sheet1!$K$57</c:f>
              <c:strCache>
                <c:ptCount val="1"/>
                <c:pt idx="0">
                  <c:v>Academic 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Sheet1!$L$57:$O$57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7-4F78-9311-AE874680CEDD}"/>
            </c:ext>
          </c:extLst>
        </c:ser>
        <c:ser>
          <c:idx val="3"/>
          <c:order val="3"/>
          <c:tx>
            <c:strRef>
              <c:f>Sheet1!$K$58</c:f>
              <c:strCache>
                <c:ptCount val="1"/>
                <c:pt idx="0">
                  <c:v>NGO 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Sheet1!$L$58:$O$58</c:f>
              <c:numCache>
                <c:formatCode>General</c:formatCode>
                <c:ptCount val="4"/>
                <c:pt idx="0">
                  <c:v>4.5</c:v>
                </c:pt>
                <c:pt idx="1">
                  <c:v>3.5</c:v>
                </c:pt>
                <c:pt idx="2">
                  <c:v>4.5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7-4F78-9311-AE874680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35968"/>
        <c:axId val="568529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Sheet1!$K$55</c15:sqref>
                        </c15:formulaRef>
                      </c:ext>
                    </c:extLst>
                    <c:strCache>
                      <c:ptCount val="1"/>
                      <c:pt idx="0">
                        <c:v>Academic Mean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Sheet1!$L$54:$O$54</c15:sqref>
                        </c15:formulaRef>
                      </c:ext>
                    </c:extLst>
                    <c:strCache>
                      <c:ptCount val="4"/>
                      <c:pt idx="0">
                        <c:v>Economic</c:v>
                      </c:pt>
                      <c:pt idx="1">
                        <c:v>Technical</c:v>
                      </c:pt>
                      <c:pt idx="2">
                        <c:v>Social</c:v>
                      </c:pt>
                      <c:pt idx="3">
                        <c:v>Environmental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Sheet1!$L$55:$O$55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4.615384615384615</c:v>
                      </c:pt>
                      <c:pt idx="1">
                        <c:v>4.6923076923076925</c:v>
                      </c:pt>
                      <c:pt idx="2">
                        <c:v>4.0769230769230766</c:v>
                      </c:pt>
                      <c:pt idx="3">
                        <c:v>4.4615384615384617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27-4F78-9311-AE874680CE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Sheet1!$K$56</c15:sqref>
                        </c15:formulaRef>
                      </c:ext>
                    </c:extLst>
                    <c:strCache>
                      <c:ptCount val="1"/>
                      <c:pt idx="0">
                        <c:v>NGO Mean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Sheet1!$L$54:$O$54</c15:sqref>
                        </c15:formulaRef>
                      </c:ext>
                    </c:extLst>
                    <c:strCache>
                      <c:ptCount val="4"/>
                      <c:pt idx="0">
                        <c:v>Economic</c:v>
                      </c:pt>
                      <c:pt idx="1">
                        <c:v>Technical</c:v>
                      </c:pt>
                      <c:pt idx="2">
                        <c:v>Social</c:v>
                      </c:pt>
                      <c:pt idx="3">
                        <c:v>Environmental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Sheet1!$L$56:$O$56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4.333333333333333</c:v>
                      </c:pt>
                      <c:pt idx="1">
                        <c:v>3.6666666666666665</c:v>
                      </c:pt>
                      <c:pt idx="2">
                        <c:v>4.666666666666667</c:v>
                      </c:pt>
                      <c:pt idx="3">
                        <c:v>3.6666666666666665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27-4F78-9311-AE874680CEDD}"/>
                  </c:ext>
                </c:extLst>
              </c15:ser>
            </c15:filteredLineSeries>
          </c:ext>
        </c:extLst>
      </c:lineChart>
      <c:catAx>
        <c:axId val="5685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9080"/>
        <c:crosses val="autoZero"/>
        <c:auto val="1"/>
        <c:lblAlgn val="ctr"/>
        <c:lblOffset val="100"/>
        <c:noMultiLvlLbl val="0"/>
      </c:catAx>
      <c:valAx>
        <c:axId val="5685290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1137047</xdr:colOff>
      <xdr:row>42</xdr:row>
      <xdr:rowOff>192283</xdr:rowOff>
    </xdr:from>
    <xdr:to>
      <xdr:col>9</xdr:col>
      <xdr:colOff>259556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73B3D-E807-415A-80C1-88B9DC3A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630168</xdr:colOff>
      <xdr:row>52</xdr:row>
      <xdr:rowOff>585165</xdr:rowOff>
    </xdr:from>
    <xdr:to>
      <xdr:col>19</xdr:col>
      <xdr:colOff>122168</xdr:colOff>
      <xdr:row>56</xdr:row>
      <xdr:rowOff>457060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8DE81-0A29-4EE3-99E5-E84C2954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tabSelected="1" zoomScale="69" zoomScaleNormal="69" workbookViewId="0">
      <pane ySplit="1" topLeftCell="A13" activePane="bottomLeft" state="frozen"/>
      <selection pane="bottomLeft" activeCell="AH2" sqref="AH2:AJ19"/>
    </sheetView>
  </sheetViews>
  <sheetFormatPr defaultColWidth="17.19921875" defaultRowHeight="56.35" customHeight="1" x14ac:dyDescent="0.4"/>
  <cols>
    <col min="1" max="1" width="17.19921875" style="5"/>
    <col min="2" max="2" width="17.265625" style="5" customWidth="1"/>
    <col min="3" max="3" width="21.9296875" style="5" customWidth="1"/>
    <col min="4" max="4" width="17.265625" style="5" customWidth="1"/>
    <col min="5" max="10" width="17.265625" style="5" bestFit="1" customWidth="1"/>
    <col min="11" max="11" width="17.265625" style="24" bestFit="1" customWidth="1"/>
    <col min="12" max="13" width="17.265625" style="5" bestFit="1" customWidth="1"/>
    <col min="14" max="14" width="17.59765625" style="5" bestFit="1" customWidth="1"/>
    <col min="15" max="15" width="17.265625" style="24" bestFit="1" customWidth="1"/>
    <col min="16" max="16" width="17.59765625" style="5" bestFit="1" customWidth="1"/>
    <col min="17" max="17" width="18.9296875" style="5" bestFit="1" customWidth="1"/>
    <col min="18" max="19" width="17.265625" style="5" bestFit="1" customWidth="1"/>
    <col min="20" max="20" width="17.265625" style="24" bestFit="1" customWidth="1"/>
    <col min="21" max="21" width="18.9296875" style="5" bestFit="1" customWidth="1"/>
    <col min="22" max="24" width="17.265625" style="5" bestFit="1" customWidth="1"/>
    <col min="25" max="25" width="17.265625" style="24" bestFit="1" customWidth="1"/>
    <col min="26" max="26" width="17.265625" style="5" bestFit="1" customWidth="1"/>
    <col min="27" max="27" width="18.9296875" style="5" bestFit="1" customWidth="1"/>
    <col min="28" max="28" width="17.59765625" style="5" bestFit="1" customWidth="1"/>
    <col min="29" max="29" width="17.265625" style="24" bestFit="1" customWidth="1"/>
    <col min="30" max="30" width="18.9296875" style="5" bestFit="1" customWidth="1"/>
    <col min="31" max="31" width="17.59765625" style="5" bestFit="1" customWidth="1"/>
    <col min="32" max="32" width="18.9296875" style="5" bestFit="1" customWidth="1"/>
    <col min="33" max="33" width="17.59765625" style="5" bestFit="1" customWidth="1"/>
    <col min="34" max="36" width="68.796875" style="5" bestFit="1" customWidth="1"/>
    <col min="37" max="16384" width="17.19921875" style="5"/>
  </cols>
  <sheetData>
    <row r="1" spans="1:36" s="1" customFormat="1" ht="121.5" customHeight="1" x14ac:dyDescent="0.45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0" t="s">
        <v>9</v>
      </c>
      <c r="L1" s="44" t="s">
        <v>10</v>
      </c>
      <c r="M1" s="45" t="s">
        <v>11</v>
      </c>
      <c r="N1" s="45" t="s">
        <v>12</v>
      </c>
      <c r="O1" s="46" t="s">
        <v>13</v>
      </c>
      <c r="P1" s="16" t="s">
        <v>14</v>
      </c>
      <c r="Q1" s="3" t="s">
        <v>15</v>
      </c>
      <c r="R1" s="3" t="s">
        <v>16</v>
      </c>
      <c r="S1" s="3" t="s">
        <v>17</v>
      </c>
      <c r="T1" s="20" t="s">
        <v>18</v>
      </c>
      <c r="U1" s="16" t="s">
        <v>19</v>
      </c>
      <c r="V1" s="3" t="s">
        <v>20</v>
      </c>
      <c r="W1" s="3" t="s">
        <v>21</v>
      </c>
      <c r="X1" s="3" t="s">
        <v>22</v>
      </c>
      <c r="Y1" s="20" t="s">
        <v>23</v>
      </c>
      <c r="Z1" s="16" t="s">
        <v>24</v>
      </c>
      <c r="AA1" s="3" t="s">
        <v>25</v>
      </c>
      <c r="AB1" s="3" t="s">
        <v>26</v>
      </c>
      <c r="AC1" s="20" t="s">
        <v>27</v>
      </c>
      <c r="AD1" s="16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4" t="s">
        <v>34</v>
      </c>
    </row>
    <row r="2" spans="1:36" ht="56.35" customHeight="1" x14ac:dyDescent="0.4">
      <c r="A2" s="5" t="s">
        <v>36</v>
      </c>
      <c r="B2" s="6"/>
      <c r="C2" s="7"/>
      <c r="D2" s="7"/>
      <c r="E2" s="7">
        <v>6</v>
      </c>
      <c r="F2" s="7">
        <v>4</v>
      </c>
      <c r="G2" s="7">
        <v>1</v>
      </c>
      <c r="H2" s="7">
        <v>2</v>
      </c>
      <c r="I2" s="7">
        <v>5</v>
      </c>
      <c r="J2" s="7">
        <v>7</v>
      </c>
      <c r="K2" s="21">
        <v>3</v>
      </c>
      <c r="L2" s="17">
        <v>5</v>
      </c>
      <c r="M2" s="7">
        <v>3</v>
      </c>
      <c r="N2" s="7">
        <v>3</v>
      </c>
      <c r="O2" s="21">
        <v>3</v>
      </c>
      <c r="P2" s="17">
        <v>4</v>
      </c>
      <c r="Q2" s="7">
        <v>4</v>
      </c>
      <c r="R2" s="7">
        <v>3</v>
      </c>
      <c r="S2" s="7">
        <v>4</v>
      </c>
      <c r="T2" s="21">
        <v>4</v>
      </c>
      <c r="U2" s="17">
        <v>4</v>
      </c>
      <c r="V2" s="7">
        <v>4</v>
      </c>
      <c r="W2" s="7">
        <v>4</v>
      </c>
      <c r="X2" s="7">
        <v>3</v>
      </c>
      <c r="Y2" s="21">
        <v>3</v>
      </c>
      <c r="Z2" s="17">
        <v>4</v>
      </c>
      <c r="AA2" s="7">
        <v>3</v>
      </c>
      <c r="AB2" s="7">
        <v>2</v>
      </c>
      <c r="AC2" s="21">
        <v>4</v>
      </c>
      <c r="AD2" s="17">
        <v>4</v>
      </c>
      <c r="AE2" s="7">
        <v>5</v>
      </c>
      <c r="AF2" s="7">
        <v>3</v>
      </c>
      <c r="AG2" s="7">
        <v>2</v>
      </c>
      <c r="AH2" s="7"/>
      <c r="AI2" s="7"/>
      <c r="AJ2" s="8"/>
    </row>
    <row r="3" spans="1:36" ht="56.35" customHeight="1" x14ac:dyDescent="0.4">
      <c r="A3" s="5" t="s">
        <v>36</v>
      </c>
      <c r="B3" s="6"/>
      <c r="C3" s="7"/>
      <c r="D3" s="7"/>
      <c r="E3" s="7">
        <v>7</v>
      </c>
      <c r="F3" s="7">
        <v>6</v>
      </c>
      <c r="G3" s="7">
        <v>4</v>
      </c>
      <c r="H3" s="7">
        <v>5</v>
      </c>
      <c r="I3" s="7">
        <v>2</v>
      </c>
      <c r="J3" s="7">
        <v>1</v>
      </c>
      <c r="K3" s="21">
        <v>3</v>
      </c>
      <c r="L3" s="17">
        <v>5</v>
      </c>
      <c r="M3" s="7">
        <v>5</v>
      </c>
      <c r="N3" s="7">
        <v>2</v>
      </c>
      <c r="O3" s="21">
        <v>5</v>
      </c>
      <c r="P3" s="17">
        <v>5</v>
      </c>
      <c r="Q3" s="7">
        <v>5</v>
      </c>
      <c r="R3" s="7">
        <v>4</v>
      </c>
      <c r="S3" s="7">
        <v>4</v>
      </c>
      <c r="T3" s="21">
        <v>5</v>
      </c>
      <c r="U3" s="17">
        <v>4</v>
      </c>
      <c r="V3" s="7">
        <v>4</v>
      </c>
      <c r="W3" s="7">
        <v>3</v>
      </c>
      <c r="X3" s="7">
        <v>3</v>
      </c>
      <c r="Y3" s="21">
        <v>4</v>
      </c>
      <c r="Z3" s="17">
        <v>4</v>
      </c>
      <c r="AA3" s="7">
        <v>4</v>
      </c>
      <c r="AB3" s="7">
        <v>4</v>
      </c>
      <c r="AC3" s="21">
        <v>4</v>
      </c>
      <c r="AD3" s="17">
        <v>4</v>
      </c>
      <c r="AE3" s="7">
        <v>4</v>
      </c>
      <c r="AF3" s="7">
        <v>4</v>
      </c>
      <c r="AG3" s="7">
        <v>4</v>
      </c>
      <c r="AH3" s="7"/>
      <c r="AI3" s="7"/>
      <c r="AJ3" s="8"/>
    </row>
    <row r="4" spans="1:36" ht="56.35" customHeight="1" x14ac:dyDescent="0.4">
      <c r="A4" s="5" t="s">
        <v>36</v>
      </c>
      <c r="B4" s="6"/>
      <c r="C4" s="7"/>
      <c r="D4" s="7"/>
      <c r="E4" s="7">
        <v>7</v>
      </c>
      <c r="F4" s="7">
        <v>3</v>
      </c>
      <c r="G4" s="7">
        <v>5</v>
      </c>
      <c r="H4" s="7">
        <v>4</v>
      </c>
      <c r="I4" s="7">
        <v>1</v>
      </c>
      <c r="J4" s="7">
        <v>2</v>
      </c>
      <c r="K4" s="21">
        <v>6</v>
      </c>
      <c r="L4" s="17">
        <v>4</v>
      </c>
      <c r="M4" s="7">
        <v>5</v>
      </c>
      <c r="N4" s="7">
        <v>5</v>
      </c>
      <c r="O4" s="21">
        <v>5</v>
      </c>
      <c r="P4" s="17">
        <v>5</v>
      </c>
      <c r="Q4" s="7">
        <v>5</v>
      </c>
      <c r="R4" s="7">
        <v>4</v>
      </c>
      <c r="S4" s="7">
        <v>5</v>
      </c>
      <c r="T4" s="21">
        <v>5</v>
      </c>
      <c r="U4" s="17">
        <v>5</v>
      </c>
      <c r="V4" s="7">
        <v>5</v>
      </c>
      <c r="W4" s="7">
        <v>5</v>
      </c>
      <c r="X4" s="7">
        <v>3</v>
      </c>
      <c r="Y4" s="21">
        <v>4</v>
      </c>
      <c r="Z4" s="17">
        <v>4</v>
      </c>
      <c r="AA4" s="7">
        <v>4</v>
      </c>
      <c r="AB4" s="7">
        <v>5</v>
      </c>
      <c r="AC4" s="21">
        <v>5</v>
      </c>
      <c r="AD4" s="17">
        <v>4</v>
      </c>
      <c r="AE4" s="7">
        <v>5</v>
      </c>
      <c r="AF4" s="7">
        <v>4</v>
      </c>
      <c r="AG4" s="7">
        <v>4</v>
      </c>
      <c r="AH4" s="7"/>
      <c r="AI4" s="7"/>
      <c r="AJ4" s="8"/>
    </row>
    <row r="5" spans="1:36" ht="56.35" customHeight="1" x14ac:dyDescent="0.4">
      <c r="A5" s="5" t="s">
        <v>36</v>
      </c>
      <c r="B5" s="6"/>
      <c r="C5" s="7"/>
      <c r="D5" s="7"/>
      <c r="E5" s="7">
        <v>7</v>
      </c>
      <c r="F5" s="7">
        <v>5</v>
      </c>
      <c r="G5" s="7">
        <v>3</v>
      </c>
      <c r="H5" s="7">
        <v>4</v>
      </c>
      <c r="I5" s="7">
        <v>6</v>
      </c>
      <c r="J5" s="7">
        <v>1</v>
      </c>
      <c r="K5" s="21">
        <v>2</v>
      </c>
      <c r="L5" s="17">
        <v>4</v>
      </c>
      <c r="M5" s="7">
        <v>5</v>
      </c>
      <c r="N5" s="7">
        <v>4</v>
      </c>
      <c r="O5" s="21">
        <v>4</v>
      </c>
      <c r="P5" s="17">
        <v>5</v>
      </c>
      <c r="Q5" s="7">
        <v>4</v>
      </c>
      <c r="R5" s="7">
        <v>4</v>
      </c>
      <c r="S5" s="7">
        <v>4</v>
      </c>
      <c r="T5" s="21">
        <v>4</v>
      </c>
      <c r="U5" s="17">
        <v>3</v>
      </c>
      <c r="V5" s="7">
        <v>4</v>
      </c>
      <c r="W5" s="7">
        <v>4</v>
      </c>
      <c r="X5" s="7">
        <v>4</v>
      </c>
      <c r="Y5" s="21">
        <v>4</v>
      </c>
      <c r="Z5" s="17">
        <v>4</v>
      </c>
      <c r="AA5" s="7">
        <v>4</v>
      </c>
      <c r="AB5" s="7">
        <v>3</v>
      </c>
      <c r="AC5" s="21">
        <v>4</v>
      </c>
      <c r="AD5" s="17">
        <v>5</v>
      </c>
      <c r="AE5" s="7">
        <v>5</v>
      </c>
      <c r="AF5" s="7">
        <v>5</v>
      </c>
      <c r="AG5" s="7">
        <v>5</v>
      </c>
      <c r="AH5" s="7"/>
      <c r="AI5" s="7"/>
      <c r="AJ5" s="8"/>
    </row>
    <row r="6" spans="1:36" ht="56.35" customHeight="1" x14ac:dyDescent="0.4">
      <c r="A6" s="5" t="s">
        <v>36</v>
      </c>
      <c r="B6" s="6"/>
      <c r="C6" s="7"/>
      <c r="D6" s="7"/>
      <c r="E6" s="7">
        <v>6</v>
      </c>
      <c r="F6" s="7">
        <v>3</v>
      </c>
      <c r="G6" s="7">
        <v>2</v>
      </c>
      <c r="H6" s="7">
        <v>1</v>
      </c>
      <c r="I6" s="7">
        <v>5</v>
      </c>
      <c r="J6" s="7">
        <v>7</v>
      </c>
      <c r="K6" s="21">
        <v>4</v>
      </c>
      <c r="L6" s="17">
        <v>5</v>
      </c>
      <c r="M6" s="7">
        <v>5</v>
      </c>
      <c r="N6" s="7">
        <v>4</v>
      </c>
      <c r="O6" s="21">
        <v>4</v>
      </c>
      <c r="P6" s="17">
        <v>5</v>
      </c>
      <c r="Q6" s="7">
        <v>4</v>
      </c>
      <c r="R6" s="7">
        <v>3</v>
      </c>
      <c r="S6" s="7">
        <v>5</v>
      </c>
      <c r="T6" s="21">
        <v>4</v>
      </c>
      <c r="U6" s="17">
        <v>4</v>
      </c>
      <c r="V6" s="7">
        <v>5</v>
      </c>
      <c r="W6" s="7">
        <v>4</v>
      </c>
      <c r="X6" s="7">
        <v>3</v>
      </c>
      <c r="Y6" s="21">
        <v>5</v>
      </c>
      <c r="Z6" s="17">
        <v>4</v>
      </c>
      <c r="AA6" s="7">
        <v>5</v>
      </c>
      <c r="AB6" s="7">
        <v>4</v>
      </c>
      <c r="AC6" s="21">
        <v>3</v>
      </c>
      <c r="AD6" s="17">
        <v>4</v>
      </c>
      <c r="AE6" s="7">
        <v>5</v>
      </c>
      <c r="AF6" s="7">
        <v>4</v>
      </c>
      <c r="AG6" s="7">
        <v>4</v>
      </c>
      <c r="AH6" s="7"/>
      <c r="AI6" s="7"/>
      <c r="AJ6" s="8"/>
    </row>
    <row r="7" spans="1:36" ht="56.35" customHeight="1" x14ac:dyDescent="0.4">
      <c r="A7" s="5" t="s">
        <v>36</v>
      </c>
      <c r="B7" s="6"/>
      <c r="C7" s="7"/>
      <c r="D7" s="7"/>
      <c r="E7" s="7">
        <v>7</v>
      </c>
      <c r="F7" s="7">
        <v>1</v>
      </c>
      <c r="G7" s="7">
        <v>2</v>
      </c>
      <c r="H7" s="7">
        <v>4</v>
      </c>
      <c r="I7" s="7">
        <v>3</v>
      </c>
      <c r="J7" s="7">
        <v>5</v>
      </c>
      <c r="K7" s="21">
        <v>6</v>
      </c>
      <c r="L7" s="17">
        <v>5</v>
      </c>
      <c r="M7" s="7">
        <v>5</v>
      </c>
      <c r="N7" s="7">
        <v>5</v>
      </c>
      <c r="O7" s="21">
        <v>4</v>
      </c>
      <c r="P7" s="17">
        <v>3</v>
      </c>
      <c r="Q7" s="7">
        <v>3</v>
      </c>
      <c r="R7" s="7">
        <v>4</v>
      </c>
      <c r="S7" s="7">
        <v>4</v>
      </c>
      <c r="T7" s="21">
        <v>5</v>
      </c>
      <c r="U7" s="17">
        <v>5</v>
      </c>
      <c r="V7" s="7">
        <v>4</v>
      </c>
      <c r="W7" s="7">
        <v>4</v>
      </c>
      <c r="X7" s="7">
        <v>2</v>
      </c>
      <c r="Y7" s="21">
        <v>2</v>
      </c>
      <c r="Z7" s="17">
        <v>4</v>
      </c>
      <c r="AA7" s="7">
        <v>4</v>
      </c>
      <c r="AB7" s="7">
        <v>3</v>
      </c>
      <c r="AC7" s="21">
        <v>3</v>
      </c>
      <c r="AD7" s="17">
        <v>3</v>
      </c>
      <c r="AE7" s="7">
        <v>4</v>
      </c>
      <c r="AF7" s="7">
        <v>4</v>
      </c>
      <c r="AG7" s="7">
        <v>4</v>
      </c>
      <c r="AH7" s="7"/>
      <c r="AI7" s="7"/>
      <c r="AJ7" s="8"/>
    </row>
    <row r="8" spans="1:36" ht="56.35" customHeight="1" x14ac:dyDescent="0.4">
      <c r="A8" s="5" t="s">
        <v>36</v>
      </c>
      <c r="B8" s="6"/>
      <c r="C8" s="7"/>
      <c r="D8" s="7"/>
      <c r="E8" s="7">
        <v>7</v>
      </c>
      <c r="F8" s="7">
        <v>4</v>
      </c>
      <c r="G8" s="7">
        <v>5</v>
      </c>
      <c r="H8" s="7">
        <v>3</v>
      </c>
      <c r="I8" s="7">
        <v>2</v>
      </c>
      <c r="J8" s="7">
        <v>1</v>
      </c>
      <c r="K8" s="21">
        <v>6</v>
      </c>
      <c r="L8" s="17">
        <v>5</v>
      </c>
      <c r="M8" s="7">
        <v>5</v>
      </c>
      <c r="N8" s="7">
        <v>5</v>
      </c>
      <c r="O8" s="21">
        <v>5</v>
      </c>
      <c r="P8" s="17">
        <v>5</v>
      </c>
      <c r="Q8" s="7">
        <v>4</v>
      </c>
      <c r="R8" s="7">
        <v>4</v>
      </c>
      <c r="S8" s="7">
        <v>4</v>
      </c>
      <c r="T8" s="21">
        <v>5</v>
      </c>
      <c r="U8" s="17">
        <v>3</v>
      </c>
      <c r="V8" s="7">
        <v>5</v>
      </c>
      <c r="W8" s="7">
        <v>4</v>
      </c>
      <c r="X8" s="7">
        <v>2</v>
      </c>
      <c r="Y8" s="21">
        <v>5</v>
      </c>
      <c r="Z8" s="17">
        <v>5</v>
      </c>
      <c r="AA8" s="7">
        <v>5</v>
      </c>
      <c r="AB8" s="7">
        <v>5</v>
      </c>
      <c r="AC8" s="21">
        <v>5</v>
      </c>
      <c r="AD8" s="17">
        <v>4</v>
      </c>
      <c r="AE8" s="7">
        <v>5</v>
      </c>
      <c r="AF8" s="7">
        <v>5</v>
      </c>
      <c r="AG8" s="7">
        <v>5</v>
      </c>
      <c r="AH8" s="7"/>
      <c r="AI8" s="7"/>
      <c r="AJ8" s="8"/>
    </row>
    <row r="9" spans="1:36" ht="56.35" customHeight="1" x14ac:dyDescent="0.4">
      <c r="A9" s="5" t="s">
        <v>36</v>
      </c>
      <c r="B9" s="6"/>
      <c r="C9" s="7"/>
      <c r="D9" s="7"/>
      <c r="E9" s="7">
        <v>5</v>
      </c>
      <c r="F9" s="7">
        <v>3</v>
      </c>
      <c r="G9" s="7">
        <v>1</v>
      </c>
      <c r="H9" s="7">
        <v>2</v>
      </c>
      <c r="I9" s="7">
        <v>6</v>
      </c>
      <c r="J9" s="7">
        <v>4</v>
      </c>
      <c r="K9" s="21">
        <v>7</v>
      </c>
      <c r="L9" s="17">
        <v>4</v>
      </c>
      <c r="M9" s="7">
        <v>5</v>
      </c>
      <c r="N9" s="7">
        <v>4</v>
      </c>
      <c r="O9" s="21">
        <v>5</v>
      </c>
      <c r="P9" s="17">
        <v>5</v>
      </c>
      <c r="Q9" s="7">
        <v>3</v>
      </c>
      <c r="R9" s="7">
        <v>4</v>
      </c>
      <c r="S9" s="7">
        <v>4</v>
      </c>
      <c r="T9" s="21">
        <v>5</v>
      </c>
      <c r="U9" s="17">
        <v>4</v>
      </c>
      <c r="V9" s="7">
        <v>4</v>
      </c>
      <c r="W9" s="7">
        <v>3</v>
      </c>
      <c r="X9" s="7">
        <v>5</v>
      </c>
      <c r="Y9" s="21">
        <v>5</v>
      </c>
      <c r="Z9" s="17">
        <v>2</v>
      </c>
      <c r="AA9" s="7">
        <v>4</v>
      </c>
      <c r="AB9" s="7">
        <v>5</v>
      </c>
      <c r="AC9" s="21">
        <v>3</v>
      </c>
      <c r="AD9" s="17">
        <v>5</v>
      </c>
      <c r="AE9" s="7">
        <v>4</v>
      </c>
      <c r="AF9" s="7">
        <v>2</v>
      </c>
      <c r="AG9" s="7">
        <v>3</v>
      </c>
      <c r="AH9" s="7"/>
      <c r="AI9" s="7"/>
      <c r="AJ9" s="8"/>
    </row>
    <row r="10" spans="1:36" ht="56.35" customHeight="1" x14ac:dyDescent="0.4">
      <c r="A10" s="5" t="s">
        <v>36</v>
      </c>
      <c r="B10" s="9"/>
      <c r="C10" s="10"/>
      <c r="D10" s="10"/>
      <c r="E10" s="10">
        <v>7</v>
      </c>
      <c r="F10" s="10">
        <v>2</v>
      </c>
      <c r="G10" s="10">
        <v>4</v>
      </c>
      <c r="H10" s="10">
        <v>1</v>
      </c>
      <c r="I10" s="10">
        <v>6</v>
      </c>
      <c r="J10" s="10">
        <v>3</v>
      </c>
      <c r="K10" s="22">
        <v>5</v>
      </c>
      <c r="L10" s="18">
        <v>5</v>
      </c>
      <c r="M10" s="10">
        <v>4</v>
      </c>
      <c r="N10" s="10">
        <v>4</v>
      </c>
      <c r="O10" s="22">
        <v>5</v>
      </c>
      <c r="P10" s="18">
        <v>4</v>
      </c>
      <c r="Q10" s="10">
        <v>5</v>
      </c>
      <c r="R10" s="10">
        <v>4</v>
      </c>
      <c r="S10" s="10">
        <v>5</v>
      </c>
      <c r="T10" s="22">
        <v>5</v>
      </c>
      <c r="U10" s="18">
        <v>5</v>
      </c>
      <c r="V10" s="10">
        <v>4</v>
      </c>
      <c r="W10" s="10">
        <v>3</v>
      </c>
      <c r="X10" s="10">
        <v>4</v>
      </c>
      <c r="Y10" s="22">
        <v>4</v>
      </c>
      <c r="Z10" s="18">
        <v>4</v>
      </c>
      <c r="AA10" s="10">
        <v>5</v>
      </c>
      <c r="AB10" s="10">
        <v>5</v>
      </c>
      <c r="AC10" s="22">
        <v>5</v>
      </c>
      <c r="AD10" s="18">
        <v>5</v>
      </c>
      <c r="AE10" s="10">
        <v>5</v>
      </c>
      <c r="AF10" s="10">
        <v>4</v>
      </c>
      <c r="AG10" s="10">
        <v>5</v>
      </c>
      <c r="AH10" s="10"/>
      <c r="AI10" s="10"/>
      <c r="AJ10" s="11"/>
    </row>
    <row r="11" spans="1:36" ht="56.35" customHeight="1" x14ac:dyDescent="0.4">
      <c r="A11" s="5" t="s">
        <v>36</v>
      </c>
      <c r="B11" s="6"/>
      <c r="C11" s="7"/>
      <c r="D11" s="7"/>
      <c r="E11" s="7">
        <v>7</v>
      </c>
      <c r="F11" s="7">
        <v>4</v>
      </c>
      <c r="G11" s="7">
        <v>3</v>
      </c>
      <c r="H11" s="7">
        <v>6</v>
      </c>
      <c r="I11" s="7">
        <v>2</v>
      </c>
      <c r="J11" s="7">
        <v>1</v>
      </c>
      <c r="K11" s="21">
        <v>5</v>
      </c>
      <c r="L11" s="17">
        <v>5</v>
      </c>
      <c r="M11" s="7">
        <v>4</v>
      </c>
      <c r="N11" s="7">
        <v>3</v>
      </c>
      <c r="O11" s="21">
        <v>3</v>
      </c>
      <c r="P11" s="17">
        <v>3</v>
      </c>
      <c r="Q11" s="7">
        <v>3</v>
      </c>
      <c r="R11" s="7">
        <v>4</v>
      </c>
      <c r="S11" s="7">
        <v>4</v>
      </c>
      <c r="T11" s="21">
        <v>5</v>
      </c>
      <c r="U11" s="17">
        <v>3</v>
      </c>
      <c r="V11" s="7">
        <v>2</v>
      </c>
      <c r="W11" s="7">
        <v>4</v>
      </c>
      <c r="X11" s="7">
        <v>3</v>
      </c>
      <c r="Y11" s="21">
        <v>5</v>
      </c>
      <c r="Z11" s="17">
        <v>5</v>
      </c>
      <c r="AA11" s="7">
        <v>4</v>
      </c>
      <c r="AB11" s="7">
        <v>5</v>
      </c>
      <c r="AC11" s="21">
        <v>4</v>
      </c>
      <c r="AD11" s="17">
        <v>3</v>
      </c>
      <c r="AE11" s="7">
        <v>4</v>
      </c>
      <c r="AF11" s="7">
        <v>2</v>
      </c>
      <c r="AG11" s="7">
        <v>4</v>
      </c>
      <c r="AH11" s="7"/>
      <c r="AI11" s="7"/>
      <c r="AJ11" s="8"/>
    </row>
    <row r="12" spans="1:36" ht="56.35" customHeight="1" x14ac:dyDescent="0.4">
      <c r="A12" s="5" t="s">
        <v>36</v>
      </c>
      <c r="B12" s="6"/>
      <c r="C12" s="7"/>
      <c r="D12" s="7"/>
      <c r="E12" s="7">
        <v>6</v>
      </c>
      <c r="F12" s="7">
        <v>4</v>
      </c>
      <c r="G12" s="7">
        <v>1</v>
      </c>
      <c r="H12" s="7">
        <v>2</v>
      </c>
      <c r="I12" s="7">
        <v>5</v>
      </c>
      <c r="J12" s="7">
        <v>3</v>
      </c>
      <c r="K12" s="21">
        <v>7</v>
      </c>
      <c r="L12" s="17">
        <v>5</v>
      </c>
      <c r="M12" s="7">
        <v>5</v>
      </c>
      <c r="N12" s="7">
        <v>5</v>
      </c>
      <c r="O12" s="21">
        <v>5</v>
      </c>
      <c r="P12" s="17">
        <v>5</v>
      </c>
      <c r="Q12" s="7">
        <v>5</v>
      </c>
      <c r="R12" s="7">
        <v>5</v>
      </c>
      <c r="S12" s="7">
        <v>5</v>
      </c>
      <c r="T12" s="21">
        <v>5</v>
      </c>
      <c r="U12" s="17">
        <v>4</v>
      </c>
      <c r="V12" s="7">
        <v>5</v>
      </c>
      <c r="W12" s="7">
        <v>4</v>
      </c>
      <c r="X12" s="7">
        <v>3</v>
      </c>
      <c r="Y12" s="21">
        <v>5</v>
      </c>
      <c r="Z12" s="17">
        <v>4</v>
      </c>
      <c r="AA12" s="7">
        <v>4</v>
      </c>
      <c r="AB12" s="7">
        <v>5</v>
      </c>
      <c r="AC12" s="21">
        <v>5</v>
      </c>
      <c r="AD12" s="17">
        <v>5</v>
      </c>
      <c r="AE12" s="7">
        <v>5</v>
      </c>
      <c r="AF12" s="7">
        <v>5</v>
      </c>
      <c r="AG12" s="7">
        <v>4</v>
      </c>
      <c r="AH12" s="7"/>
      <c r="AI12" s="7"/>
      <c r="AJ12" s="8"/>
    </row>
    <row r="13" spans="1:36" ht="56.35" customHeight="1" x14ac:dyDescent="0.4">
      <c r="A13" s="5" t="s">
        <v>36</v>
      </c>
      <c r="B13" s="6"/>
      <c r="C13" s="7"/>
      <c r="D13" s="7"/>
      <c r="E13" s="7">
        <v>6</v>
      </c>
      <c r="F13" s="7">
        <v>1</v>
      </c>
      <c r="G13" s="7">
        <v>2</v>
      </c>
      <c r="H13" s="7">
        <v>3</v>
      </c>
      <c r="I13" s="7">
        <v>4</v>
      </c>
      <c r="J13" s="7">
        <v>5</v>
      </c>
      <c r="K13" s="21">
        <v>7</v>
      </c>
      <c r="L13" s="17">
        <v>3</v>
      </c>
      <c r="M13" s="7">
        <v>5</v>
      </c>
      <c r="N13" s="7">
        <v>4</v>
      </c>
      <c r="O13" s="21">
        <v>5</v>
      </c>
      <c r="P13" s="17">
        <v>3</v>
      </c>
      <c r="Q13" s="7">
        <v>3</v>
      </c>
      <c r="R13" s="7">
        <v>5</v>
      </c>
      <c r="S13" s="7">
        <v>5</v>
      </c>
      <c r="T13" s="21">
        <v>5</v>
      </c>
      <c r="U13" s="17">
        <v>3</v>
      </c>
      <c r="V13" s="7">
        <v>4</v>
      </c>
      <c r="W13" s="7">
        <v>5</v>
      </c>
      <c r="X13" s="7">
        <v>3</v>
      </c>
      <c r="Y13" s="21">
        <v>4</v>
      </c>
      <c r="Z13" s="17">
        <v>4</v>
      </c>
      <c r="AA13" s="7">
        <v>3</v>
      </c>
      <c r="AB13" s="7">
        <v>5</v>
      </c>
      <c r="AC13" s="21">
        <v>5</v>
      </c>
      <c r="AD13" s="17">
        <v>3</v>
      </c>
      <c r="AE13" s="7">
        <v>5</v>
      </c>
      <c r="AF13" s="7">
        <v>2</v>
      </c>
      <c r="AG13" s="7">
        <v>5</v>
      </c>
      <c r="AH13" s="7"/>
      <c r="AI13" s="7"/>
      <c r="AJ13" s="8"/>
    </row>
    <row r="14" spans="1:36" ht="56.35" customHeight="1" x14ac:dyDescent="0.4">
      <c r="A14" s="5" t="s">
        <v>36</v>
      </c>
      <c r="B14" s="6"/>
      <c r="C14" s="7"/>
      <c r="D14" s="7"/>
      <c r="E14" s="7">
        <v>5</v>
      </c>
      <c r="F14" s="7">
        <v>4</v>
      </c>
      <c r="G14" s="7">
        <v>6</v>
      </c>
      <c r="H14" s="7">
        <v>2</v>
      </c>
      <c r="I14" s="7">
        <v>3</v>
      </c>
      <c r="J14" s="7">
        <v>1</v>
      </c>
      <c r="K14" s="21">
        <v>7</v>
      </c>
      <c r="L14" s="17">
        <v>5</v>
      </c>
      <c r="M14" s="7">
        <v>5</v>
      </c>
      <c r="N14" s="7">
        <v>5</v>
      </c>
      <c r="O14" s="21">
        <v>5</v>
      </c>
      <c r="P14" s="17">
        <v>5</v>
      </c>
      <c r="Q14" s="7">
        <v>3</v>
      </c>
      <c r="R14" s="7">
        <v>4</v>
      </c>
      <c r="S14" s="7">
        <v>5</v>
      </c>
      <c r="T14" s="21">
        <v>5</v>
      </c>
      <c r="U14" s="17">
        <v>5</v>
      </c>
      <c r="V14" s="7">
        <v>4</v>
      </c>
      <c r="W14" s="7">
        <v>4</v>
      </c>
      <c r="X14" s="7">
        <v>3</v>
      </c>
      <c r="Y14" s="21">
        <v>5</v>
      </c>
      <c r="Z14" s="17">
        <v>5</v>
      </c>
      <c r="AA14" s="7">
        <v>4</v>
      </c>
      <c r="AB14" s="7">
        <v>5</v>
      </c>
      <c r="AC14" s="21">
        <v>4</v>
      </c>
      <c r="AD14" s="17">
        <v>3</v>
      </c>
      <c r="AE14" s="7">
        <v>5</v>
      </c>
      <c r="AF14" s="7">
        <v>4</v>
      </c>
      <c r="AG14" s="7">
        <v>4</v>
      </c>
      <c r="AH14" s="7"/>
      <c r="AI14" s="7"/>
      <c r="AJ14" s="8"/>
    </row>
    <row r="15" spans="1:36" ht="56.35" customHeight="1" x14ac:dyDescent="0.4">
      <c r="A15" s="5" t="s">
        <v>37</v>
      </c>
      <c r="B15" s="6"/>
      <c r="C15" s="7"/>
      <c r="D15" s="7"/>
      <c r="E15" s="7">
        <v>5</v>
      </c>
      <c r="F15" s="7">
        <v>3</v>
      </c>
      <c r="G15" s="7">
        <v>1</v>
      </c>
      <c r="H15" s="7">
        <v>6</v>
      </c>
      <c r="I15" s="7">
        <v>2</v>
      </c>
      <c r="J15" s="7">
        <v>4</v>
      </c>
      <c r="K15" s="21">
        <v>7</v>
      </c>
      <c r="L15" s="17">
        <v>5</v>
      </c>
      <c r="M15" s="7">
        <v>3</v>
      </c>
      <c r="N15" s="7">
        <v>4</v>
      </c>
      <c r="O15" s="21">
        <v>3</v>
      </c>
      <c r="P15" s="17">
        <v>4</v>
      </c>
      <c r="Q15" s="7">
        <v>4</v>
      </c>
      <c r="R15" s="7">
        <v>3</v>
      </c>
      <c r="S15" s="7">
        <v>5</v>
      </c>
      <c r="T15" s="21">
        <v>5</v>
      </c>
      <c r="U15" s="17">
        <v>5</v>
      </c>
      <c r="V15" s="7">
        <v>3</v>
      </c>
      <c r="W15" s="7">
        <v>3</v>
      </c>
      <c r="X15" s="7">
        <v>4</v>
      </c>
      <c r="Y15" s="21">
        <v>4</v>
      </c>
      <c r="Z15" s="17">
        <v>4</v>
      </c>
      <c r="AA15" s="7">
        <v>4</v>
      </c>
      <c r="AB15" s="7">
        <v>3</v>
      </c>
      <c r="AC15" s="21">
        <v>3</v>
      </c>
      <c r="AD15" s="17">
        <v>4</v>
      </c>
      <c r="AE15" s="7">
        <v>5</v>
      </c>
      <c r="AF15" s="7">
        <v>3</v>
      </c>
      <c r="AG15" s="7">
        <v>3</v>
      </c>
      <c r="AH15" s="7"/>
      <c r="AI15" s="7"/>
      <c r="AJ15" s="8"/>
    </row>
    <row r="16" spans="1:36" ht="56.35" customHeight="1" x14ac:dyDescent="0.4">
      <c r="A16" s="5" t="s">
        <v>37</v>
      </c>
      <c r="B16" s="12"/>
      <c r="C16" s="13"/>
      <c r="D16" s="13"/>
      <c r="E16" s="13">
        <v>4</v>
      </c>
      <c r="F16" s="13">
        <v>1</v>
      </c>
      <c r="G16" s="13">
        <v>2</v>
      </c>
      <c r="H16" s="13">
        <v>3</v>
      </c>
      <c r="I16" s="13">
        <v>7</v>
      </c>
      <c r="J16" s="13">
        <v>5</v>
      </c>
      <c r="K16" s="23">
        <v>6</v>
      </c>
      <c r="L16" s="19">
        <v>4</v>
      </c>
      <c r="M16" s="13">
        <v>4</v>
      </c>
      <c r="N16" s="13">
        <v>5</v>
      </c>
      <c r="O16" s="23">
        <v>4</v>
      </c>
      <c r="P16" s="19">
        <v>4</v>
      </c>
      <c r="Q16" s="13">
        <v>4</v>
      </c>
      <c r="R16" s="13">
        <v>5</v>
      </c>
      <c r="S16" s="13">
        <v>5</v>
      </c>
      <c r="T16" s="23">
        <v>5</v>
      </c>
      <c r="U16" s="19">
        <v>5</v>
      </c>
      <c r="V16" s="13">
        <v>4</v>
      </c>
      <c r="W16" s="13">
        <v>5</v>
      </c>
      <c r="X16" s="13">
        <v>3</v>
      </c>
      <c r="Y16" s="23">
        <v>5</v>
      </c>
      <c r="Z16" s="19">
        <v>4</v>
      </c>
      <c r="AA16" s="13">
        <v>5</v>
      </c>
      <c r="AB16" s="13">
        <v>3</v>
      </c>
      <c r="AC16" s="23">
        <v>3</v>
      </c>
      <c r="AD16" s="19">
        <v>4</v>
      </c>
      <c r="AE16" s="13">
        <v>4</v>
      </c>
      <c r="AF16" s="13">
        <v>3</v>
      </c>
      <c r="AG16" s="13">
        <v>5</v>
      </c>
      <c r="AH16" s="13"/>
      <c r="AI16" s="13"/>
      <c r="AJ16" s="14"/>
    </row>
    <row r="17" spans="1:36" ht="93" customHeight="1" x14ac:dyDescent="0.4">
      <c r="A17" s="5" t="s">
        <v>37</v>
      </c>
      <c r="B17" s="41"/>
      <c r="C17" s="42"/>
      <c r="D17" s="42"/>
      <c r="E17" s="42">
        <v>4</v>
      </c>
      <c r="F17" s="42">
        <v>7</v>
      </c>
      <c r="G17" s="42">
        <v>1</v>
      </c>
      <c r="H17" s="42">
        <v>2</v>
      </c>
      <c r="I17" s="42">
        <v>3</v>
      </c>
      <c r="J17" s="42">
        <v>6</v>
      </c>
      <c r="K17" s="42">
        <v>5</v>
      </c>
      <c r="L17" s="42">
        <v>4</v>
      </c>
      <c r="M17" s="42">
        <v>4</v>
      </c>
      <c r="N17" s="42">
        <v>5</v>
      </c>
      <c r="O17" s="42">
        <v>4</v>
      </c>
      <c r="P17" s="42">
        <v>5</v>
      </c>
      <c r="Q17" s="42">
        <v>3</v>
      </c>
      <c r="R17" s="42">
        <v>2</v>
      </c>
      <c r="S17" s="42">
        <v>4</v>
      </c>
      <c r="T17" s="42">
        <v>4</v>
      </c>
      <c r="U17" s="42">
        <v>3</v>
      </c>
      <c r="V17" s="42">
        <v>4</v>
      </c>
      <c r="W17" s="42">
        <v>2</v>
      </c>
      <c r="X17" s="42">
        <v>2</v>
      </c>
      <c r="Y17" s="42">
        <v>4</v>
      </c>
      <c r="Z17" s="42">
        <v>4</v>
      </c>
      <c r="AA17" s="42">
        <v>3</v>
      </c>
      <c r="AB17" s="42">
        <v>5</v>
      </c>
      <c r="AC17" s="42">
        <v>4</v>
      </c>
      <c r="AD17" s="42">
        <v>3</v>
      </c>
      <c r="AE17" s="42">
        <v>5</v>
      </c>
      <c r="AF17" s="42">
        <v>3</v>
      </c>
      <c r="AG17" s="42">
        <v>5</v>
      </c>
      <c r="AH17" s="42"/>
      <c r="AI17" s="42"/>
      <c r="AJ17" s="43"/>
    </row>
    <row r="18" spans="1:36" s="33" customFormat="1" ht="16.5" customHeight="1" x14ac:dyDescent="0.45">
      <c r="K18" s="34"/>
      <c r="O18" s="34"/>
      <c r="P18" s="53" t="s">
        <v>62</v>
      </c>
      <c r="Q18" s="53"/>
      <c r="R18" s="53"/>
      <c r="S18" s="53"/>
      <c r="T18" s="53"/>
      <c r="U18" s="53" t="s">
        <v>63</v>
      </c>
      <c r="V18" s="53"/>
      <c r="W18" s="53"/>
      <c r="X18" s="53"/>
      <c r="Y18" s="53"/>
      <c r="Z18" s="53" t="s">
        <v>64</v>
      </c>
      <c r="AA18" s="53"/>
      <c r="AB18" s="53"/>
      <c r="AC18" s="53"/>
      <c r="AD18" s="53" t="s">
        <v>65</v>
      </c>
      <c r="AE18" s="53"/>
      <c r="AF18" s="53"/>
      <c r="AG18" s="53"/>
    </row>
    <row r="19" spans="1:36" s="31" customFormat="1" ht="24" customHeight="1" x14ac:dyDescent="0.45">
      <c r="A19" s="31" t="s">
        <v>47</v>
      </c>
      <c r="E19" s="31" t="s">
        <v>48</v>
      </c>
      <c r="F19" s="31" t="s">
        <v>49</v>
      </c>
      <c r="G19" s="31" t="s">
        <v>50</v>
      </c>
      <c r="H19" s="31" t="s">
        <v>51</v>
      </c>
      <c r="I19" s="31" t="s">
        <v>52</v>
      </c>
      <c r="J19" s="31" t="s">
        <v>53</v>
      </c>
      <c r="K19" s="32" t="s">
        <v>54</v>
      </c>
      <c r="L19" s="31" t="s">
        <v>61</v>
      </c>
      <c r="M19" s="31" t="s">
        <v>62</v>
      </c>
      <c r="N19" s="31" t="s">
        <v>63</v>
      </c>
      <c r="O19" s="32" t="s">
        <v>64</v>
      </c>
      <c r="P19" s="31" t="s">
        <v>66</v>
      </c>
      <c r="Q19" s="31" t="s">
        <v>67</v>
      </c>
      <c r="R19" s="31" t="s">
        <v>70</v>
      </c>
      <c r="S19" s="31" t="s">
        <v>69</v>
      </c>
      <c r="T19" s="32" t="s">
        <v>68</v>
      </c>
      <c r="U19" s="31" t="s">
        <v>75</v>
      </c>
      <c r="V19" s="31" t="s">
        <v>76</v>
      </c>
      <c r="W19" s="31" t="s">
        <v>77</v>
      </c>
      <c r="X19" s="31" t="s">
        <v>79</v>
      </c>
      <c r="Y19" s="32" t="s">
        <v>78</v>
      </c>
      <c r="Z19" s="31" t="s">
        <v>82</v>
      </c>
      <c r="AA19" s="31" t="s">
        <v>83</v>
      </c>
      <c r="AB19" s="31" t="s">
        <v>80</v>
      </c>
      <c r="AC19" s="32" t="s">
        <v>81</v>
      </c>
      <c r="AD19" s="31" t="s">
        <v>71</v>
      </c>
      <c r="AE19" s="31" t="s">
        <v>73</v>
      </c>
      <c r="AF19" s="31" t="s">
        <v>74</v>
      </c>
      <c r="AG19" s="31" t="s">
        <v>72</v>
      </c>
    </row>
    <row r="20" spans="1:36" s="15" customFormat="1" ht="15.85" customHeight="1" x14ac:dyDescent="0.35">
      <c r="A20" s="15" t="s">
        <v>38</v>
      </c>
      <c r="E20" s="15">
        <f>AVERAGE(E$2:E$19)</f>
        <v>6</v>
      </c>
      <c r="F20" s="15">
        <f t="shared" ref="F20:AF20" si="0">AVERAGE(F$2:F$19)</f>
        <v>3.4375</v>
      </c>
      <c r="G20" s="15">
        <f t="shared" si="0"/>
        <v>2.6875</v>
      </c>
      <c r="H20" s="15">
        <f t="shared" si="0"/>
        <v>3.125</v>
      </c>
      <c r="I20" s="15">
        <f t="shared" si="0"/>
        <v>3.875</v>
      </c>
      <c r="J20" s="15">
        <f t="shared" si="0"/>
        <v>3.5</v>
      </c>
      <c r="K20" s="25">
        <f t="shared" si="0"/>
        <v>5.375</v>
      </c>
      <c r="L20" s="26">
        <f t="shared" si="0"/>
        <v>4.5625</v>
      </c>
      <c r="M20" s="26">
        <f t="shared" si="0"/>
        <v>4.5</v>
      </c>
      <c r="N20" s="26">
        <f t="shared" si="0"/>
        <v>4.1875</v>
      </c>
      <c r="O20" s="25">
        <f t="shared" si="0"/>
        <v>4.3125</v>
      </c>
      <c r="P20" s="26">
        <f t="shared" si="0"/>
        <v>4.375</v>
      </c>
      <c r="Q20" s="26">
        <f t="shared" si="0"/>
        <v>3.875</v>
      </c>
      <c r="R20" s="26">
        <f>AVERAGE(R$2:R$19)</f>
        <v>3.875</v>
      </c>
      <c r="S20" s="26">
        <f t="shared" si="0"/>
        <v>4.5</v>
      </c>
      <c r="T20" s="25">
        <f t="shared" si="0"/>
        <v>4.75</v>
      </c>
      <c r="U20" s="26">
        <f t="shared" si="0"/>
        <v>4.0625</v>
      </c>
      <c r="V20" s="26">
        <f t="shared" si="0"/>
        <v>4.0625</v>
      </c>
      <c r="W20" s="26">
        <f t="shared" si="0"/>
        <v>3.8125</v>
      </c>
      <c r="X20" s="26">
        <f t="shared" si="0"/>
        <v>3.125</v>
      </c>
      <c r="Y20" s="25">
        <f t="shared" si="0"/>
        <v>4.25</v>
      </c>
      <c r="Z20" s="26">
        <f t="shared" si="0"/>
        <v>4.0625</v>
      </c>
      <c r="AA20" s="26">
        <f t="shared" si="0"/>
        <v>4.0625</v>
      </c>
      <c r="AB20" s="26">
        <f t="shared" si="0"/>
        <v>4.1875</v>
      </c>
      <c r="AC20" s="25">
        <f t="shared" si="0"/>
        <v>4</v>
      </c>
      <c r="AD20" s="26">
        <f t="shared" si="0"/>
        <v>3.9375</v>
      </c>
      <c r="AE20" s="26">
        <f>AVERAGE(AE$2:AE$19)</f>
        <v>4.6875</v>
      </c>
      <c r="AF20" s="26">
        <f t="shared" si="0"/>
        <v>3.5625</v>
      </c>
      <c r="AG20" s="26">
        <f>AVERAGE(AG$2:AG$19)</f>
        <v>4.125</v>
      </c>
    </row>
    <row r="21" spans="1:36" ht="15.85" customHeight="1" x14ac:dyDescent="0.4">
      <c r="A21" s="5" t="s">
        <v>40</v>
      </c>
      <c r="E21" s="5">
        <f>MEDIAN(E$2:E$19)</f>
        <v>6</v>
      </c>
      <c r="F21" s="5">
        <f t="shared" ref="F21:AF21" si="1">MEDIAN(F$2:F$19)</f>
        <v>3.5</v>
      </c>
      <c r="G21" s="5">
        <f t="shared" si="1"/>
        <v>2</v>
      </c>
      <c r="H21" s="5">
        <f t="shared" si="1"/>
        <v>3</v>
      </c>
      <c r="I21" s="5">
        <f t="shared" si="1"/>
        <v>3.5</v>
      </c>
      <c r="J21" s="5">
        <f t="shared" si="1"/>
        <v>3.5</v>
      </c>
      <c r="K21" s="24">
        <f t="shared" si="1"/>
        <v>6</v>
      </c>
      <c r="L21" s="27">
        <f t="shared" si="1"/>
        <v>5</v>
      </c>
      <c r="M21" s="27">
        <f t="shared" si="1"/>
        <v>5</v>
      </c>
      <c r="N21" s="27">
        <f t="shared" si="1"/>
        <v>4</v>
      </c>
      <c r="O21" s="24">
        <f t="shared" si="1"/>
        <v>4.5</v>
      </c>
      <c r="P21" s="27">
        <f t="shared" si="1"/>
        <v>5</v>
      </c>
      <c r="Q21" s="27">
        <f t="shared" si="1"/>
        <v>4</v>
      </c>
      <c r="R21" s="27">
        <f>MEDIAN(R$2:R$19)</f>
        <v>4</v>
      </c>
      <c r="S21" s="27">
        <f t="shared" si="1"/>
        <v>4.5</v>
      </c>
      <c r="T21" s="24">
        <f t="shared" si="1"/>
        <v>5</v>
      </c>
      <c r="U21" s="27">
        <f t="shared" si="1"/>
        <v>4</v>
      </c>
      <c r="V21" s="27">
        <f t="shared" si="1"/>
        <v>4</v>
      </c>
      <c r="W21" s="27">
        <f t="shared" si="1"/>
        <v>4</v>
      </c>
      <c r="X21" s="27">
        <f t="shared" si="1"/>
        <v>3</v>
      </c>
      <c r="Y21" s="24">
        <f t="shared" si="1"/>
        <v>4</v>
      </c>
      <c r="Z21" s="27">
        <f t="shared" si="1"/>
        <v>4</v>
      </c>
      <c r="AA21" s="27">
        <f t="shared" si="1"/>
        <v>4</v>
      </c>
      <c r="AB21" s="27">
        <f t="shared" si="1"/>
        <v>5</v>
      </c>
      <c r="AC21" s="24">
        <f t="shared" si="1"/>
        <v>4</v>
      </c>
      <c r="AD21" s="27">
        <f t="shared" si="1"/>
        <v>4</v>
      </c>
      <c r="AE21" s="27">
        <f>MEDIAN(AE$2:AE$19)</f>
        <v>5</v>
      </c>
      <c r="AF21" s="27">
        <f t="shared" si="1"/>
        <v>4</v>
      </c>
      <c r="AG21" s="27">
        <f>MEDIAN(AG$2:AG$19)</f>
        <v>4</v>
      </c>
    </row>
    <row r="22" spans="1:36" ht="15.85" customHeight="1" x14ac:dyDescent="0.4">
      <c r="A22" s="5" t="s">
        <v>41</v>
      </c>
      <c r="E22" s="5">
        <f>_xlfn.STDEV.S(E$2:E$19)</f>
        <v>1.0954451150103321</v>
      </c>
      <c r="F22" s="5">
        <f t="shared" ref="F22:AF22" si="2">_xlfn.STDEV.S(F$2:F$19)</f>
        <v>1.7114808402861736</v>
      </c>
      <c r="G22" s="5">
        <f t="shared" si="2"/>
        <v>1.6620770138594663</v>
      </c>
      <c r="H22" s="5">
        <f t="shared" si="2"/>
        <v>1.5864005379054391</v>
      </c>
      <c r="I22" s="5">
        <f t="shared" si="2"/>
        <v>1.857417562100671</v>
      </c>
      <c r="J22" s="5">
        <f t="shared" si="2"/>
        <v>2.1908902300206643</v>
      </c>
      <c r="K22" s="24">
        <f t="shared" si="2"/>
        <v>1.6278820596099706</v>
      </c>
      <c r="L22" s="27">
        <f t="shared" si="2"/>
        <v>0.62915286960589578</v>
      </c>
      <c r="M22" s="27">
        <f t="shared" si="2"/>
        <v>0.73029674334022143</v>
      </c>
      <c r="N22" s="27">
        <f t="shared" si="2"/>
        <v>0.91058589197651574</v>
      </c>
      <c r="O22" s="24">
        <f t="shared" si="2"/>
        <v>0.79320026895271956</v>
      </c>
      <c r="P22" s="27">
        <f t="shared" si="2"/>
        <v>0.80622577482985502</v>
      </c>
      <c r="Q22" s="27">
        <f t="shared" si="2"/>
        <v>0.80622577482985502</v>
      </c>
      <c r="R22" s="27">
        <f>_xlfn.STDEV.S(R$2:R$19)</f>
        <v>0.80622577482985502</v>
      </c>
      <c r="S22" s="27">
        <f t="shared" si="2"/>
        <v>0.5163977794943222</v>
      </c>
      <c r="T22" s="24">
        <f t="shared" si="2"/>
        <v>0.44721359549995793</v>
      </c>
      <c r="U22" s="27">
        <f t="shared" si="2"/>
        <v>0.8539125638299665</v>
      </c>
      <c r="V22" s="27">
        <f t="shared" si="2"/>
        <v>0.77190241179396069</v>
      </c>
      <c r="W22" s="27">
        <f t="shared" si="2"/>
        <v>0.83416625041614656</v>
      </c>
      <c r="X22" s="27">
        <f t="shared" si="2"/>
        <v>0.80622577482985502</v>
      </c>
      <c r="Y22" s="24">
        <f t="shared" si="2"/>
        <v>0.85634883857767519</v>
      </c>
      <c r="Z22" s="27">
        <f t="shared" si="2"/>
        <v>0.68007352543677213</v>
      </c>
      <c r="AA22" s="27">
        <f t="shared" si="2"/>
        <v>0.68007352543677213</v>
      </c>
      <c r="AB22" s="27">
        <f t="shared" si="2"/>
        <v>1.0468205831628137</v>
      </c>
      <c r="AC22" s="24">
        <f t="shared" si="2"/>
        <v>0.81649658092772603</v>
      </c>
      <c r="AD22" s="27">
        <f t="shared" si="2"/>
        <v>0.77190241179396069</v>
      </c>
      <c r="AE22" s="27">
        <f>_xlfn.STDEV.S(AE$2:AE$19)</f>
        <v>0.47871355387816905</v>
      </c>
      <c r="AF22" s="27">
        <f t="shared" si="2"/>
        <v>1.0307764064044151</v>
      </c>
      <c r="AG22" s="27">
        <f>_xlfn.STDEV.S(AG$2:AG$19)</f>
        <v>0.8850612031567836</v>
      </c>
    </row>
    <row r="23" spans="1:36" s="28" customFormat="1" ht="15.85" customHeight="1" x14ac:dyDescent="0.4">
      <c r="K23" s="29"/>
      <c r="L23" s="30"/>
      <c r="M23" s="30"/>
      <c r="N23" s="30"/>
      <c r="O23" s="29"/>
      <c r="P23" s="30"/>
      <c r="Q23" s="30"/>
      <c r="R23" s="30"/>
      <c r="S23" s="30"/>
      <c r="T23" s="29"/>
      <c r="U23" s="30"/>
      <c r="V23" s="30"/>
      <c r="W23" s="30"/>
      <c r="X23" s="30"/>
      <c r="Y23" s="29"/>
      <c r="Z23" s="30"/>
      <c r="AA23" s="30"/>
      <c r="AB23" s="30"/>
      <c r="AC23" s="29"/>
      <c r="AD23" s="30"/>
      <c r="AE23" s="30"/>
      <c r="AF23" s="30"/>
      <c r="AG23" s="30"/>
    </row>
    <row r="24" spans="1:36" s="47" customFormat="1" ht="15.75" customHeight="1" x14ac:dyDescent="0.35">
      <c r="A24" s="47" t="s">
        <v>39</v>
      </c>
      <c r="E24" s="47">
        <f>AVERAGEIF($A$2:$A$19, "Academic", E$2:E$19)</f>
        <v>6.384615384615385</v>
      </c>
      <c r="F24" s="47">
        <f t="shared" ref="F24:AF24" si="3">AVERAGEIF($A$2:$A$19, "Academic", F$2:F$19)</f>
        <v>3.3846153846153846</v>
      </c>
      <c r="G24" s="47">
        <f t="shared" si="3"/>
        <v>3</v>
      </c>
      <c r="H24" s="47">
        <f t="shared" si="3"/>
        <v>3</v>
      </c>
      <c r="I24" s="47">
        <f t="shared" si="3"/>
        <v>3.8461538461538463</v>
      </c>
      <c r="J24" s="47">
        <f t="shared" si="3"/>
        <v>3.1538461538461537</v>
      </c>
      <c r="K24" s="48">
        <f t="shared" si="3"/>
        <v>5.2307692307692308</v>
      </c>
      <c r="L24" s="49">
        <f t="shared" si="3"/>
        <v>4.615384615384615</v>
      </c>
      <c r="M24" s="49">
        <f t="shared" si="3"/>
        <v>4.6923076923076925</v>
      </c>
      <c r="N24" s="49">
        <f t="shared" si="3"/>
        <v>4.0769230769230766</v>
      </c>
      <c r="O24" s="48">
        <f t="shared" si="3"/>
        <v>4.4615384615384617</v>
      </c>
      <c r="P24" s="49">
        <f t="shared" si="3"/>
        <v>4.384615384615385</v>
      </c>
      <c r="Q24" s="49">
        <f t="shared" si="3"/>
        <v>3.9230769230769229</v>
      </c>
      <c r="R24" s="49">
        <f>AVERAGEIF($A$2:$A$19, "Academic", R$2:R$19)</f>
        <v>4</v>
      </c>
      <c r="S24" s="49">
        <f t="shared" si="3"/>
        <v>4.4615384615384617</v>
      </c>
      <c r="T24" s="48">
        <f t="shared" si="3"/>
        <v>4.7692307692307692</v>
      </c>
      <c r="U24" s="49">
        <f t="shared" si="3"/>
        <v>4</v>
      </c>
      <c r="V24" s="49">
        <f t="shared" si="3"/>
        <v>4.1538461538461542</v>
      </c>
      <c r="W24" s="49">
        <f t="shared" si="3"/>
        <v>3.9230769230769229</v>
      </c>
      <c r="X24" s="49">
        <f t="shared" si="3"/>
        <v>3.1538461538461537</v>
      </c>
      <c r="Y24" s="48">
        <f t="shared" si="3"/>
        <v>4.2307692307692308</v>
      </c>
      <c r="Z24" s="49">
        <f t="shared" si="3"/>
        <v>4.0769230769230766</v>
      </c>
      <c r="AA24" s="49">
        <f t="shared" si="3"/>
        <v>4.0769230769230766</v>
      </c>
      <c r="AB24" s="49">
        <f t="shared" si="3"/>
        <v>4.3076923076923075</v>
      </c>
      <c r="AC24" s="48">
        <f t="shared" si="3"/>
        <v>4.1538461538461542</v>
      </c>
      <c r="AD24" s="49">
        <f t="shared" si="3"/>
        <v>4</v>
      </c>
      <c r="AE24" s="49">
        <f>AVERAGEIF($A$2:$A$19, "Academic", AE$2:AE$19)</f>
        <v>4.6923076923076925</v>
      </c>
      <c r="AF24" s="49">
        <f t="shared" si="3"/>
        <v>3.6923076923076925</v>
      </c>
      <c r="AG24" s="49">
        <f>AVERAGEIF($A$2:$A$19, "Academic", AG$2:AG$19)</f>
        <v>4.0769230769230766</v>
      </c>
    </row>
    <row r="25" spans="1:36" ht="15.85" customHeight="1" x14ac:dyDescent="0.4">
      <c r="A25" s="5" t="s">
        <v>42</v>
      </c>
      <c r="E25" s="5">
        <f>MEDIAN(E$2:E$14)</f>
        <v>7</v>
      </c>
      <c r="F25" s="5">
        <f t="shared" ref="F25:AG25" si="4">MEDIAN(F$2:F$14)</f>
        <v>4</v>
      </c>
      <c r="G25" s="5">
        <f t="shared" si="4"/>
        <v>3</v>
      </c>
      <c r="H25" s="5">
        <f t="shared" si="4"/>
        <v>3</v>
      </c>
      <c r="I25" s="5">
        <f t="shared" si="4"/>
        <v>4</v>
      </c>
      <c r="J25" s="5">
        <f t="shared" si="4"/>
        <v>3</v>
      </c>
      <c r="K25" s="24">
        <f t="shared" si="4"/>
        <v>6</v>
      </c>
      <c r="L25" s="27">
        <f t="shared" si="4"/>
        <v>5</v>
      </c>
      <c r="M25" s="27">
        <f t="shared" si="4"/>
        <v>5</v>
      </c>
      <c r="N25" s="27">
        <f t="shared" si="4"/>
        <v>4</v>
      </c>
      <c r="O25" s="24">
        <f t="shared" si="4"/>
        <v>5</v>
      </c>
      <c r="P25" s="27">
        <f t="shared" si="4"/>
        <v>5</v>
      </c>
      <c r="Q25" s="27">
        <f t="shared" si="4"/>
        <v>4</v>
      </c>
      <c r="R25" s="27">
        <f t="shared" si="4"/>
        <v>4</v>
      </c>
      <c r="S25" s="27">
        <f t="shared" si="4"/>
        <v>4</v>
      </c>
      <c r="T25" s="24">
        <f t="shared" si="4"/>
        <v>5</v>
      </c>
      <c r="U25" s="27">
        <f t="shared" si="4"/>
        <v>4</v>
      </c>
      <c r="V25" s="27">
        <f t="shared" si="4"/>
        <v>4</v>
      </c>
      <c r="W25" s="27">
        <f t="shared" si="4"/>
        <v>4</v>
      </c>
      <c r="X25" s="27">
        <f t="shared" si="4"/>
        <v>3</v>
      </c>
      <c r="Y25" s="24">
        <f t="shared" si="4"/>
        <v>4</v>
      </c>
      <c r="Z25" s="27">
        <f t="shared" si="4"/>
        <v>4</v>
      </c>
      <c r="AA25" s="27">
        <f t="shared" si="4"/>
        <v>4</v>
      </c>
      <c r="AB25" s="27">
        <f t="shared" si="4"/>
        <v>5</v>
      </c>
      <c r="AC25" s="24">
        <f t="shared" si="4"/>
        <v>4</v>
      </c>
      <c r="AD25" s="27">
        <f t="shared" si="4"/>
        <v>4</v>
      </c>
      <c r="AE25" s="27">
        <f t="shared" si="4"/>
        <v>5</v>
      </c>
      <c r="AF25" s="27">
        <f t="shared" si="4"/>
        <v>4</v>
      </c>
      <c r="AG25" s="27">
        <f t="shared" si="4"/>
        <v>4</v>
      </c>
    </row>
    <row r="26" spans="1:36" ht="15.85" customHeight="1" x14ac:dyDescent="0.4">
      <c r="A26" s="5" t="s">
        <v>43</v>
      </c>
      <c r="E26" s="5">
        <f>_xlfn.STDEV.S(E$2:E$14)</f>
        <v>0.76794764778830538</v>
      </c>
      <c r="F26" s="5">
        <f t="shared" ref="F26:AG26" si="5">_xlfn.STDEV.S(F$2:F$14)</f>
        <v>1.4455945454184549</v>
      </c>
      <c r="G26" s="5">
        <f t="shared" si="5"/>
        <v>1.6832508230603465</v>
      </c>
      <c r="H26" s="5">
        <f t="shared" si="5"/>
        <v>1.5275252316519468</v>
      </c>
      <c r="I26" s="5">
        <f t="shared" si="5"/>
        <v>1.7722938923964162</v>
      </c>
      <c r="J26" s="5">
        <f t="shared" si="5"/>
        <v>2.2673829938997159</v>
      </c>
      <c r="K26" s="24">
        <f t="shared" si="5"/>
        <v>1.7394369852458085</v>
      </c>
      <c r="L26" s="27">
        <f t="shared" si="5"/>
        <v>0.65044363558799201</v>
      </c>
      <c r="M26" s="27">
        <f t="shared" si="5"/>
        <v>0.63042517195611547</v>
      </c>
      <c r="N26" s="27">
        <f t="shared" si="5"/>
        <v>0.95407358744302906</v>
      </c>
      <c r="O26" s="24">
        <f t="shared" si="5"/>
        <v>0.77625002580618452</v>
      </c>
      <c r="P26" s="27">
        <f t="shared" si="5"/>
        <v>0.86971849262290357</v>
      </c>
      <c r="Q26" s="27">
        <f t="shared" si="5"/>
        <v>0.86231649850257674</v>
      </c>
      <c r="R26" s="27">
        <f t="shared" si="5"/>
        <v>0.57735026918962573</v>
      </c>
      <c r="S26" s="27">
        <f t="shared" si="5"/>
        <v>0.51887452166277048</v>
      </c>
      <c r="T26" s="24">
        <f t="shared" si="5"/>
        <v>0.4385290096535146</v>
      </c>
      <c r="U26" s="27">
        <f t="shared" si="5"/>
        <v>0.81649658092772603</v>
      </c>
      <c r="V26" s="27">
        <f t="shared" si="5"/>
        <v>0.80064076902543502</v>
      </c>
      <c r="W26" s="27">
        <f t="shared" si="5"/>
        <v>0.6405126152203493</v>
      </c>
      <c r="X26" s="27">
        <f t="shared" si="5"/>
        <v>0.80064076902543502</v>
      </c>
      <c r="Y26" s="24">
        <f t="shared" si="5"/>
        <v>0.92680869599629889</v>
      </c>
      <c r="Z26" s="27">
        <f t="shared" si="5"/>
        <v>0.75955452531275058</v>
      </c>
      <c r="AA26" s="27">
        <f t="shared" si="5"/>
        <v>0.6405126152203493</v>
      </c>
      <c r="AB26" s="27">
        <f t="shared" si="5"/>
        <v>1.0315534712764842</v>
      </c>
      <c r="AC26" s="24">
        <f t="shared" si="5"/>
        <v>0.80064076902543502</v>
      </c>
      <c r="AD26" s="27">
        <f t="shared" si="5"/>
        <v>0.81649658092772603</v>
      </c>
      <c r="AE26" s="27">
        <f t="shared" si="5"/>
        <v>0.48038446141526142</v>
      </c>
      <c r="AF26" s="27">
        <f t="shared" si="5"/>
        <v>1.1094003924504583</v>
      </c>
      <c r="AG26" s="27">
        <f t="shared" si="5"/>
        <v>0.86231649850257674</v>
      </c>
    </row>
    <row r="27" spans="1:36" s="28" customFormat="1" ht="15.85" customHeight="1" x14ac:dyDescent="0.4">
      <c r="K27" s="29"/>
      <c r="L27" s="30"/>
      <c r="M27" s="30"/>
      <c r="N27" s="30"/>
      <c r="O27" s="29"/>
      <c r="P27" s="30"/>
      <c r="Q27" s="30"/>
      <c r="R27" s="30"/>
      <c r="S27" s="30"/>
      <c r="T27" s="29"/>
      <c r="U27" s="30"/>
      <c r="V27" s="30"/>
      <c r="W27" s="30"/>
      <c r="X27" s="30"/>
      <c r="Y27" s="29"/>
      <c r="Z27" s="30"/>
      <c r="AA27" s="30"/>
      <c r="AB27" s="30"/>
      <c r="AC27" s="29"/>
      <c r="AD27" s="30"/>
      <c r="AE27" s="30"/>
      <c r="AF27" s="30"/>
      <c r="AG27" s="30"/>
    </row>
    <row r="28" spans="1:36" s="50" customFormat="1" ht="15.85" customHeight="1" x14ac:dyDescent="0.35">
      <c r="A28" s="50" t="s">
        <v>44</v>
      </c>
      <c r="E28" s="50">
        <f>AVERAGEIF($A$2:$A$19, "NGO", E$2:E$19)</f>
        <v>4.333333333333333</v>
      </c>
      <c r="F28" s="50">
        <f t="shared" ref="F28:AF28" si="6">AVERAGEIF($A$2:$A$19, "NGO", F$2:F$19)</f>
        <v>3.6666666666666665</v>
      </c>
      <c r="G28" s="50">
        <f t="shared" si="6"/>
        <v>1.3333333333333333</v>
      </c>
      <c r="H28" s="50">
        <f t="shared" si="6"/>
        <v>3.6666666666666665</v>
      </c>
      <c r="I28" s="50">
        <f t="shared" si="6"/>
        <v>4</v>
      </c>
      <c r="J28" s="50">
        <f t="shared" si="6"/>
        <v>5</v>
      </c>
      <c r="K28" s="51">
        <f t="shared" si="6"/>
        <v>6</v>
      </c>
      <c r="L28" s="52">
        <f t="shared" si="6"/>
        <v>4.333333333333333</v>
      </c>
      <c r="M28" s="52">
        <f t="shared" si="6"/>
        <v>3.6666666666666665</v>
      </c>
      <c r="N28" s="52">
        <f t="shared" si="6"/>
        <v>4.666666666666667</v>
      </c>
      <c r="O28" s="51">
        <f t="shared" si="6"/>
        <v>3.6666666666666665</v>
      </c>
      <c r="P28" s="52">
        <f t="shared" si="6"/>
        <v>4.333333333333333</v>
      </c>
      <c r="Q28" s="52">
        <f t="shared" si="6"/>
        <v>3.6666666666666665</v>
      </c>
      <c r="R28" s="52">
        <f>AVERAGEIF($A$2:$A$19, "NGO", R$2:R$19)</f>
        <v>3.3333333333333335</v>
      </c>
      <c r="S28" s="52">
        <f t="shared" si="6"/>
        <v>4.666666666666667</v>
      </c>
      <c r="T28" s="51">
        <f t="shared" si="6"/>
        <v>4.666666666666667</v>
      </c>
      <c r="U28" s="52">
        <f t="shared" si="6"/>
        <v>4.333333333333333</v>
      </c>
      <c r="V28" s="52">
        <f t="shared" si="6"/>
        <v>3.6666666666666665</v>
      </c>
      <c r="W28" s="52">
        <f t="shared" si="6"/>
        <v>3.3333333333333335</v>
      </c>
      <c r="X28" s="52">
        <f t="shared" si="6"/>
        <v>3</v>
      </c>
      <c r="Y28" s="51">
        <f t="shared" si="6"/>
        <v>4.333333333333333</v>
      </c>
      <c r="Z28" s="52">
        <f t="shared" si="6"/>
        <v>4</v>
      </c>
      <c r="AA28" s="52">
        <f t="shared" si="6"/>
        <v>4</v>
      </c>
      <c r="AB28" s="52">
        <f t="shared" si="6"/>
        <v>3.6666666666666665</v>
      </c>
      <c r="AC28" s="51">
        <f t="shared" si="6"/>
        <v>3.3333333333333335</v>
      </c>
      <c r="AD28" s="52">
        <f t="shared" si="6"/>
        <v>3.6666666666666665</v>
      </c>
      <c r="AE28" s="52">
        <f>AVERAGEIF($A$2:$A$19, "NGO", AE$2:AE$19)</f>
        <v>4.666666666666667</v>
      </c>
      <c r="AF28" s="52">
        <f t="shared" si="6"/>
        <v>3</v>
      </c>
      <c r="AG28" s="52">
        <f>AVERAGEIF($A$2:$A$19, "NGO", AG$2:AG$19)</f>
        <v>4.333333333333333</v>
      </c>
    </row>
    <row r="29" spans="1:36" ht="15.85" customHeight="1" x14ac:dyDescent="0.4">
      <c r="A29" s="5" t="s">
        <v>45</v>
      </c>
      <c r="E29" s="5">
        <f>MEDIAN(E$15:E$16)</f>
        <v>4.5</v>
      </c>
      <c r="F29" s="5">
        <f t="shared" ref="F29:AG29" si="7">MEDIAN(F$15:F$16)</f>
        <v>2</v>
      </c>
      <c r="G29" s="5">
        <f t="shared" si="7"/>
        <v>1.5</v>
      </c>
      <c r="H29" s="5">
        <f t="shared" si="7"/>
        <v>4.5</v>
      </c>
      <c r="I29" s="5">
        <f t="shared" si="7"/>
        <v>4.5</v>
      </c>
      <c r="J29" s="5">
        <f t="shared" si="7"/>
        <v>4.5</v>
      </c>
      <c r="K29" s="24">
        <f t="shared" si="7"/>
        <v>6.5</v>
      </c>
      <c r="L29" s="27">
        <f t="shared" si="7"/>
        <v>4.5</v>
      </c>
      <c r="M29" s="27">
        <f t="shared" si="7"/>
        <v>3.5</v>
      </c>
      <c r="N29" s="27">
        <f t="shared" si="7"/>
        <v>4.5</v>
      </c>
      <c r="O29" s="24">
        <f t="shared" si="7"/>
        <v>3.5</v>
      </c>
      <c r="P29" s="27">
        <f t="shared" si="7"/>
        <v>4</v>
      </c>
      <c r="Q29" s="27">
        <f t="shared" si="7"/>
        <v>4</v>
      </c>
      <c r="R29" s="27">
        <f t="shared" si="7"/>
        <v>4</v>
      </c>
      <c r="S29" s="27">
        <f t="shared" si="7"/>
        <v>5</v>
      </c>
      <c r="T29" s="24">
        <f t="shared" si="7"/>
        <v>5</v>
      </c>
      <c r="U29" s="27">
        <f t="shared" si="7"/>
        <v>5</v>
      </c>
      <c r="V29" s="27">
        <f t="shared" si="7"/>
        <v>3.5</v>
      </c>
      <c r="W29" s="27">
        <f t="shared" si="7"/>
        <v>4</v>
      </c>
      <c r="X29" s="27">
        <f t="shared" si="7"/>
        <v>3.5</v>
      </c>
      <c r="Y29" s="24">
        <f t="shared" si="7"/>
        <v>4.5</v>
      </c>
      <c r="Z29" s="27">
        <f t="shared" si="7"/>
        <v>4</v>
      </c>
      <c r="AA29" s="27">
        <f t="shared" si="7"/>
        <v>4.5</v>
      </c>
      <c r="AB29" s="27">
        <f t="shared" si="7"/>
        <v>3</v>
      </c>
      <c r="AC29" s="24">
        <f t="shared" si="7"/>
        <v>3</v>
      </c>
      <c r="AD29" s="27">
        <f t="shared" si="7"/>
        <v>4</v>
      </c>
      <c r="AE29" s="27">
        <f t="shared" si="7"/>
        <v>4.5</v>
      </c>
      <c r="AF29" s="27">
        <f t="shared" si="7"/>
        <v>3</v>
      </c>
      <c r="AG29" s="27">
        <f t="shared" si="7"/>
        <v>4</v>
      </c>
    </row>
    <row r="30" spans="1:36" ht="15.85" customHeight="1" x14ac:dyDescent="0.4">
      <c r="A30" s="5" t="s">
        <v>46</v>
      </c>
      <c r="E30" s="5">
        <f>_xlfn.STDEV.S(E$15:E$16)</f>
        <v>0.70710678118654757</v>
      </c>
      <c r="F30" s="5">
        <f t="shared" ref="F30:AG30" si="8">_xlfn.STDEV.S(F$15:F$16)</f>
        <v>1.4142135623730951</v>
      </c>
      <c r="G30" s="5">
        <f t="shared" si="8"/>
        <v>0.70710678118654757</v>
      </c>
      <c r="H30" s="5">
        <f t="shared" si="8"/>
        <v>2.1213203435596424</v>
      </c>
      <c r="I30" s="5">
        <f t="shared" si="8"/>
        <v>3.5355339059327378</v>
      </c>
      <c r="J30" s="5">
        <f t="shared" si="8"/>
        <v>0.70710678118654757</v>
      </c>
      <c r="K30" s="24">
        <f t="shared" si="8"/>
        <v>0.70710678118654757</v>
      </c>
      <c r="L30" s="27">
        <f t="shared" si="8"/>
        <v>0.70710678118654757</v>
      </c>
      <c r="M30" s="27">
        <f t="shared" si="8"/>
        <v>0.70710678118654757</v>
      </c>
      <c r="N30" s="27">
        <f t="shared" si="8"/>
        <v>0.70710678118654757</v>
      </c>
      <c r="O30" s="24">
        <f t="shared" si="8"/>
        <v>0.70710678118654757</v>
      </c>
      <c r="P30" s="27">
        <f t="shared" si="8"/>
        <v>0</v>
      </c>
      <c r="Q30" s="27">
        <f t="shared" si="8"/>
        <v>0</v>
      </c>
      <c r="R30" s="27">
        <f t="shared" si="8"/>
        <v>1.4142135623730951</v>
      </c>
      <c r="S30" s="27">
        <f t="shared" si="8"/>
        <v>0</v>
      </c>
      <c r="T30" s="24">
        <f t="shared" si="8"/>
        <v>0</v>
      </c>
      <c r="U30" s="27">
        <f t="shared" si="8"/>
        <v>0</v>
      </c>
      <c r="V30" s="27">
        <f t="shared" si="8"/>
        <v>0.70710678118654757</v>
      </c>
      <c r="W30" s="27">
        <f t="shared" si="8"/>
        <v>1.4142135623730951</v>
      </c>
      <c r="X30" s="27">
        <f t="shared" si="8"/>
        <v>0.70710678118654757</v>
      </c>
      <c r="Y30" s="24">
        <f t="shared" si="8"/>
        <v>0.70710678118654757</v>
      </c>
      <c r="Z30" s="27">
        <f t="shared" si="8"/>
        <v>0</v>
      </c>
      <c r="AA30" s="27">
        <f t="shared" si="8"/>
        <v>0.70710678118654757</v>
      </c>
      <c r="AB30" s="27">
        <f t="shared" si="8"/>
        <v>0</v>
      </c>
      <c r="AC30" s="24">
        <f t="shared" si="8"/>
        <v>0</v>
      </c>
      <c r="AD30" s="27">
        <f t="shared" si="8"/>
        <v>0</v>
      </c>
      <c r="AE30" s="27">
        <f t="shared" si="8"/>
        <v>0.70710678118654757</v>
      </c>
      <c r="AF30" s="27">
        <f t="shared" si="8"/>
        <v>0</v>
      </c>
      <c r="AG30" s="27">
        <f t="shared" si="8"/>
        <v>1.4142135623730951</v>
      </c>
    </row>
    <row r="31" spans="1:36" s="28" customFormat="1" ht="15.85" customHeight="1" x14ac:dyDescent="0.4">
      <c r="K31" s="29"/>
      <c r="L31" s="30"/>
      <c r="M31" s="30"/>
      <c r="N31" s="30"/>
      <c r="O31" s="29"/>
      <c r="P31" s="30"/>
      <c r="Q31" s="30"/>
      <c r="R31" s="30"/>
      <c r="S31" s="30"/>
      <c r="T31" s="29"/>
      <c r="U31" s="30"/>
      <c r="V31" s="30"/>
      <c r="W31" s="30"/>
      <c r="X31" s="30"/>
      <c r="Y31" s="29"/>
      <c r="Z31" s="30"/>
      <c r="AA31" s="30"/>
      <c r="AB31" s="30"/>
      <c r="AC31" s="29"/>
      <c r="AD31" s="30"/>
      <c r="AE31" s="30"/>
      <c r="AF31" s="30"/>
      <c r="AG31" s="30"/>
    </row>
    <row r="32" spans="1:36" ht="15.85" customHeight="1" x14ac:dyDescent="0.4">
      <c r="A32" s="5" t="s">
        <v>55</v>
      </c>
      <c r="E32" s="5">
        <f>E20+E22</f>
        <v>7.0954451150103317</v>
      </c>
      <c r="F32" s="5">
        <f t="shared" ref="F32:K32" si="9">F20+F22</f>
        <v>5.1489808402861739</v>
      </c>
      <c r="G32" s="5">
        <f t="shared" si="9"/>
        <v>4.3495770138594665</v>
      </c>
      <c r="H32" s="5">
        <f t="shared" si="9"/>
        <v>4.7114005379054387</v>
      </c>
      <c r="I32" s="5">
        <f t="shared" si="9"/>
        <v>5.7324175621006708</v>
      </c>
      <c r="J32" s="5">
        <f t="shared" si="9"/>
        <v>5.6908902300206643</v>
      </c>
      <c r="K32" s="24">
        <f t="shared" si="9"/>
        <v>7.0028820596099708</v>
      </c>
      <c r="L32" s="27">
        <f t="shared" ref="L32:O32" si="10">L20+L22</f>
        <v>5.1916528696058961</v>
      </c>
      <c r="M32" s="27">
        <f t="shared" si="10"/>
        <v>5.2302967433402214</v>
      </c>
      <c r="N32" s="27">
        <f t="shared" si="10"/>
        <v>5.098085891976516</v>
      </c>
      <c r="O32" s="24">
        <f t="shared" si="10"/>
        <v>5.1057002689527193</v>
      </c>
      <c r="P32" s="27">
        <f t="shared" ref="P32:AG32" si="11">P20+P22</f>
        <v>5.1812257748298549</v>
      </c>
      <c r="Q32" s="27">
        <f t="shared" si="11"/>
        <v>4.6812257748298549</v>
      </c>
      <c r="R32" s="27">
        <f t="shared" si="11"/>
        <v>4.6812257748298549</v>
      </c>
      <c r="S32" s="27">
        <f t="shared" si="11"/>
        <v>5.016397779494322</v>
      </c>
      <c r="T32" s="24">
        <f t="shared" si="11"/>
        <v>5.1972135954999583</v>
      </c>
      <c r="U32" s="27">
        <f t="shared" si="11"/>
        <v>4.9164125638299669</v>
      </c>
      <c r="V32" s="27">
        <f t="shared" si="11"/>
        <v>4.8344024117939606</v>
      </c>
      <c r="W32" s="27">
        <f t="shared" si="11"/>
        <v>4.6466662504161462</v>
      </c>
      <c r="X32" s="27">
        <f t="shared" si="11"/>
        <v>3.9312257748298549</v>
      </c>
      <c r="Y32" s="24">
        <f t="shared" si="11"/>
        <v>5.1063488385776754</v>
      </c>
      <c r="Z32" s="27">
        <f t="shared" si="11"/>
        <v>4.7425735254367725</v>
      </c>
      <c r="AA32" s="27">
        <f t="shared" si="11"/>
        <v>4.7425735254367725</v>
      </c>
      <c r="AB32" s="27">
        <f t="shared" si="11"/>
        <v>5.2343205831628135</v>
      </c>
      <c r="AC32" s="24">
        <f t="shared" si="11"/>
        <v>4.8164965809277263</v>
      </c>
      <c r="AD32" s="27">
        <f t="shared" si="11"/>
        <v>4.7094024117939606</v>
      </c>
      <c r="AE32" s="27">
        <f t="shared" si="11"/>
        <v>5.1662135538781691</v>
      </c>
      <c r="AF32" s="27">
        <f t="shared" si="11"/>
        <v>4.5932764064044154</v>
      </c>
      <c r="AG32" s="27">
        <f t="shared" si="11"/>
        <v>5.0100612031567833</v>
      </c>
    </row>
    <row r="33" spans="1:39" ht="15.85" customHeight="1" x14ac:dyDescent="0.4">
      <c r="A33" s="5" t="s">
        <v>56</v>
      </c>
      <c r="E33" s="5">
        <f>E20-E22</f>
        <v>4.9045548849896683</v>
      </c>
      <c r="F33" s="5">
        <f t="shared" ref="F33:K33" si="12">F20-F22</f>
        <v>1.7260191597138264</v>
      </c>
      <c r="G33" s="5">
        <f t="shared" si="12"/>
        <v>1.0254229861405337</v>
      </c>
      <c r="H33" s="5">
        <f t="shared" si="12"/>
        <v>1.5385994620945609</v>
      </c>
      <c r="I33" s="5">
        <f t="shared" si="12"/>
        <v>2.0175824378993292</v>
      </c>
      <c r="J33" s="5">
        <f t="shared" si="12"/>
        <v>1.3091097699793357</v>
      </c>
      <c r="K33" s="24">
        <f t="shared" si="12"/>
        <v>3.7471179403900292</v>
      </c>
      <c r="L33" s="27">
        <f t="shared" ref="L33:O33" si="13">L20-L22</f>
        <v>3.9333471303941043</v>
      </c>
      <c r="M33" s="27">
        <f t="shared" si="13"/>
        <v>3.7697032566597786</v>
      </c>
      <c r="N33" s="27">
        <f t="shared" si="13"/>
        <v>3.276914108023484</v>
      </c>
      <c r="O33" s="24">
        <f t="shared" si="13"/>
        <v>3.5192997310472807</v>
      </c>
      <c r="P33" s="27">
        <f t="shared" ref="P33:AG33" si="14">P20-P22</f>
        <v>3.5687742251701451</v>
      </c>
      <c r="Q33" s="27">
        <f t="shared" si="14"/>
        <v>3.0687742251701451</v>
      </c>
      <c r="R33" s="27">
        <f t="shared" si="14"/>
        <v>3.0687742251701451</v>
      </c>
      <c r="S33" s="27">
        <f t="shared" si="14"/>
        <v>3.983602220505678</v>
      </c>
      <c r="T33" s="24">
        <f t="shared" si="14"/>
        <v>4.3027864045000417</v>
      </c>
      <c r="U33" s="27">
        <f t="shared" si="14"/>
        <v>3.2085874361700335</v>
      </c>
      <c r="V33" s="27">
        <f t="shared" si="14"/>
        <v>3.2905975882060394</v>
      </c>
      <c r="W33" s="27">
        <f t="shared" si="14"/>
        <v>2.9783337495838533</v>
      </c>
      <c r="X33" s="27">
        <f t="shared" si="14"/>
        <v>2.3187742251701451</v>
      </c>
      <c r="Y33" s="24">
        <f t="shared" si="14"/>
        <v>3.3936511614223246</v>
      </c>
      <c r="Z33" s="27">
        <f t="shared" si="14"/>
        <v>3.382426474563228</v>
      </c>
      <c r="AA33" s="27">
        <f t="shared" si="14"/>
        <v>3.382426474563228</v>
      </c>
      <c r="AB33" s="27">
        <f t="shared" si="14"/>
        <v>3.1406794168371865</v>
      </c>
      <c r="AC33" s="24">
        <f t="shared" si="14"/>
        <v>3.1835034190722737</v>
      </c>
      <c r="AD33" s="27">
        <f t="shared" si="14"/>
        <v>3.1655975882060394</v>
      </c>
      <c r="AE33" s="27">
        <f t="shared" si="14"/>
        <v>4.2087864461218309</v>
      </c>
      <c r="AF33" s="27">
        <f t="shared" si="14"/>
        <v>2.5317235935955846</v>
      </c>
      <c r="AG33" s="27">
        <f t="shared" si="14"/>
        <v>3.2399387968432163</v>
      </c>
    </row>
    <row r="34" spans="1:39" ht="15.85" customHeight="1" x14ac:dyDescent="0.4">
      <c r="A34" s="5" t="s">
        <v>57</v>
      </c>
      <c r="E34" s="5">
        <f>E24+E26</f>
        <v>7.1525630324036902</v>
      </c>
      <c r="F34" s="5">
        <f t="shared" ref="F34:K34" si="15">F24+F26</f>
        <v>4.8302099300338392</v>
      </c>
      <c r="G34" s="5">
        <f t="shared" si="15"/>
        <v>4.6832508230603462</v>
      </c>
      <c r="H34" s="5">
        <f t="shared" si="15"/>
        <v>4.5275252316519463</v>
      </c>
      <c r="I34" s="5">
        <f t="shared" si="15"/>
        <v>5.6184477385502625</v>
      </c>
      <c r="J34" s="5">
        <f t="shared" si="15"/>
        <v>5.4212291477458692</v>
      </c>
      <c r="K34" s="24">
        <f t="shared" si="15"/>
        <v>6.9702062160150398</v>
      </c>
      <c r="L34" s="27">
        <f t="shared" ref="L34:O34" si="16">L24+L26</f>
        <v>5.2658282509726071</v>
      </c>
      <c r="M34" s="27">
        <f t="shared" si="16"/>
        <v>5.3227328642638083</v>
      </c>
      <c r="N34" s="27">
        <f t="shared" si="16"/>
        <v>5.0309966643661053</v>
      </c>
      <c r="O34" s="24">
        <f t="shared" si="16"/>
        <v>5.2377884873446465</v>
      </c>
      <c r="P34" s="27">
        <f t="shared" ref="P34:AG34" si="17">P24+P26</f>
        <v>5.2543338772382882</v>
      </c>
      <c r="Q34" s="27">
        <f t="shared" si="17"/>
        <v>4.7853934215794993</v>
      </c>
      <c r="R34" s="27">
        <f t="shared" si="17"/>
        <v>4.5773502691896262</v>
      </c>
      <c r="S34" s="27">
        <f t="shared" si="17"/>
        <v>4.9804129832012318</v>
      </c>
      <c r="T34" s="24">
        <f t="shared" si="17"/>
        <v>5.2077597788842835</v>
      </c>
      <c r="U34" s="27">
        <f t="shared" si="17"/>
        <v>4.8164965809277263</v>
      </c>
      <c r="V34" s="27">
        <f t="shared" si="17"/>
        <v>4.9544869228715891</v>
      </c>
      <c r="W34" s="27">
        <f t="shared" si="17"/>
        <v>4.563589538297272</v>
      </c>
      <c r="X34" s="27">
        <f t="shared" si="17"/>
        <v>3.9544869228715886</v>
      </c>
      <c r="Y34" s="24">
        <f t="shared" si="17"/>
        <v>5.15757792676553</v>
      </c>
      <c r="Z34" s="27">
        <f t="shared" si="17"/>
        <v>4.8364776022358269</v>
      </c>
      <c r="AA34" s="27">
        <f t="shared" si="17"/>
        <v>4.7174356921434262</v>
      </c>
      <c r="AB34" s="27">
        <f t="shared" si="17"/>
        <v>5.3392457789687917</v>
      </c>
      <c r="AC34" s="24">
        <f t="shared" si="17"/>
        <v>4.9544869228715891</v>
      </c>
      <c r="AD34" s="27">
        <f t="shared" si="17"/>
        <v>4.8164965809277263</v>
      </c>
      <c r="AE34" s="27">
        <f t="shared" si="17"/>
        <v>5.172692153722954</v>
      </c>
      <c r="AF34" s="27">
        <f t="shared" si="17"/>
        <v>4.8017080847581504</v>
      </c>
      <c r="AG34" s="27">
        <f t="shared" si="17"/>
        <v>4.9392395754256535</v>
      </c>
    </row>
    <row r="35" spans="1:39" ht="15.85" customHeight="1" x14ac:dyDescent="0.4">
      <c r="A35" s="5" t="s">
        <v>58</v>
      </c>
      <c r="E35" s="5">
        <f>E24-E26</f>
        <v>5.6166677368270799</v>
      </c>
      <c r="F35" s="5">
        <f t="shared" ref="F35:K35" si="18">F24-F26</f>
        <v>1.9390208391969297</v>
      </c>
      <c r="G35" s="5">
        <f t="shared" si="18"/>
        <v>1.3167491769396535</v>
      </c>
      <c r="H35" s="5">
        <f t="shared" si="18"/>
        <v>1.4724747683480532</v>
      </c>
      <c r="I35" s="5">
        <f t="shared" si="18"/>
        <v>2.07385995375743</v>
      </c>
      <c r="J35" s="5">
        <f t="shared" si="18"/>
        <v>0.88646315994643787</v>
      </c>
      <c r="K35" s="24">
        <f t="shared" si="18"/>
        <v>3.4913322455234224</v>
      </c>
      <c r="L35" s="27">
        <f t="shared" ref="L35:O35" si="19">L24-L26</f>
        <v>3.9649409797966229</v>
      </c>
      <c r="M35" s="27">
        <f t="shared" si="19"/>
        <v>4.0618825203515767</v>
      </c>
      <c r="N35" s="27">
        <f t="shared" si="19"/>
        <v>3.1228494894800476</v>
      </c>
      <c r="O35" s="24">
        <f t="shared" si="19"/>
        <v>3.6852884357322773</v>
      </c>
      <c r="P35" s="27">
        <f t="shared" ref="P35:AG35" si="20">P24-P26</f>
        <v>3.5148968919924815</v>
      </c>
      <c r="Q35" s="27">
        <f t="shared" si="20"/>
        <v>3.0607604245743461</v>
      </c>
      <c r="R35" s="27">
        <f t="shared" si="20"/>
        <v>3.4226497308103743</v>
      </c>
      <c r="S35" s="27">
        <f t="shared" si="20"/>
        <v>3.9426639398756911</v>
      </c>
      <c r="T35" s="24">
        <f t="shared" si="20"/>
        <v>4.3307017595772548</v>
      </c>
      <c r="U35" s="27">
        <f t="shared" si="20"/>
        <v>3.1835034190722737</v>
      </c>
      <c r="V35" s="27">
        <f t="shared" si="20"/>
        <v>3.3532053848207193</v>
      </c>
      <c r="W35" s="27">
        <f t="shared" si="20"/>
        <v>3.2825643078565738</v>
      </c>
      <c r="X35" s="27">
        <f t="shared" si="20"/>
        <v>2.3532053848207188</v>
      </c>
      <c r="Y35" s="24">
        <f t="shared" si="20"/>
        <v>3.3039605347729317</v>
      </c>
      <c r="Z35" s="27">
        <f t="shared" si="20"/>
        <v>3.317368551610326</v>
      </c>
      <c r="AA35" s="27">
        <f t="shared" si="20"/>
        <v>3.4364104617027271</v>
      </c>
      <c r="AB35" s="27">
        <f t="shared" si="20"/>
        <v>3.2761388364158233</v>
      </c>
      <c r="AC35" s="24">
        <f t="shared" si="20"/>
        <v>3.3532053848207193</v>
      </c>
      <c r="AD35" s="27">
        <f t="shared" si="20"/>
        <v>3.1835034190722737</v>
      </c>
      <c r="AE35" s="27">
        <f t="shared" si="20"/>
        <v>4.211923230892431</v>
      </c>
      <c r="AF35" s="27">
        <f t="shared" si="20"/>
        <v>2.5829072998572342</v>
      </c>
      <c r="AG35" s="27">
        <f t="shared" si="20"/>
        <v>3.2146065784204998</v>
      </c>
    </row>
    <row r="36" spans="1:39" ht="15.85" customHeight="1" x14ac:dyDescent="0.4">
      <c r="A36" s="5" t="s">
        <v>59</v>
      </c>
      <c r="E36" s="5">
        <f>E28+E30</f>
        <v>5.0404401145198809</v>
      </c>
      <c r="F36" s="5">
        <f t="shared" ref="F36:K36" si="21">F28+F30</f>
        <v>5.0808802290397619</v>
      </c>
      <c r="G36" s="5">
        <f t="shared" si="21"/>
        <v>2.0404401145198809</v>
      </c>
      <c r="H36" s="5">
        <f t="shared" si="21"/>
        <v>5.7879870102263089</v>
      </c>
      <c r="I36" s="5">
        <f t="shared" si="21"/>
        <v>7.5355339059327378</v>
      </c>
      <c r="J36" s="5">
        <f t="shared" si="21"/>
        <v>5.7071067811865479</v>
      </c>
      <c r="K36" s="24">
        <f t="shared" si="21"/>
        <v>6.7071067811865479</v>
      </c>
      <c r="L36" s="27">
        <f t="shared" ref="L36:O36" si="22">L28+L30</f>
        <v>5.0404401145198809</v>
      </c>
      <c r="M36" s="27">
        <f t="shared" si="22"/>
        <v>4.373773447853214</v>
      </c>
      <c r="N36" s="27">
        <f t="shared" si="22"/>
        <v>5.3737734478532149</v>
      </c>
      <c r="O36" s="24">
        <f t="shared" si="22"/>
        <v>4.373773447853214</v>
      </c>
      <c r="P36" s="27">
        <f t="shared" ref="P36:AG36" si="23">P28+P30</f>
        <v>4.333333333333333</v>
      </c>
      <c r="Q36" s="27">
        <f t="shared" si="23"/>
        <v>3.6666666666666665</v>
      </c>
      <c r="R36" s="27">
        <f t="shared" si="23"/>
        <v>4.7475468957064288</v>
      </c>
      <c r="S36" s="27">
        <f t="shared" si="23"/>
        <v>4.666666666666667</v>
      </c>
      <c r="T36" s="24">
        <f t="shared" si="23"/>
        <v>4.666666666666667</v>
      </c>
      <c r="U36" s="27">
        <f t="shared" si="23"/>
        <v>4.333333333333333</v>
      </c>
      <c r="V36" s="27">
        <f t="shared" si="23"/>
        <v>4.373773447853214</v>
      </c>
      <c r="W36" s="27">
        <f t="shared" si="23"/>
        <v>4.7475468957064288</v>
      </c>
      <c r="X36" s="27">
        <f t="shared" si="23"/>
        <v>3.7071067811865475</v>
      </c>
      <c r="Y36" s="24">
        <f t="shared" si="23"/>
        <v>5.0404401145198809</v>
      </c>
      <c r="Z36" s="27">
        <f t="shared" si="23"/>
        <v>4</v>
      </c>
      <c r="AA36" s="27">
        <f t="shared" si="23"/>
        <v>4.7071067811865479</v>
      </c>
      <c r="AB36" s="27">
        <f t="shared" si="23"/>
        <v>3.6666666666666665</v>
      </c>
      <c r="AC36" s="24">
        <f t="shared" si="23"/>
        <v>3.3333333333333335</v>
      </c>
      <c r="AD36" s="27">
        <f t="shared" si="23"/>
        <v>3.6666666666666665</v>
      </c>
      <c r="AE36" s="27">
        <f t="shared" si="23"/>
        <v>5.3737734478532149</v>
      </c>
      <c r="AF36" s="27">
        <f t="shared" si="23"/>
        <v>3</v>
      </c>
      <c r="AG36" s="27">
        <f t="shared" si="23"/>
        <v>5.747546895706428</v>
      </c>
    </row>
    <row r="37" spans="1:39" ht="15.85" customHeight="1" x14ac:dyDescent="0.4">
      <c r="A37" s="5" t="s">
        <v>60</v>
      </c>
      <c r="E37" s="5">
        <f>E28-E30</f>
        <v>3.6262265521467856</v>
      </c>
      <c r="F37" s="5">
        <f t="shared" ref="F37:K37" si="24">F28-F30</f>
        <v>2.2524531042935712</v>
      </c>
      <c r="G37" s="5">
        <f t="shared" si="24"/>
        <v>0.62622655214678569</v>
      </c>
      <c r="H37" s="5">
        <f t="shared" si="24"/>
        <v>1.5453463231070241</v>
      </c>
      <c r="I37" s="5">
        <f t="shared" si="24"/>
        <v>0.46446609406726225</v>
      </c>
      <c r="J37" s="5">
        <f t="shared" si="24"/>
        <v>4.2928932188134521</v>
      </c>
      <c r="K37" s="24">
        <f t="shared" si="24"/>
        <v>5.2928932188134521</v>
      </c>
      <c r="L37" s="27">
        <f t="shared" ref="L37:O37" si="25">L28-L30</f>
        <v>3.6262265521467856</v>
      </c>
      <c r="M37" s="27">
        <f t="shared" si="25"/>
        <v>2.9595598854801191</v>
      </c>
      <c r="N37" s="27">
        <f t="shared" si="25"/>
        <v>3.9595598854801195</v>
      </c>
      <c r="O37" s="24">
        <f t="shared" si="25"/>
        <v>2.9595598854801191</v>
      </c>
      <c r="P37" s="27">
        <f t="shared" ref="P37:AG37" si="26">P28-P30</f>
        <v>4.333333333333333</v>
      </c>
      <c r="Q37" s="27">
        <f t="shared" si="26"/>
        <v>3.6666666666666665</v>
      </c>
      <c r="R37" s="27">
        <f t="shared" si="26"/>
        <v>1.9191197709602383</v>
      </c>
      <c r="S37" s="27">
        <f t="shared" si="26"/>
        <v>4.666666666666667</v>
      </c>
      <c r="T37" s="24">
        <f t="shared" si="26"/>
        <v>4.666666666666667</v>
      </c>
      <c r="U37" s="27">
        <f t="shared" si="26"/>
        <v>4.333333333333333</v>
      </c>
      <c r="V37" s="27">
        <f t="shared" si="26"/>
        <v>2.9595598854801191</v>
      </c>
      <c r="W37" s="27">
        <f t="shared" si="26"/>
        <v>1.9191197709602383</v>
      </c>
      <c r="X37" s="27">
        <f t="shared" si="26"/>
        <v>2.2928932188134525</v>
      </c>
      <c r="Y37" s="24">
        <f t="shared" si="26"/>
        <v>3.6262265521467856</v>
      </c>
      <c r="Z37" s="27">
        <f t="shared" si="26"/>
        <v>4</v>
      </c>
      <c r="AA37" s="27">
        <f t="shared" si="26"/>
        <v>3.2928932188134525</v>
      </c>
      <c r="AB37" s="27">
        <f t="shared" si="26"/>
        <v>3.6666666666666665</v>
      </c>
      <c r="AC37" s="24">
        <f t="shared" si="26"/>
        <v>3.3333333333333335</v>
      </c>
      <c r="AD37" s="27">
        <f t="shared" si="26"/>
        <v>3.6666666666666665</v>
      </c>
      <c r="AE37" s="27">
        <f t="shared" si="26"/>
        <v>3.9595598854801195</v>
      </c>
      <c r="AF37" s="27">
        <f t="shared" si="26"/>
        <v>3</v>
      </c>
      <c r="AG37" s="27">
        <f t="shared" si="26"/>
        <v>2.9191197709602381</v>
      </c>
    </row>
    <row r="38" spans="1:39" s="28" customFormat="1" ht="15.85" customHeight="1" x14ac:dyDescent="0.4">
      <c r="K38" s="29"/>
      <c r="L38" s="30"/>
      <c r="M38" s="30"/>
      <c r="N38" s="30"/>
      <c r="O38" s="29"/>
      <c r="P38" s="30"/>
      <c r="Q38" s="30"/>
      <c r="R38" s="30"/>
      <c r="S38" s="30"/>
      <c r="T38" s="29"/>
      <c r="U38" s="30"/>
      <c r="V38" s="30"/>
      <c r="W38" s="30"/>
      <c r="X38" s="30"/>
      <c r="Y38" s="29"/>
      <c r="Z38" s="30"/>
      <c r="AA38" s="30"/>
      <c r="AB38" s="30"/>
      <c r="AC38" s="29"/>
      <c r="AD38" s="30"/>
      <c r="AE38" s="30"/>
      <c r="AF38" s="30"/>
      <c r="AG38" s="30"/>
    </row>
    <row r="39" spans="1:39" s="15" customFormat="1" ht="15.85" customHeight="1" x14ac:dyDescent="0.35">
      <c r="A39" s="15" t="s">
        <v>84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25">
        <v>1</v>
      </c>
      <c r="L39" s="15">
        <v>5</v>
      </c>
      <c r="M39" s="15">
        <v>5</v>
      </c>
      <c r="N39" s="15">
        <v>5</v>
      </c>
      <c r="O39" s="25">
        <v>5</v>
      </c>
      <c r="P39" s="15">
        <v>5</v>
      </c>
      <c r="Q39" s="15">
        <v>5</v>
      </c>
      <c r="R39" s="15">
        <v>5</v>
      </c>
      <c r="S39" s="15">
        <v>5</v>
      </c>
      <c r="T39" s="25">
        <v>5</v>
      </c>
      <c r="U39" s="15">
        <v>5</v>
      </c>
      <c r="V39" s="15">
        <v>5</v>
      </c>
      <c r="W39" s="15">
        <v>5</v>
      </c>
      <c r="X39" s="15">
        <v>5</v>
      </c>
      <c r="Y39" s="25">
        <v>5</v>
      </c>
      <c r="Z39" s="15">
        <v>5</v>
      </c>
      <c r="AA39" s="15">
        <v>5</v>
      </c>
      <c r="AB39" s="15">
        <v>5</v>
      </c>
      <c r="AC39" s="25">
        <v>5</v>
      </c>
      <c r="AD39" s="15">
        <v>5</v>
      </c>
      <c r="AE39" s="15">
        <v>5</v>
      </c>
      <c r="AF39" s="15">
        <v>5</v>
      </c>
      <c r="AG39" s="15">
        <v>5</v>
      </c>
    </row>
    <row r="40" spans="1:39" ht="15.85" customHeight="1" x14ac:dyDescent="0.4">
      <c r="A40" s="5" t="s">
        <v>85</v>
      </c>
      <c r="E40" s="5">
        <v>7</v>
      </c>
      <c r="F40" s="5">
        <v>7</v>
      </c>
      <c r="G40" s="5">
        <v>7</v>
      </c>
      <c r="H40" s="5">
        <v>7</v>
      </c>
      <c r="I40" s="5">
        <v>7</v>
      </c>
      <c r="J40" s="5">
        <v>7</v>
      </c>
      <c r="K40" s="24">
        <v>7</v>
      </c>
      <c r="L40" s="5">
        <v>1</v>
      </c>
      <c r="M40" s="5">
        <v>1</v>
      </c>
      <c r="N40" s="5">
        <v>1</v>
      </c>
      <c r="O40" s="24">
        <v>1</v>
      </c>
      <c r="P40" s="5">
        <v>1</v>
      </c>
      <c r="Q40" s="5">
        <v>1</v>
      </c>
      <c r="R40" s="5">
        <v>1</v>
      </c>
      <c r="S40" s="5">
        <v>1</v>
      </c>
      <c r="T40" s="24">
        <v>1</v>
      </c>
      <c r="U40" s="5">
        <v>1</v>
      </c>
      <c r="V40" s="5">
        <v>1</v>
      </c>
      <c r="W40" s="5">
        <v>1</v>
      </c>
      <c r="X40" s="5">
        <v>1</v>
      </c>
      <c r="Y40" s="24">
        <v>1</v>
      </c>
      <c r="Z40" s="5">
        <v>1</v>
      </c>
      <c r="AA40" s="5">
        <v>1</v>
      </c>
      <c r="AB40" s="5">
        <v>1</v>
      </c>
      <c r="AC40" s="24">
        <v>1</v>
      </c>
      <c r="AD40" s="5">
        <v>1</v>
      </c>
      <c r="AE40" s="5">
        <v>1</v>
      </c>
      <c r="AF40" s="5">
        <v>1</v>
      </c>
      <c r="AG40" s="5">
        <v>1</v>
      </c>
    </row>
    <row r="41" spans="1:39" ht="15.85" customHeight="1" x14ac:dyDescent="0.4">
      <c r="A41" s="5" t="s">
        <v>86</v>
      </c>
      <c r="L41" s="5">
        <f>L$20/L$39</f>
        <v>0.91249999999999998</v>
      </c>
      <c r="M41" s="5">
        <f t="shared" ref="M41:AG41" si="27">M$20/M$39</f>
        <v>0.9</v>
      </c>
      <c r="N41" s="5">
        <f t="shared" si="27"/>
        <v>0.83750000000000002</v>
      </c>
      <c r="O41" s="24">
        <f t="shared" si="27"/>
        <v>0.86250000000000004</v>
      </c>
      <c r="P41" s="5">
        <f t="shared" si="27"/>
        <v>0.875</v>
      </c>
      <c r="Q41" s="5">
        <f t="shared" si="27"/>
        <v>0.77500000000000002</v>
      </c>
      <c r="R41" s="5">
        <f t="shared" si="27"/>
        <v>0.77500000000000002</v>
      </c>
      <c r="S41" s="5">
        <f t="shared" si="27"/>
        <v>0.9</v>
      </c>
      <c r="T41" s="24">
        <f t="shared" si="27"/>
        <v>0.95</v>
      </c>
      <c r="U41" s="5">
        <f t="shared" si="27"/>
        <v>0.8125</v>
      </c>
      <c r="V41" s="5">
        <f t="shared" si="27"/>
        <v>0.8125</v>
      </c>
      <c r="W41" s="5">
        <f t="shared" si="27"/>
        <v>0.76249999999999996</v>
      </c>
      <c r="X41" s="5">
        <f t="shared" si="27"/>
        <v>0.625</v>
      </c>
      <c r="Y41" s="24">
        <f t="shared" si="27"/>
        <v>0.85</v>
      </c>
      <c r="Z41" s="5">
        <f t="shared" si="27"/>
        <v>0.8125</v>
      </c>
      <c r="AA41" s="5">
        <f t="shared" si="27"/>
        <v>0.8125</v>
      </c>
      <c r="AB41" s="5">
        <f t="shared" si="27"/>
        <v>0.83750000000000002</v>
      </c>
      <c r="AC41" s="24">
        <f t="shared" si="27"/>
        <v>0.8</v>
      </c>
      <c r="AD41" s="5">
        <f t="shared" si="27"/>
        <v>0.78749999999999998</v>
      </c>
      <c r="AE41" s="5">
        <f t="shared" si="27"/>
        <v>0.9375</v>
      </c>
      <c r="AF41" s="5">
        <f t="shared" si="27"/>
        <v>0.71250000000000002</v>
      </c>
      <c r="AG41" s="5">
        <f t="shared" si="27"/>
        <v>0.82499999999999996</v>
      </c>
    </row>
    <row r="42" spans="1:39" s="39" customFormat="1" ht="15.85" customHeight="1" x14ac:dyDescent="0.45">
      <c r="A42" s="39" t="s">
        <v>87</v>
      </c>
      <c r="K42" s="40"/>
      <c r="L42" s="39">
        <f>L$24/L$39</f>
        <v>0.92307692307692302</v>
      </c>
      <c r="M42" s="39">
        <f t="shared" ref="M42:AG42" si="28">M$24/M$39</f>
        <v>0.93846153846153846</v>
      </c>
      <c r="N42" s="39">
        <f t="shared" si="28"/>
        <v>0.81538461538461537</v>
      </c>
      <c r="O42" s="40">
        <f t="shared" si="28"/>
        <v>0.89230769230769236</v>
      </c>
      <c r="P42" s="39">
        <f t="shared" si="28"/>
        <v>0.87692307692307703</v>
      </c>
      <c r="Q42" s="39">
        <f t="shared" si="28"/>
        <v>0.7846153846153846</v>
      </c>
      <c r="R42" s="39">
        <f t="shared" si="28"/>
        <v>0.8</v>
      </c>
      <c r="S42" s="39">
        <f t="shared" si="28"/>
        <v>0.89230769230769236</v>
      </c>
      <c r="T42" s="40">
        <f t="shared" si="28"/>
        <v>0.95384615384615379</v>
      </c>
      <c r="U42" s="39">
        <f t="shared" si="28"/>
        <v>0.8</v>
      </c>
      <c r="V42" s="39">
        <f t="shared" si="28"/>
        <v>0.83076923076923082</v>
      </c>
      <c r="W42" s="39">
        <f t="shared" si="28"/>
        <v>0.7846153846153846</v>
      </c>
      <c r="X42" s="39">
        <f t="shared" si="28"/>
        <v>0.63076923076923075</v>
      </c>
      <c r="Y42" s="40">
        <f t="shared" si="28"/>
        <v>0.84615384615384615</v>
      </c>
      <c r="Z42" s="39">
        <f t="shared" si="28"/>
        <v>0.81538461538461537</v>
      </c>
      <c r="AA42" s="39">
        <f t="shared" si="28"/>
        <v>0.81538461538461537</v>
      </c>
      <c r="AB42" s="39">
        <f t="shared" si="28"/>
        <v>0.86153846153846148</v>
      </c>
      <c r="AC42" s="40">
        <f t="shared" si="28"/>
        <v>0.83076923076923082</v>
      </c>
      <c r="AD42" s="39">
        <f t="shared" si="28"/>
        <v>0.8</v>
      </c>
      <c r="AE42" s="39">
        <f t="shared" si="28"/>
        <v>0.93846153846153846</v>
      </c>
      <c r="AF42" s="39">
        <f t="shared" si="28"/>
        <v>0.7384615384615385</v>
      </c>
      <c r="AG42" s="39">
        <f t="shared" si="28"/>
        <v>0.81538461538461537</v>
      </c>
    </row>
    <row r="43" spans="1:39" s="39" customFormat="1" ht="15.85" customHeight="1" x14ac:dyDescent="0.45">
      <c r="A43" s="39" t="s">
        <v>88</v>
      </c>
      <c r="K43" s="40"/>
      <c r="L43" s="39">
        <f>L$28/L$39</f>
        <v>0.86666666666666659</v>
      </c>
      <c r="M43" s="39">
        <f t="shared" ref="M43:AG43" si="29">M$28/M$39</f>
        <v>0.73333333333333328</v>
      </c>
      <c r="N43" s="39">
        <f t="shared" si="29"/>
        <v>0.93333333333333335</v>
      </c>
      <c r="O43" s="40">
        <f t="shared" si="29"/>
        <v>0.73333333333333328</v>
      </c>
      <c r="P43" s="39">
        <f t="shared" si="29"/>
        <v>0.86666666666666659</v>
      </c>
      <c r="Q43" s="39">
        <f t="shared" si="29"/>
        <v>0.73333333333333328</v>
      </c>
      <c r="R43" s="39">
        <f t="shared" si="29"/>
        <v>0.66666666666666674</v>
      </c>
      <c r="S43" s="39">
        <f t="shared" si="29"/>
        <v>0.93333333333333335</v>
      </c>
      <c r="T43" s="40">
        <f t="shared" si="29"/>
        <v>0.93333333333333335</v>
      </c>
      <c r="U43" s="39">
        <f t="shared" si="29"/>
        <v>0.86666666666666659</v>
      </c>
      <c r="V43" s="39">
        <f t="shared" si="29"/>
        <v>0.73333333333333328</v>
      </c>
      <c r="W43" s="39">
        <f t="shared" si="29"/>
        <v>0.66666666666666674</v>
      </c>
      <c r="X43" s="39">
        <f t="shared" si="29"/>
        <v>0.6</v>
      </c>
      <c r="Y43" s="40">
        <f t="shared" si="29"/>
        <v>0.86666666666666659</v>
      </c>
      <c r="Z43" s="39">
        <f t="shared" si="29"/>
        <v>0.8</v>
      </c>
      <c r="AA43" s="39">
        <f t="shared" si="29"/>
        <v>0.8</v>
      </c>
      <c r="AB43" s="39">
        <f t="shared" si="29"/>
        <v>0.73333333333333328</v>
      </c>
      <c r="AC43" s="40">
        <f t="shared" si="29"/>
        <v>0.66666666666666674</v>
      </c>
      <c r="AD43" s="39">
        <f t="shared" si="29"/>
        <v>0.73333333333333328</v>
      </c>
      <c r="AE43" s="39">
        <f t="shared" si="29"/>
        <v>0.93333333333333335</v>
      </c>
      <c r="AF43" s="39">
        <f t="shared" si="29"/>
        <v>0.6</v>
      </c>
      <c r="AG43" s="39">
        <f t="shared" si="29"/>
        <v>0.86666666666666659</v>
      </c>
    </row>
    <row r="45" spans="1:39" s="35" customFormat="1" ht="28.25" customHeight="1" x14ac:dyDescent="0.4">
      <c r="A45" s="35" t="s">
        <v>107</v>
      </c>
      <c r="E45" s="35" t="s">
        <v>89</v>
      </c>
      <c r="F45" s="35" t="s">
        <v>90</v>
      </c>
      <c r="G45" s="36" t="s">
        <v>91</v>
      </c>
      <c r="H45" s="35" t="s">
        <v>92</v>
      </c>
      <c r="I45" s="35" t="s">
        <v>93</v>
      </c>
      <c r="J45" s="35" t="s">
        <v>94</v>
      </c>
      <c r="K45" s="36" t="s">
        <v>95</v>
      </c>
      <c r="L45" s="35" t="s">
        <v>96</v>
      </c>
      <c r="M45" s="35" t="s">
        <v>97</v>
      </c>
      <c r="N45" s="35" t="s">
        <v>98</v>
      </c>
      <c r="O45" s="35" t="s">
        <v>99</v>
      </c>
      <c r="P45" s="36" t="s">
        <v>100</v>
      </c>
      <c r="Q45" s="35" t="s">
        <v>101</v>
      </c>
      <c r="R45" s="35" t="s">
        <v>102</v>
      </c>
      <c r="S45" s="35" t="s">
        <v>103</v>
      </c>
      <c r="T45" s="35" t="s">
        <v>104</v>
      </c>
      <c r="U45" s="36" t="s">
        <v>105</v>
      </c>
      <c r="V45" s="35" t="s">
        <v>106</v>
      </c>
      <c r="Y45" s="36"/>
    </row>
    <row r="46" spans="1:39" s="37" customFormat="1" ht="15.85" customHeight="1" x14ac:dyDescent="0.4">
      <c r="A46" s="37" t="s">
        <v>108</v>
      </c>
      <c r="E46" s="37">
        <f>P42</f>
        <v>0.87692307692307703</v>
      </c>
      <c r="F46" s="37">
        <f>Q42</f>
        <v>0.7846153846153846</v>
      </c>
      <c r="G46" s="37">
        <f>T42</f>
        <v>0.95384615384615379</v>
      </c>
      <c r="H46" s="37">
        <f>S42</f>
        <v>0.89230769230769236</v>
      </c>
      <c r="I46" s="37">
        <f>R42</f>
        <v>0.8</v>
      </c>
      <c r="J46" s="37">
        <f>AD42</f>
        <v>0.8</v>
      </c>
      <c r="K46" s="38">
        <f>AG42</f>
        <v>0.81538461538461537</v>
      </c>
      <c r="L46" s="37">
        <f>AE42</f>
        <v>0.93846153846153846</v>
      </c>
      <c r="M46" s="37">
        <f>AF42</f>
        <v>0.7384615384615385</v>
      </c>
      <c r="N46" s="37">
        <f t="shared" ref="N46:O46" si="30">U42</f>
        <v>0.8</v>
      </c>
      <c r="O46" s="37">
        <f t="shared" si="30"/>
        <v>0.83076923076923082</v>
      </c>
      <c r="P46" s="37">
        <f>W42</f>
        <v>0.7846153846153846</v>
      </c>
      <c r="Q46" s="37">
        <f>Y42</f>
        <v>0.84615384615384615</v>
      </c>
      <c r="R46" s="37">
        <f>X42</f>
        <v>0.63076923076923075</v>
      </c>
      <c r="S46" s="37">
        <f t="shared" ref="S46:U46" si="31">Z42</f>
        <v>0.81538461538461537</v>
      </c>
      <c r="T46" s="37">
        <f t="shared" si="31"/>
        <v>0.81538461538461537</v>
      </c>
      <c r="U46" s="37">
        <f t="shared" si="31"/>
        <v>0.86153846153846148</v>
      </c>
      <c r="V46" s="37">
        <f>AC42</f>
        <v>0.83076923076923082</v>
      </c>
      <c r="Y46" s="38"/>
      <c r="AC46" s="38"/>
    </row>
    <row r="47" spans="1:39" s="37" customFormat="1" ht="15.85" customHeight="1" x14ac:dyDescent="0.4">
      <c r="A47" s="37" t="s">
        <v>109</v>
      </c>
      <c r="E47" s="37">
        <f>P43</f>
        <v>0.86666666666666659</v>
      </c>
      <c r="F47" s="37">
        <f>Q43</f>
        <v>0.73333333333333328</v>
      </c>
      <c r="G47" s="37">
        <f>T43</f>
        <v>0.93333333333333335</v>
      </c>
      <c r="H47" s="37">
        <f>S43</f>
        <v>0.93333333333333335</v>
      </c>
      <c r="I47" s="37">
        <f>R43</f>
        <v>0.66666666666666674</v>
      </c>
      <c r="J47" s="37">
        <f>AD43</f>
        <v>0.73333333333333328</v>
      </c>
      <c r="K47" s="38">
        <f>AG43</f>
        <v>0.86666666666666659</v>
      </c>
      <c r="L47" s="37">
        <f>AE43</f>
        <v>0.93333333333333335</v>
      </c>
      <c r="M47" s="37">
        <f>AF43</f>
        <v>0.6</v>
      </c>
      <c r="N47" s="37">
        <f t="shared" ref="N47" si="32">U43</f>
        <v>0.86666666666666659</v>
      </c>
      <c r="O47" s="37">
        <f t="shared" ref="O47" si="33">V43</f>
        <v>0.73333333333333328</v>
      </c>
      <c r="P47" s="37">
        <f>W43</f>
        <v>0.66666666666666674</v>
      </c>
      <c r="Q47" s="37">
        <f>Y43</f>
        <v>0.86666666666666659</v>
      </c>
      <c r="R47" s="37">
        <f>X43</f>
        <v>0.6</v>
      </c>
      <c r="S47" s="37">
        <f t="shared" ref="S47" si="34">Z43</f>
        <v>0.8</v>
      </c>
      <c r="T47" s="37">
        <f t="shared" ref="T47" si="35">AA43</f>
        <v>0.8</v>
      </c>
      <c r="U47" s="37">
        <f t="shared" ref="U47" si="36">AB43</f>
        <v>0.73333333333333328</v>
      </c>
      <c r="V47" s="37">
        <f>AC43</f>
        <v>0.66666666666666674</v>
      </c>
      <c r="Y47" s="38"/>
      <c r="AC47" s="38"/>
    </row>
    <row r="48" spans="1:39" ht="56.35" customHeight="1" x14ac:dyDescent="0.4">
      <c r="A48" s="5" t="s">
        <v>110</v>
      </c>
      <c r="E48" s="5">
        <v>1</v>
      </c>
      <c r="F48" s="5">
        <v>0.96</v>
      </c>
      <c r="G48" s="5">
        <v>0.96</v>
      </c>
      <c r="H48" s="5">
        <v>0.96</v>
      </c>
      <c r="I48" s="5">
        <v>1</v>
      </c>
      <c r="J48" s="5">
        <v>0.88</v>
      </c>
      <c r="K48" s="24">
        <v>0.88</v>
      </c>
      <c r="L48" s="5">
        <v>0.88</v>
      </c>
      <c r="M48" s="5">
        <v>0.8</v>
      </c>
      <c r="N48" s="5">
        <v>0.88</v>
      </c>
      <c r="O48" s="24">
        <v>0.96</v>
      </c>
      <c r="P48" s="5">
        <v>0.96</v>
      </c>
      <c r="Q48" s="5">
        <v>1</v>
      </c>
      <c r="R48" s="5">
        <v>1</v>
      </c>
      <c r="S48" s="5">
        <v>0.96</v>
      </c>
      <c r="T48" s="24">
        <v>1</v>
      </c>
      <c r="U48" s="5">
        <v>0.96</v>
      </c>
      <c r="V48" s="5">
        <v>0.96</v>
      </c>
      <c r="AG48" s="5">
        <v>0.96</v>
      </c>
      <c r="AI48" s="5">
        <v>1</v>
      </c>
      <c r="AK48" s="5">
        <v>0.96</v>
      </c>
      <c r="AM48" s="5">
        <v>0.96</v>
      </c>
    </row>
    <row r="49" spans="1:22" ht="56.35" customHeight="1" x14ac:dyDescent="0.4">
      <c r="A49" s="5" t="s">
        <v>111</v>
      </c>
      <c r="E49" s="5">
        <v>0.8</v>
      </c>
      <c r="F49" s="5">
        <v>0.8</v>
      </c>
      <c r="G49" s="5">
        <v>1</v>
      </c>
      <c r="H49" s="5">
        <v>0.5</v>
      </c>
      <c r="I49" s="5">
        <v>0.8</v>
      </c>
      <c r="J49" s="5">
        <v>0.9</v>
      </c>
      <c r="K49" s="24">
        <v>1</v>
      </c>
      <c r="L49" s="5">
        <v>0.7</v>
      </c>
      <c r="M49" s="5">
        <v>0.5</v>
      </c>
      <c r="N49" s="5">
        <v>0.4</v>
      </c>
      <c r="O49" s="24">
        <v>0.4</v>
      </c>
      <c r="P49" s="5">
        <v>0.4</v>
      </c>
      <c r="Q49" s="5">
        <v>0.8</v>
      </c>
      <c r="R49" s="5">
        <v>0.5</v>
      </c>
      <c r="S49" s="5">
        <v>0.6</v>
      </c>
      <c r="T49" s="24">
        <v>0.6</v>
      </c>
      <c r="U49" s="5">
        <v>0.7</v>
      </c>
      <c r="V49" s="5">
        <v>0.6</v>
      </c>
    </row>
    <row r="50" spans="1:22" ht="56.35" customHeight="1" x14ac:dyDescent="0.4">
      <c r="A50" s="5" t="s">
        <v>112</v>
      </c>
      <c r="E50" s="5">
        <f>E46-E48</f>
        <v>-0.12307692307692297</v>
      </c>
      <c r="F50" s="5">
        <f t="shared" ref="F50:V50" si="37">F46-F48</f>
        <v>-0.17538461538461536</v>
      </c>
      <c r="G50" s="5">
        <f t="shared" si="37"/>
        <v>-6.1538461538461764E-3</v>
      </c>
      <c r="H50" s="5">
        <f t="shared" si="37"/>
        <v>-6.7692307692307607E-2</v>
      </c>
      <c r="I50" s="5">
        <f t="shared" si="37"/>
        <v>-0.19999999999999996</v>
      </c>
      <c r="J50" s="5">
        <f t="shared" si="37"/>
        <v>-7.999999999999996E-2</v>
      </c>
      <c r="K50" s="5">
        <f t="shared" si="37"/>
        <v>-6.461538461538463E-2</v>
      </c>
      <c r="L50" s="5">
        <f t="shared" si="37"/>
        <v>5.8461538461538454E-2</v>
      </c>
      <c r="M50" s="5">
        <f t="shared" si="37"/>
        <v>-6.1538461538461542E-2</v>
      </c>
      <c r="N50" s="5">
        <f t="shared" si="37"/>
        <v>-7.999999999999996E-2</v>
      </c>
      <c r="O50" s="5">
        <f t="shared" si="37"/>
        <v>-0.12923076923076915</v>
      </c>
      <c r="P50" s="5">
        <f t="shared" si="37"/>
        <v>-0.17538461538461536</v>
      </c>
      <c r="Q50" s="5">
        <f t="shared" si="37"/>
        <v>-0.15384615384615385</v>
      </c>
      <c r="R50" s="5">
        <f t="shared" si="37"/>
        <v>-0.36923076923076925</v>
      </c>
      <c r="S50" s="5">
        <f t="shared" si="37"/>
        <v>-0.14461538461538459</v>
      </c>
      <c r="T50" s="5">
        <f t="shared" si="37"/>
        <v>-0.18461538461538463</v>
      </c>
      <c r="U50" s="5">
        <f t="shared" si="37"/>
        <v>-9.8461538461538489E-2</v>
      </c>
      <c r="V50" s="5">
        <f t="shared" si="37"/>
        <v>-0.12923076923076915</v>
      </c>
    </row>
    <row r="51" spans="1:22" ht="56.35" customHeight="1" x14ac:dyDescent="0.4">
      <c r="A51" s="5" t="s">
        <v>113</v>
      </c>
      <c r="E51" s="5">
        <f>E47-E49</f>
        <v>6.6666666666666541E-2</v>
      </c>
      <c r="F51" s="5">
        <f t="shared" ref="F51:V51" si="38">F47-F49</f>
        <v>-6.6666666666666763E-2</v>
      </c>
      <c r="G51" s="5">
        <f t="shared" si="38"/>
        <v>-6.6666666666666652E-2</v>
      </c>
      <c r="H51" s="5">
        <f t="shared" si="38"/>
        <v>0.43333333333333335</v>
      </c>
      <c r="I51" s="5">
        <f t="shared" si="38"/>
        <v>-0.1333333333333333</v>
      </c>
      <c r="J51" s="5">
        <f t="shared" si="38"/>
        <v>-0.16666666666666674</v>
      </c>
      <c r="K51" s="5">
        <f t="shared" si="38"/>
        <v>-0.13333333333333341</v>
      </c>
      <c r="L51" s="5">
        <f t="shared" si="38"/>
        <v>0.23333333333333339</v>
      </c>
      <c r="M51" s="5">
        <f t="shared" si="38"/>
        <v>9.9999999999999978E-2</v>
      </c>
      <c r="N51" s="5">
        <f t="shared" si="38"/>
        <v>0.46666666666666656</v>
      </c>
      <c r="O51" s="5">
        <f t="shared" si="38"/>
        <v>0.33333333333333326</v>
      </c>
      <c r="P51" s="5">
        <f t="shared" si="38"/>
        <v>0.26666666666666672</v>
      </c>
      <c r="Q51" s="5">
        <f t="shared" si="38"/>
        <v>6.6666666666666541E-2</v>
      </c>
      <c r="R51" s="5">
        <f t="shared" si="38"/>
        <v>9.9999999999999978E-2</v>
      </c>
      <c r="S51" s="5">
        <f t="shared" si="38"/>
        <v>0.20000000000000007</v>
      </c>
      <c r="T51" s="5">
        <f t="shared" si="38"/>
        <v>0.20000000000000007</v>
      </c>
      <c r="U51" s="5">
        <f t="shared" si="38"/>
        <v>3.3333333333333326E-2</v>
      </c>
      <c r="V51" s="5">
        <f t="shared" si="38"/>
        <v>6.6666666666666763E-2</v>
      </c>
    </row>
    <row r="54" spans="1:22" ht="56.35" customHeight="1" x14ac:dyDescent="0.4">
      <c r="L54" s="5" t="s">
        <v>65</v>
      </c>
      <c r="M54" s="5" t="s">
        <v>62</v>
      </c>
      <c r="N54" s="5" t="s">
        <v>63</v>
      </c>
      <c r="O54" s="24" t="s">
        <v>64</v>
      </c>
    </row>
    <row r="55" spans="1:22" ht="56.35" customHeight="1" x14ac:dyDescent="0.4">
      <c r="K55" s="47" t="s">
        <v>39</v>
      </c>
      <c r="L55" s="5">
        <f>L24</f>
        <v>4.615384615384615</v>
      </c>
      <c r="M55" s="5">
        <f t="shared" ref="M55:O55" si="39">M24</f>
        <v>4.6923076923076925</v>
      </c>
      <c r="N55" s="5">
        <f t="shared" si="39"/>
        <v>4.0769230769230766</v>
      </c>
      <c r="O55" s="5">
        <f t="shared" si="39"/>
        <v>4.4615384615384617</v>
      </c>
    </row>
    <row r="56" spans="1:22" ht="56.35" customHeight="1" x14ac:dyDescent="0.4">
      <c r="K56" s="50" t="s">
        <v>44</v>
      </c>
      <c r="L56" s="5">
        <f>L28</f>
        <v>4.333333333333333</v>
      </c>
      <c r="M56" s="5">
        <f t="shared" ref="M56:O56" si="40">M28</f>
        <v>3.6666666666666665</v>
      </c>
      <c r="N56" s="5">
        <f t="shared" si="40"/>
        <v>4.666666666666667</v>
      </c>
      <c r="O56" s="5">
        <f t="shared" si="40"/>
        <v>3.6666666666666665</v>
      </c>
    </row>
    <row r="57" spans="1:22" ht="56.35" customHeight="1" x14ac:dyDescent="0.4">
      <c r="K57" s="5" t="s">
        <v>42</v>
      </c>
      <c r="L57" s="5">
        <f>L25</f>
        <v>5</v>
      </c>
      <c r="M57" s="5">
        <f t="shared" ref="M57:O57" si="41">M25</f>
        <v>5</v>
      </c>
      <c r="N57" s="5">
        <f t="shared" si="41"/>
        <v>4</v>
      </c>
      <c r="O57" s="5">
        <f t="shared" si="41"/>
        <v>5</v>
      </c>
    </row>
    <row r="58" spans="1:22" ht="56.35" customHeight="1" x14ac:dyDescent="0.4">
      <c r="K58" s="5" t="s">
        <v>45</v>
      </c>
      <c r="L58" s="5">
        <f>L29</f>
        <v>4.5</v>
      </c>
      <c r="M58" s="5">
        <f t="shared" ref="M58:O58" si="42">M29</f>
        <v>3.5</v>
      </c>
      <c r="N58" s="5">
        <f t="shared" si="42"/>
        <v>4.5</v>
      </c>
      <c r="O58" s="5">
        <f t="shared" si="42"/>
        <v>3.5</v>
      </c>
    </row>
  </sheetData>
  <mergeCells count="4">
    <mergeCell ref="P18:T18"/>
    <mergeCell ref="U18:Y18"/>
    <mergeCell ref="Z18:AC18"/>
    <mergeCell ref="AD18:AG1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7" sqref="B27"/>
    </sheetView>
  </sheetViews>
  <sheetFormatPr defaultRowHeight="14.25" x14ac:dyDescent="0.45"/>
  <cols>
    <col min="1" max="1" width="13.1328125" customWidth="1"/>
    <col min="2" max="2" width="16.46484375" bestFit="1" customWidth="1"/>
    <col min="3" max="3" width="16.73046875" bestFit="1" customWidth="1"/>
    <col min="4" max="4" width="17.53125" bestFit="1" customWidth="1"/>
  </cols>
  <sheetData>
    <row r="1" spans="1:4" x14ac:dyDescent="0.45">
      <c r="A1" t="s">
        <v>114</v>
      </c>
      <c r="B1" t="s">
        <v>115</v>
      </c>
      <c r="C1" t="s">
        <v>116</v>
      </c>
      <c r="D1" t="s">
        <v>117</v>
      </c>
    </row>
    <row r="2" spans="1:4" x14ac:dyDescent="0.45">
      <c r="A2" t="s">
        <v>89</v>
      </c>
      <c r="B2">
        <v>0.87692307692307703</v>
      </c>
      <c r="C2">
        <v>0.86666666666666659</v>
      </c>
      <c r="D2">
        <v>0.7</v>
      </c>
    </row>
    <row r="3" spans="1:4" x14ac:dyDescent="0.45">
      <c r="A3" t="s">
        <v>90</v>
      </c>
      <c r="B3">
        <v>0.7846153846153846</v>
      </c>
      <c r="C3">
        <v>0.73333333333333328</v>
      </c>
      <c r="D3">
        <v>0.6</v>
      </c>
    </row>
    <row r="4" spans="1:4" x14ac:dyDescent="0.45">
      <c r="A4" t="s">
        <v>91</v>
      </c>
      <c r="B4">
        <v>0.95384615384615379</v>
      </c>
      <c r="C4">
        <v>0.93333333333333335</v>
      </c>
      <c r="D4">
        <v>0.7</v>
      </c>
    </row>
    <row r="5" spans="1:4" x14ac:dyDescent="0.45">
      <c r="A5" t="s">
        <v>92</v>
      </c>
      <c r="B5">
        <v>0.89230769230769236</v>
      </c>
      <c r="C5">
        <v>0.93333333333333335</v>
      </c>
      <c r="D5">
        <v>0.8</v>
      </c>
    </row>
    <row r="6" spans="1:4" x14ac:dyDescent="0.45">
      <c r="A6" t="s">
        <v>93</v>
      </c>
      <c r="B6">
        <v>0.8</v>
      </c>
      <c r="C6">
        <v>0.66666666666666674</v>
      </c>
      <c r="D6">
        <v>0.6</v>
      </c>
    </row>
    <row r="7" spans="1:4" x14ac:dyDescent="0.45">
      <c r="A7" t="s">
        <v>94</v>
      </c>
      <c r="B7">
        <v>0.8</v>
      </c>
      <c r="C7">
        <v>0.73333333333333328</v>
      </c>
      <c r="D7">
        <v>0.9</v>
      </c>
    </row>
    <row r="8" spans="1:4" x14ac:dyDescent="0.45">
      <c r="A8" t="s">
        <v>95</v>
      </c>
      <c r="B8">
        <v>0.81538461538461537</v>
      </c>
      <c r="C8">
        <v>0.86666666666666659</v>
      </c>
      <c r="D8">
        <v>1</v>
      </c>
    </row>
    <row r="9" spans="1:4" x14ac:dyDescent="0.45">
      <c r="A9" t="s">
        <v>96</v>
      </c>
      <c r="B9">
        <v>0.93846153846153846</v>
      </c>
      <c r="C9">
        <v>0.93333333333333335</v>
      </c>
      <c r="D9">
        <v>1</v>
      </c>
    </row>
    <row r="10" spans="1:4" x14ac:dyDescent="0.45">
      <c r="A10" t="s">
        <v>97</v>
      </c>
      <c r="B10">
        <v>0.7384615384615385</v>
      </c>
      <c r="C10">
        <v>0.6</v>
      </c>
      <c r="D10">
        <v>0.8</v>
      </c>
    </row>
    <row r="11" spans="1:4" x14ac:dyDescent="0.45">
      <c r="A11" t="s">
        <v>98</v>
      </c>
      <c r="B11">
        <v>0.8</v>
      </c>
      <c r="C11">
        <v>0.86666666666666659</v>
      </c>
      <c r="D11">
        <v>0.7</v>
      </c>
    </row>
    <row r="12" spans="1:4" x14ac:dyDescent="0.45">
      <c r="A12" t="s">
        <v>99</v>
      </c>
      <c r="B12">
        <v>0.83076923076923082</v>
      </c>
      <c r="C12">
        <v>0.73333333333333328</v>
      </c>
      <c r="D12">
        <v>0.6</v>
      </c>
    </row>
    <row r="13" spans="1:4" x14ac:dyDescent="0.45">
      <c r="A13" t="s">
        <v>100</v>
      </c>
      <c r="B13">
        <v>0.7846153846153846</v>
      </c>
      <c r="C13">
        <v>0.66666666666666674</v>
      </c>
      <c r="D13">
        <v>0.5</v>
      </c>
    </row>
    <row r="14" spans="1:4" x14ac:dyDescent="0.45">
      <c r="A14" t="s">
        <v>101</v>
      </c>
      <c r="B14">
        <v>0.84615384615384615</v>
      </c>
      <c r="C14">
        <v>0.86666666666666659</v>
      </c>
      <c r="D14">
        <v>0.6</v>
      </c>
    </row>
    <row r="15" spans="1:4" x14ac:dyDescent="0.45">
      <c r="A15" t="s">
        <v>102</v>
      </c>
      <c r="B15">
        <v>0.63076923076923075</v>
      </c>
      <c r="C15">
        <v>0.6</v>
      </c>
      <c r="D15">
        <v>0.4</v>
      </c>
    </row>
    <row r="16" spans="1:4" x14ac:dyDescent="0.45">
      <c r="A16" t="s">
        <v>103</v>
      </c>
      <c r="B16">
        <v>0.81538461538461537</v>
      </c>
      <c r="C16">
        <v>0.8</v>
      </c>
      <c r="D16">
        <v>0.8</v>
      </c>
    </row>
    <row r="17" spans="1:4" x14ac:dyDescent="0.45">
      <c r="A17" t="s">
        <v>104</v>
      </c>
      <c r="B17">
        <v>0.81538461538461537</v>
      </c>
      <c r="C17">
        <v>0.8</v>
      </c>
      <c r="D17">
        <v>0.8</v>
      </c>
    </row>
    <row r="18" spans="1:4" x14ac:dyDescent="0.45">
      <c r="A18" t="s">
        <v>105</v>
      </c>
      <c r="B18">
        <v>0.86153846153846148</v>
      </c>
      <c r="C18">
        <v>0.73333333333333328</v>
      </c>
      <c r="D18">
        <v>0.5</v>
      </c>
    </row>
    <row r="19" spans="1:4" x14ac:dyDescent="0.45">
      <c r="A19" t="s">
        <v>106</v>
      </c>
      <c r="B19">
        <v>0.83076923076923082</v>
      </c>
      <c r="C19">
        <v>0.66666666666666674</v>
      </c>
      <c r="D1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Peters</dc:creator>
  <cp:lastModifiedBy>Chelsea Peters</cp:lastModifiedBy>
  <dcterms:created xsi:type="dcterms:W3CDTF">2017-06-09T13:44:34Z</dcterms:created>
  <dcterms:modified xsi:type="dcterms:W3CDTF">2017-09-06T15:55:19Z</dcterms:modified>
</cp:coreProperties>
</file>