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lastEdited="4" lowestEdited="4" rupBuild="3820"/>
  <workbookPr/>
  <bookViews>
    <workbookView activeTab="2"/>
  </bookViews>
  <sheets>
    <sheet name="General" sheetId="1" r:id="rId1"/>
    <sheet name="Resultados-prueba" sheetId="2" r:id="rId2"/>
    <sheet name="Resultados" sheetId="3" r:id="rId3"/>
    <sheet name="Resultados-parcial" sheetId="4" r:id="rId4"/>
  </sheets>
  <calcPr calcMode="auto" iterate="1" iterateCount="100" iterateDelta="0.001"/>
  <webPublishing codePage="1252"/>
</workbook>
</file>

<file path=xl/sharedStrings.xml><?xml version="1.0" encoding="utf-8"?>
<sst xmlns="http://schemas.openxmlformats.org/spreadsheetml/2006/main" xml:space="preserve" uniqueCount="67" count="67">
  <si>
    <t>True</t>
  </si>
  <si>
    <t>False</t>
  </si>
  <si>
    <t>True</t>
  </si>
  <si>
    <t>Observación</t>
  </si>
  <si>
    <t>tp</t>
  </si>
  <si>
    <t>fp</t>
  </si>
  <si>
    <t>fn</t>
  </si>
  <si>
    <t>tn</t>
  </si>
  <si>
    <t>True positives</t>
  </si>
  <si>
    <t>Los que recupero bien</t>
  </si>
  <si>
    <t>False positives</t>
  </si>
  <si>
    <t>Los que recuperó pero no están bien</t>
  </si>
  <si>
    <t>False negatives</t>
  </si>
  <si>
    <t>Los que no recuperó y tenían que estar</t>
  </si>
  <si>
    <t>True negatives</t>
  </si>
  <si>
    <t>Los que no recuperó y no tenían que estar</t>
  </si>
  <si>
    <t>Rel</t>
  </si>
  <si>
    <t>Rec</t>
  </si>
  <si>
    <t>Precisión</t>
  </si>
  <si>
    <t>General</t>
  </si>
  <si>
    <t>Recall</t>
  </si>
  <si>
    <t>ACC</t>
  </si>
  <si>
    <t>Acurracy</t>
  </si>
  <si>
    <t>TPR</t>
  </si>
  <si>
    <t>Specifity</t>
  </si>
  <si>
    <t>TRR=SPC</t>
  </si>
  <si>
    <t>SPC</t>
  </si>
  <si>
    <t>True negative rate</t>
  </si>
  <si>
    <t>F-measure</t>
  </si>
  <si>
    <t>Sensitivity</t>
  </si>
  <si>
    <t>FPR</t>
  </si>
  <si>
    <t>False positive rate</t>
  </si>
  <si>
    <t>False negative rate</t>
  </si>
  <si>
    <t>Ratio positive</t>
  </si>
  <si>
    <t>Ratio negative</t>
  </si>
  <si>
    <t>PPV</t>
  </si>
  <si>
    <t>Positive predictive value</t>
  </si>
  <si>
    <t>P</t>
  </si>
  <si>
    <t>NPV</t>
  </si>
  <si>
    <t>Negative predictive value</t>
  </si>
  <si>
    <t>FDR</t>
  </si>
  <si>
    <t>False discovery rate</t>
  </si>
  <si>
    <t>MCC</t>
  </si>
  <si>
    <t>Mattwes</t>
  </si>
  <si>
    <t>Relevantes</t>
  </si>
  <si>
    <t>Irrelevantes</t>
  </si>
  <si>
    <t>Recuperados</t>
  </si>
  <si>
    <t>a</t>
  </si>
  <si>
    <t>b</t>
  </si>
  <si>
    <t>todos recuperados</t>
  </si>
  <si>
    <t>No recuperados</t>
  </si>
  <si>
    <t>c</t>
  </si>
  <si>
    <t>d</t>
  </si>
  <si>
    <t>todos no recuperados</t>
  </si>
  <si>
    <t>Todos los relevantes</t>
  </si>
  <si>
    <t>Todos los irrelevantes</t>
  </si>
  <si>
    <t>Todos</t>
  </si>
  <si>
    <t>Total</t>
  </si>
  <si>
    <t>Query</t>
  </si>
  <si>
    <t>Tp</t>
  </si>
  <si>
    <t>Fp</t>
  </si>
  <si>
    <t>Fn</t>
  </si>
  <si>
    <t>Tn</t>
  </si>
  <si>
    <t>R</t>
  </si>
  <si>
    <t>A</t>
  </si>
  <si>
    <t>SP</t>
  </si>
  <si>
    <t>SE</t>
  </si>
</sst>
</file>

<file path=xl/styles.xml><?xml version="1.0" encoding="utf-8"?>
<styleSheet xmlns="http://schemas.openxmlformats.org/spreadsheetml/2006/main" xml:space="preserve"/>
</file>

<file path=xl/_rels/workbook.xml.rels><?xml version="1.0" encoding="UTF-8"?>
<Relationships xmlns="http://schemas.openxmlformats.org/package/2006/relationships">
  <Relationship Id="rId6" Type="http://schemas.openxmlformats.org/officeDocument/2006/relationships/styles" Target="styles.xml"/>
  <Relationship Id="rId5" Type="http://schemas.openxmlformats.org/officeDocument/2006/relationships/sharedStrings" Target="sharedStrings.xml"/>
  <Relationship Id="rId4" Type="http://schemas.openxmlformats.org/officeDocument/2006/relationships/worksheet" Target="worksheets/sheet4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opLeftCell="B1" workbookViewId="0">
      <selection activeCell="F17" sqref="F17"/>
    </sheetView>
  </sheetViews>
  <sheetFormatPr defaultRowHeight="12.75"/>
  <cols>
    <col min="1" max="1" width="33.86463" bestFit="1" customWidth="1"/>
    <col min="2" max="3" width="9.142308"/>
    <col min="4" max="4" width="15.2848" bestFit="1" customWidth="1"/>
    <col min="5" max="5" width="24.72232" bestFit="1" customWidth="1"/>
    <col min="6" max="6" width="18.42746" bestFit="1" customWidth="1"/>
    <col min="7" max="7" width="9.570853" bestFit="1" customWidth="1"/>
    <col min="8" max="8" width="9.142308"/>
    <col min="9" max="9" width="19.9988" bestFit="1" customWidth="1"/>
    <col min="10" max="11" width="9.142308"/>
  </cols>
  <sheetData>
    <row r="1" spans="1:11">
      <c r="A1" t="str">
        <v>Consultas</v>
      </c>
      <c r="F1" t="s">
        <v>0</v>
      </c>
      <c r="G1" t="s">
        <v>1</v>
      </c>
      <c r="J1" t="s">
        <v>2</v>
      </c>
      <c r="K1" t="s">
        <v>1</v>
      </c>
    </row>
    <row r="2" spans="1:11">
      <c r="A2" t="str">
        <v>Nº Consultas</v>
      </c>
      <c r="B2">
        <v>10</v>
      </c>
      <c r="E2" t="s">
        <v>3</v>
      </c>
      <c r="F2">
        <v>20</v>
      </c>
      <c r="G2">
        <v>180</v>
      </c>
      <c r="I2" t="s">
        <v>3</v>
      </c>
      <c r="J2" t="s">
        <v>4</v>
      </c>
      <c r="K2" t="s">
        <v>5</v>
      </c>
    </row>
    <row r="3" spans="1:11">
      <c r="A3" t="str">
        <v>Nº medio de CPV </v>
      </c>
      <c r="F3">
        <v>10</v>
      </c>
      <c r="G3">
        <v>1820</v>
      </c>
      <c r="J3" t="s">
        <v>6</v>
      </c>
      <c r="K3" t="s">
        <v>7</v>
      </c>
    </row>
    <row r="4" spans="1:11">
      <c r="A4" t="str">
        <v>Nº medio de NUTS</v>
      </c>
      <c r="E4" t="s">
        <v>4</v>
      </c>
      <c r="F4" t="s">
        <v>8</v>
      </c>
      <c r="G4" t="s">
        <v>9</v>
      </c>
    </row>
    <row r="5" spans="1:11">
      <c r="E5" t="s">
        <v>5</v>
      </c>
      <c r="F5" t="s">
        <v>10</v>
      </c>
      <c r="G5" t="s">
        <v>11</v>
      </c>
    </row>
    <row r="6" spans="1:11">
      <c r="E6" t="s">
        <v>6</v>
      </c>
      <c r="F6" t="s">
        <v>12</v>
      </c>
      <c r="G6" t="s">
        <v>13</v>
      </c>
    </row>
    <row r="7" spans="1:11">
      <c r="E7" t="s">
        <v>7</v>
      </c>
      <c r="F7" t="s">
        <v>14</v>
      </c>
      <c r="G7" t="s">
        <v>15</v>
      </c>
    </row>
    <row r="10" spans="1:11">
      <c r="H10" t="s">
        <v>16</v>
      </c>
      <c r="I10" t="s">
        <v>17</v>
      </c>
    </row>
    <row r="11" spans="1:11">
      <c r="E11" t="s">
        <v>18</v>
      </c>
      <c r="F11">
        <f>F2/(F2+G2)</f>
        <v>0.1</v>
      </c>
      <c r="H11">
        <v>100</v>
      </c>
      <c r="I11">
        <v>10</v>
      </c>
      <c r="J11">
        <f>(H11+I11)/I11</f>
        <v>11</v>
      </c>
    </row>
    <row r="12" spans="1:11">
      <c r="A12" t="s">
        <v>19</v>
      </c>
      <c r="E12" t="s">
        <v>20</v>
      </c>
      <c r="F12">
        <f>F2/(F2+F3)</f>
        <v>0.666666666666667</v>
      </c>
    </row>
    <row r="13" spans="1:11">
      <c r="A13" t="str">
        <v>Nº medio CPV</v>
      </c>
      <c r="D13" t="s">
        <v>21</v>
      </c>
      <c r="E13" t="s">
        <v>22</v>
      </c>
      <c r="F13">
        <f>(F2+G3)/(F2+G2+F3+G3)</f>
        <v>0.9064039408867</v>
      </c>
    </row>
    <row r="14" spans="1:11">
      <c r="A14" t="str">
        <v>Nº medio NUTs</v>
      </c>
      <c r="D14" t="s">
        <v>23</v>
      </c>
      <c r="E14" t="s">
        <v>24</v>
      </c>
      <c r="F14">
        <f>G3/(G3+G2)</f>
        <v>0.91</v>
      </c>
      <c r="G14" t="s">
        <v>25</v>
      </c>
    </row>
    <row r="15" spans="1:11">
      <c r="D15" t="s">
        <v>26</v>
      </c>
      <c r="E15" t="s">
        <v>27</v>
      </c>
      <c r="F15">
        <f>G3/(G3+G2)</f>
        <v>0.91</v>
      </c>
    </row>
    <row r="16" spans="1:11">
      <c r="E16" t="s">
        <v>28</v>
      </c>
      <c r="F16">
        <f>2*(F11*F12)/(F11+F12)</f>
        <v>0.173913043478261</v>
      </c>
    </row>
    <row r="17" spans="1:11">
      <c r="E17" t="s">
        <v>29</v>
      </c>
      <c r="F17">
        <f>F2/(F2+F3)</f>
        <v>0.666666666666667</v>
      </c>
    </row>
    <row r="18" spans="1:11">
      <c r="D18" t="s">
        <v>30</v>
      </c>
      <c r="E18" t="s">
        <v>31</v>
      </c>
      <c r="F18">
        <f>1-F14</f>
        <v>0.09</v>
      </c>
    </row>
    <row r="19" spans="1:11">
      <c r="E19" t="s">
        <v>32</v>
      </c>
      <c r="F19">
        <f>1-F17</f>
        <v>0.333333333333333</v>
      </c>
    </row>
    <row r="20" spans="1:11">
      <c r="E20" t="s">
        <v>33</v>
      </c>
      <c r="F20">
        <f>F17/(1-F14)</f>
        <v>7.40740740740741</v>
      </c>
    </row>
    <row r="21" spans="1:11">
      <c r="E21" t="s">
        <v>34</v>
      </c>
      <c r="F21">
        <f>(1-F17)/F14</f>
        <v>0.366300366300366</v>
      </c>
      <c r="I21">
        <f>F2/I24-23*I22/sqrt(I22*I23*(1-I23)*(1-I22))</f>
        <v>-63.0042425433405</v>
      </c>
    </row>
    <row r="22" spans="1:11">
      <c r="D22" t="s">
        <v>35</v>
      </c>
      <c r="E22" t="s">
        <v>36</v>
      </c>
      <c r="F22">
        <f>F2/(F2+G2)</f>
        <v>0.1</v>
      </c>
      <c r="H22" t="s">
        <v>37</v>
      </c>
      <c r="I22">
        <f>(F2+G2)/I24</f>
        <v>0.0985221674876847</v>
      </c>
    </row>
    <row r="23" spans="1:11">
      <c r="D23" t="s">
        <v>38</v>
      </c>
      <c r="E23" t="s">
        <v>39</v>
      </c>
      <c r="F23">
        <f>G3/(G3+F3)</f>
        <v>0.994535519125683</v>
      </c>
      <c r="H23" t="str">
        <v>S</v>
      </c>
      <c r="I23">
        <f>(F2+F3)/I24</f>
        <v>0.0147783251231527</v>
      </c>
    </row>
    <row r="24" spans="1:11">
      <c r="D24" t="s">
        <v>40</v>
      </c>
      <c r="E24" t="s">
        <v>41</v>
      </c>
      <c r="F24">
        <f>G2/(G2+F2)</f>
        <v>0.9</v>
      </c>
      <c r="H24" t="str">
        <v>N </v>
      </c>
      <c r="I24">
        <f>suma(F2:G3)</f>
        <v>2030</v>
      </c>
    </row>
    <row r="25" spans="1:11">
      <c r="D25" t="s">
        <v>42</v>
      </c>
      <c r="E25" t="s">
        <v>43</v>
      </c>
      <c r="F25">
        <f>(F2*G3)-(G2*F3)/sqrt(F2+G2+F2+F3+G3+G2+G3+F3)</f>
        <v>36371.7505830742</v>
      </c>
    </row>
    <row r="28" spans="1:11">
      <c r="E28" t="s">
        <v>44</v>
      </c>
      <c r="F28" t="s">
        <v>45</v>
      </c>
      <c r="I28" t="s">
        <v>44</v>
      </c>
      <c r="J28" t="s">
        <v>45</v>
      </c>
    </row>
    <row r="29" spans="1:11">
      <c r="D29" t="s">
        <v>46</v>
      </c>
      <c r="E29">
        <v>20</v>
      </c>
      <c r="F29">
        <v>180</v>
      </c>
      <c r="G29">
        <f>suma(E29:F29)</f>
        <v>200</v>
      </c>
      <c r="H29" t="s">
        <v>46</v>
      </c>
      <c r="I29" t="s">
        <v>47</v>
      </c>
      <c r="J29" t="s">
        <v>48</v>
      </c>
      <c r="K29" t="s">
        <v>49</v>
      </c>
    </row>
    <row r="30" spans="1:11">
      <c r="D30" t="s">
        <v>50</v>
      </c>
      <c r="E30">
        <v>10</v>
      </c>
      <c r="F30">
        <v>1820</v>
      </c>
      <c r="G30">
        <f>suma(E30:F30)</f>
        <v>1830</v>
      </c>
      <c r="H30" t="s">
        <v>50</v>
      </c>
      <c r="I30" t="s">
        <v>51</v>
      </c>
      <c r="J30" t="s">
        <v>52</v>
      </c>
      <c r="K30" t="s">
        <v>53</v>
      </c>
    </row>
    <row r="31" spans="1:11">
      <c r="E31">
        <f>suma(E29:E30)</f>
        <v>30</v>
      </c>
      <c r="F31">
        <f>suma(F29:F30)</f>
        <v>2000</v>
      </c>
      <c r="G31">
        <f>suma(E29:F30)</f>
        <v>2030</v>
      </c>
      <c r="I31" t="s">
        <v>54</v>
      </c>
      <c r="J31" t="s">
        <v>55</v>
      </c>
      <c r="K31" t="s">
        <v>56</v>
      </c>
    </row>
    <row r="33" spans="1:11">
      <c r="D33" t="s">
        <v>18</v>
      </c>
      <c r="E33">
        <f>E29/(E29+F29)</f>
        <v>0.1</v>
      </c>
    </row>
    <row r="34" spans="1:11">
      <c r="D34" t="s">
        <v>20</v>
      </c>
      <c r="E34">
        <f>E29/(E29+E30)</f>
        <v>0.666666666666667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2.xml><?xml version="1.0" encoding="utf-8"?>
<worksheet xmlns="http://schemas.openxmlformats.org/spreadsheetml/2006/main" xmlns:r="http://schemas.openxmlformats.org/officeDocument/2006/relationships">
  <dimension ref="A1:R35"/>
  <sheetViews>
    <sheetView workbookViewId="0">
      <selection activeCell="G1" sqref="A1:IV65536"/>
    </sheetView>
  </sheetViews>
  <sheetFormatPr defaultRowHeight="12.75"/>
  <cols>
    <col min="1" max="6" width="9.142308"/>
    <col min="7" max="7" width="8.713762" bestFit="1" customWidth="1"/>
    <col min="8" max="8" width="18.42746" bestFit="1" customWidth="1"/>
    <col min="9" max="9" width="17.28468" bestFit="1" customWidth="1"/>
    <col min="10" max="10" width="9.142308"/>
    <col min="11" max="12" width="18.42746" bestFit="1" customWidth="1"/>
    <col min="13" max="13" width="17.57037" bestFit="1" customWidth="1"/>
    <col min="14" max="14" width="17.85607" bestFit="1" customWidth="1"/>
    <col min="15" max="15" width="18.57031" bestFit="1" customWidth="1"/>
    <col min="16" max="16" width="23.71286" bestFit="1" customWidth="1"/>
    <col min="17" max="17" width="24.72232" bestFit="1" customWidth="1"/>
    <col min="18" max="18" width="9.142308"/>
  </cols>
  <sheetData>
    <row r="1" spans="1:18">
      <c r="A1" t="s">
        <v>57</v>
      </c>
      <c r="B1">
        <v>10357</v>
      </c>
    </row>
    <row r="2" spans="1:18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57</v>
      </c>
      <c r="G2" t="s">
        <v>37</v>
      </c>
      <c r="H2" t="s">
        <v>63</v>
      </c>
      <c r="I2" t="s">
        <v>64</v>
      </c>
      <c r="J2" t="s">
        <v>65</v>
      </c>
      <c r="K2" t="s">
        <v>28</v>
      </c>
      <c r="L2" t="s">
        <v>66</v>
      </c>
      <c r="M2" t="s">
        <v>27</v>
      </c>
      <c r="N2" t="s">
        <v>30</v>
      </c>
      <c r="O2" t="s">
        <v>40</v>
      </c>
      <c r="P2" t="s">
        <v>36</v>
      </c>
      <c r="Q2" t="s">
        <v>39</v>
      </c>
    </row>
    <row r="3" spans="1:18">
      <c r="A3">
        <v>1</v>
      </c>
      <c r="B3">
        <v>20</v>
      </c>
      <c r="C3">
        <v>180</v>
      </c>
      <c r="D3">
        <v>10</v>
      </c>
      <c r="E3">
        <v>1820</v>
      </c>
      <c r="F3">
        <f>suma(B3:E3)</f>
        <v>2030</v>
      </c>
      <c r="G3">
        <f>B3/(B3+C3)</f>
        <v>0.1</v>
      </c>
      <c r="H3">
        <f>B3/(B3+D3)</f>
        <v>0.666666666666667</v>
      </c>
      <c r="I3">
        <f>(B3+E3)/(B3+C3+D3+E3)</f>
        <v>0.9064039408867</v>
      </c>
      <c r="J3">
        <f>E3/(E3+C3)</f>
        <v>0.91</v>
      </c>
      <c r="K3">
        <f>2*(G3*H3)/(G3+H3)</f>
        <v>0.173913043478261</v>
      </c>
      <c r="L3">
        <f>B3/(B3+D3)</f>
        <v>0.666666666666667</v>
      </c>
      <c r="M3">
        <f>E3/(E3+C3)</f>
        <v>0.91</v>
      </c>
      <c r="N3">
        <f>C3/(C3+E3)</f>
        <v>0.09</v>
      </c>
      <c r="O3">
        <f>C3/(C3+B3)</f>
        <v>0.9</v>
      </c>
      <c r="P3">
        <f>B3/(B3+C3)</f>
        <v>0.1</v>
      </c>
      <c r="Q3">
        <f>E3/(D3+E3)</f>
        <v>0.994535519125683</v>
      </c>
    </row>
    <row r="4" spans="1:18">
      <c r="A4">
        <v>2</v>
      </c>
      <c r="B4">
        <v>20</v>
      </c>
      <c r="C4">
        <v>180</v>
      </c>
      <c r="D4">
        <v>10</v>
      </c>
      <c r="E4">
        <f>$B$1-D4-C4-B4</f>
        <v>10147</v>
      </c>
      <c r="F4">
        <f>suma(B4:E4)</f>
        <v>10357</v>
      </c>
      <c r="G4">
        <f>B4/(B4+C4)</f>
        <v>0.1</v>
      </c>
      <c r="H4">
        <f>B4/(B4+D4)</f>
        <v>0.666666666666667</v>
      </c>
      <c r="I4">
        <f>(B4+E4)/(B4+C4+D4+E4)</f>
        <v>0.981654919378198</v>
      </c>
      <c r="J4">
        <f>E4/(E4+C4)</f>
        <v>0.982569962234918</v>
      </c>
      <c r="K4">
        <f>2*(G4*H4)/(G4+H4)</f>
        <v>0.173913043478261</v>
      </c>
      <c r="L4">
        <f>B4/(B4+D4)</f>
        <v>0.666666666666667</v>
      </c>
      <c r="M4">
        <f>E4/(E4+C4)</f>
        <v>0.982569962234918</v>
      </c>
      <c r="N4">
        <f>C4/(C4+E4)</f>
        <v>0.0174300377650818</v>
      </c>
      <c r="O4">
        <f>C4/(C4+B4)</f>
        <v>0.9</v>
      </c>
      <c r="P4">
        <f>B4/(B4+C4)</f>
        <v>0.1</v>
      </c>
      <c r="Q4">
        <f>E4/(D4+E4)</f>
        <v>0.999015457320075</v>
      </c>
    </row>
    <row r="5" spans="1:18">
      <c r="A5">
        <v>3</v>
      </c>
      <c r="B5">
        <v>20</v>
      </c>
      <c r="C5">
        <v>180</v>
      </c>
      <c r="D5">
        <v>10</v>
      </c>
      <c r="E5">
        <f>$B$1-D5-C5-B5</f>
        <v>10147</v>
      </c>
      <c r="F5">
        <f>suma(B5:E5)</f>
        <v>10357</v>
      </c>
      <c r="G5">
        <f>B5/(B5+C5)</f>
        <v>0.1</v>
      </c>
      <c r="H5">
        <f>B5/(B5+D5)</f>
        <v>0.666666666666667</v>
      </c>
      <c r="I5">
        <f>(B5+E5)/(B5+C5+D5+E5)</f>
        <v>0.981654919378198</v>
      </c>
      <c r="J5">
        <f>E5/(E5+C5)</f>
        <v>0.982569962234918</v>
      </c>
      <c r="K5">
        <f>2*(G5*H5)/(G5+H5)</f>
        <v>0.173913043478261</v>
      </c>
      <c r="L5">
        <f>B5/(B5+D5)</f>
        <v>0.666666666666667</v>
      </c>
      <c r="M5">
        <f>E5/(E5+C5)</f>
        <v>0.982569962234918</v>
      </c>
      <c r="N5">
        <f>C5/(C5+E5)</f>
        <v>0.0174300377650818</v>
      </c>
      <c r="O5">
        <f>C5/(C5+B5)</f>
        <v>0.9</v>
      </c>
      <c r="P5">
        <f>B5/(B5+C5)</f>
        <v>0.1</v>
      </c>
      <c r="Q5">
        <f>E5/(D5+E5)</f>
        <v>0.999015457320075</v>
      </c>
    </row>
    <row r="6" spans="1:18">
      <c r="A6">
        <v>4</v>
      </c>
      <c r="B6">
        <v>20</v>
      </c>
      <c r="C6">
        <v>180</v>
      </c>
      <c r="D6">
        <v>10</v>
      </c>
      <c r="E6">
        <f>$B$1-D6-C6-B6</f>
        <v>10147</v>
      </c>
      <c r="F6">
        <f>suma(B6:E6)</f>
        <v>10357</v>
      </c>
      <c r="G6">
        <f>B6/(B6+C6)</f>
        <v>0.1</v>
      </c>
      <c r="H6">
        <f>B6/(B6+D6)</f>
        <v>0.666666666666667</v>
      </c>
      <c r="I6">
        <f>(B6+E6)/(B6+C6+D6+E6)</f>
        <v>0.981654919378198</v>
      </c>
      <c r="J6">
        <f>E6/(E6+C6)</f>
        <v>0.982569962234918</v>
      </c>
      <c r="K6">
        <f>2*(G6*H6)/(G6+H6)</f>
        <v>0.173913043478261</v>
      </c>
      <c r="L6">
        <f>B6/(B6+D6)</f>
        <v>0.666666666666667</v>
      </c>
      <c r="M6">
        <f>E6/(E6+C6)</f>
        <v>0.982569962234918</v>
      </c>
      <c r="N6">
        <f>C6/(C6+E6)</f>
        <v>0.0174300377650818</v>
      </c>
      <c r="O6">
        <f>C6/(C6+B6)</f>
        <v>0.9</v>
      </c>
      <c r="P6">
        <f>B6/(B6+C6)</f>
        <v>0.1</v>
      </c>
      <c r="Q6">
        <f>E6/(D6+E6)</f>
        <v>0.999015457320075</v>
      </c>
    </row>
    <row r="7" spans="1:18">
      <c r="A7">
        <v>5</v>
      </c>
      <c r="B7">
        <v>20</v>
      </c>
      <c r="C7">
        <v>180</v>
      </c>
      <c r="D7">
        <v>10</v>
      </c>
      <c r="E7">
        <f>$B$1-D7-C7-B7</f>
        <v>10147</v>
      </c>
      <c r="F7">
        <f>suma(B7:E7)</f>
        <v>10357</v>
      </c>
      <c r="G7">
        <f>B7/(B7+C7)</f>
        <v>0.1</v>
      </c>
      <c r="H7">
        <f>B7/(B7+D7)</f>
        <v>0.666666666666667</v>
      </c>
      <c r="I7">
        <f>(B7+E7)/(B7+C7+D7+E7)</f>
        <v>0.981654919378198</v>
      </c>
      <c r="J7">
        <f>E7/(E7+C7)</f>
        <v>0.982569962234918</v>
      </c>
      <c r="K7">
        <f>2*(G7*H7)/(G7+H7)</f>
        <v>0.173913043478261</v>
      </c>
      <c r="L7">
        <f>B7/(B7+D7)</f>
        <v>0.666666666666667</v>
      </c>
      <c r="M7">
        <f>E7/(E7+C7)</f>
        <v>0.982569962234918</v>
      </c>
      <c r="N7">
        <f>C7/(C7+E7)</f>
        <v>0.0174300377650818</v>
      </c>
      <c r="O7">
        <f>C7/(C7+B7)</f>
        <v>0.9</v>
      </c>
      <c r="P7">
        <f>B7/(B7+C7)</f>
        <v>0.1</v>
      </c>
      <c r="Q7">
        <f>E7/(D7+E7)</f>
        <v>0.999015457320075</v>
      </c>
    </row>
    <row r="8" spans="1:18">
      <c r="A8">
        <v>6</v>
      </c>
      <c r="B8">
        <v>20</v>
      </c>
      <c r="C8">
        <v>180</v>
      </c>
      <c r="D8">
        <v>10</v>
      </c>
      <c r="E8">
        <f>$B$1-D8-C8-B8</f>
        <v>10147</v>
      </c>
      <c r="F8">
        <f>suma(B8:E8)</f>
        <v>10357</v>
      </c>
      <c r="G8">
        <f>B8/(B8+C8)</f>
        <v>0.1</v>
      </c>
      <c r="H8">
        <f>B8/(B8+D8)</f>
        <v>0.666666666666667</v>
      </c>
      <c r="I8">
        <f>(B8+E8)/(B8+C8+D8+E8)</f>
        <v>0.981654919378198</v>
      </c>
      <c r="J8">
        <f>E8/(E8+C8)</f>
        <v>0.982569962234918</v>
      </c>
      <c r="K8">
        <f>2*(G8*H8)/(G8+H8)</f>
        <v>0.173913043478261</v>
      </c>
      <c r="L8">
        <f>B8/(B8+D8)</f>
        <v>0.666666666666667</v>
      </c>
      <c r="M8">
        <f>E8/(E8+C8)</f>
        <v>0.982569962234918</v>
      </c>
      <c r="N8">
        <f>C8/(C8+E8)</f>
        <v>0.0174300377650818</v>
      </c>
      <c r="O8">
        <f>C8/(C8+B8)</f>
        <v>0.9</v>
      </c>
      <c r="P8">
        <f>B8/(B8+C8)</f>
        <v>0.1</v>
      </c>
      <c r="Q8">
        <f>E8/(D8+E8)</f>
        <v>0.999015457320075</v>
      </c>
    </row>
    <row r="9" spans="1:18">
      <c r="A9">
        <v>7</v>
      </c>
      <c r="B9">
        <v>20</v>
      </c>
      <c r="C9">
        <v>180</v>
      </c>
      <c r="D9">
        <v>10</v>
      </c>
      <c r="E9">
        <f>$B$1-D9-C9-B9</f>
        <v>10147</v>
      </c>
      <c r="F9">
        <f>suma(B9:E9)</f>
        <v>10357</v>
      </c>
      <c r="G9">
        <f>B9/(B9+C9)</f>
        <v>0.1</v>
      </c>
      <c r="H9">
        <f>B9/(B9+D9)</f>
        <v>0.666666666666667</v>
      </c>
      <c r="I9">
        <f>(B9+E9)/(B9+C9+D9+E9)</f>
        <v>0.981654919378198</v>
      </c>
      <c r="J9">
        <f>E9/(E9+C9)</f>
        <v>0.982569962234918</v>
      </c>
      <c r="K9">
        <f>2*(G9*H9)/(G9+H9)</f>
        <v>0.173913043478261</v>
      </c>
      <c r="L9">
        <f>B9/(B9+D9)</f>
        <v>0.666666666666667</v>
      </c>
      <c r="M9">
        <f>E9/(E9+C9)</f>
        <v>0.982569962234918</v>
      </c>
      <c r="N9">
        <f>C9/(C9+E9)</f>
        <v>0.0174300377650818</v>
      </c>
      <c r="O9">
        <f>C9/(C9+B9)</f>
        <v>0.9</v>
      </c>
      <c r="P9">
        <f>B9/(B9+C9)</f>
        <v>0.1</v>
      </c>
      <c r="Q9">
        <f>E9/(D9+E9)</f>
        <v>0.999015457320075</v>
      </c>
    </row>
    <row r="10" spans="1:18">
      <c r="A10">
        <v>8</v>
      </c>
      <c r="B10">
        <v>20</v>
      </c>
      <c r="C10">
        <v>180</v>
      </c>
      <c r="D10">
        <v>10</v>
      </c>
      <c r="E10">
        <f>$B$1-D10-C10-B10</f>
        <v>10147</v>
      </c>
      <c r="F10">
        <f>suma(B10:E10)</f>
        <v>10357</v>
      </c>
      <c r="G10">
        <f>B10/(B10+C10)</f>
        <v>0.1</v>
      </c>
      <c r="H10">
        <f>B10/(B10+D10)</f>
        <v>0.666666666666667</v>
      </c>
      <c r="I10">
        <f>(B10+E10)/(B10+C10+D10+E10)</f>
        <v>0.981654919378198</v>
      </c>
      <c r="J10">
        <f>E10/(E10+C10)</f>
        <v>0.982569962234918</v>
      </c>
      <c r="K10">
        <f>2*(G10*H10)/(G10+H10)</f>
        <v>0.173913043478261</v>
      </c>
      <c r="L10">
        <f>B10/(B10+D10)</f>
        <v>0.666666666666667</v>
      </c>
      <c r="M10">
        <f>E10/(E10+C10)</f>
        <v>0.982569962234918</v>
      </c>
      <c r="N10">
        <f>C10/(C10+E10)</f>
        <v>0.0174300377650818</v>
      </c>
      <c r="O10">
        <f>C10/(C10+B10)</f>
        <v>0.9</v>
      </c>
      <c r="P10">
        <f>B10/(B10+C10)</f>
        <v>0.1</v>
      </c>
      <c r="Q10">
        <f>E10/(D10+E10)</f>
        <v>0.999015457320075</v>
      </c>
    </row>
    <row r="11" spans="1:18">
      <c r="A11">
        <v>9</v>
      </c>
      <c r="B11">
        <v>20</v>
      </c>
      <c r="C11">
        <v>180</v>
      </c>
      <c r="D11">
        <v>10</v>
      </c>
      <c r="E11">
        <f>$B$1-D11-C11-B11</f>
        <v>10147</v>
      </c>
      <c r="F11">
        <f>suma(B11:E11)</f>
        <v>10357</v>
      </c>
      <c r="G11">
        <f>B11/(B11+C11)</f>
        <v>0.1</v>
      </c>
      <c r="H11">
        <f>B11/(B11+D11)</f>
        <v>0.666666666666667</v>
      </c>
      <c r="I11">
        <f>(B11+E11)/(B11+C11+D11+E11)</f>
        <v>0.981654919378198</v>
      </c>
      <c r="J11">
        <f>E11/(E11+C11)</f>
        <v>0.982569962234918</v>
      </c>
      <c r="K11">
        <f>2*(G11*H11)/(G11+H11)</f>
        <v>0.173913043478261</v>
      </c>
      <c r="L11">
        <f>B11/(B11+D11)</f>
        <v>0.666666666666667</v>
      </c>
      <c r="M11">
        <f>E11/(E11+C11)</f>
        <v>0.982569962234918</v>
      </c>
      <c r="N11">
        <f>C11/(C11+E11)</f>
        <v>0.0174300377650818</v>
      </c>
      <c r="O11">
        <f>C11/(C11+B11)</f>
        <v>0.9</v>
      </c>
      <c r="P11">
        <f>B11/(B11+C11)</f>
        <v>0.1</v>
      </c>
      <c r="Q11">
        <f>E11/(D11+E11)</f>
        <v>0.999015457320075</v>
      </c>
    </row>
    <row r="12" spans="1:18">
      <c r="A12">
        <v>10</v>
      </c>
      <c r="B12">
        <v>20</v>
      </c>
      <c r="C12">
        <v>180</v>
      </c>
      <c r="D12">
        <v>10</v>
      </c>
      <c r="E12">
        <f>$B$1-D12-C12-B12</f>
        <v>10147</v>
      </c>
      <c r="F12">
        <f>suma(B12:E12)</f>
        <v>10357</v>
      </c>
      <c r="G12">
        <f>B12/(B12+C12)</f>
        <v>0.1</v>
      </c>
      <c r="H12">
        <f>B12/(B12+D12)</f>
        <v>0.666666666666667</v>
      </c>
      <c r="I12">
        <f>(B12+E12)/(B12+C12+D12+E12)</f>
        <v>0.981654919378198</v>
      </c>
      <c r="J12">
        <f>E12/(E12+C12)</f>
        <v>0.982569962234918</v>
      </c>
      <c r="K12">
        <f>2*(G12*H12)/(G12+H12)</f>
        <v>0.173913043478261</v>
      </c>
      <c r="L12">
        <f>B12/(B12+D12)</f>
        <v>0.666666666666667</v>
      </c>
      <c r="M12">
        <f>E12/(E12+C12)</f>
        <v>0.982569962234918</v>
      </c>
      <c r="N12">
        <f>C12/(C12+E12)</f>
        <v>0.0174300377650818</v>
      </c>
      <c r="O12">
        <f>C12/(C12+B12)</f>
        <v>0.9</v>
      </c>
      <c r="P12">
        <f>B12/(B12+C12)</f>
        <v>0.1</v>
      </c>
      <c r="Q12">
        <f>E12/(D12+E12)</f>
        <v>0.999015457320075</v>
      </c>
    </row>
    <row r="13" spans="1:18">
      <c r="A13">
        <v>11</v>
      </c>
      <c r="B13">
        <v>20</v>
      </c>
      <c r="C13">
        <v>180</v>
      </c>
      <c r="D13">
        <v>10</v>
      </c>
      <c r="E13">
        <f>$B$1-D13-C13-B13</f>
        <v>10147</v>
      </c>
      <c r="F13">
        <f>suma(B13:E13)</f>
        <v>10357</v>
      </c>
      <c r="G13">
        <f>B13/(B13+C13)</f>
        <v>0.1</v>
      </c>
      <c r="H13">
        <f>B13/(B13+D13)</f>
        <v>0.666666666666667</v>
      </c>
      <c r="I13">
        <f>(B13+E13)/(B13+C13+D13+E13)</f>
        <v>0.981654919378198</v>
      </c>
      <c r="J13">
        <f>E13/(E13+C13)</f>
        <v>0.982569962234918</v>
      </c>
      <c r="K13">
        <f>2*(G13*H13)/(G13+H13)</f>
        <v>0.173913043478261</v>
      </c>
      <c r="L13">
        <f>B13/(B13+D13)</f>
        <v>0.666666666666667</v>
      </c>
      <c r="M13">
        <f>E13/(E13+C13)</f>
        <v>0.982569962234918</v>
      </c>
      <c r="N13">
        <f>C13/(C13+E13)</f>
        <v>0.0174300377650818</v>
      </c>
      <c r="O13">
        <f>C13/(C13+B13)</f>
        <v>0.9</v>
      </c>
      <c r="P13">
        <f>B13/(B13+C13)</f>
        <v>0.1</v>
      </c>
      <c r="Q13">
        <f>E13/(D13+E13)</f>
        <v>0.999015457320075</v>
      </c>
    </row>
    <row r="14" spans="1:18">
      <c r="A14"/>
    </row>
    <row r="35" spans="1:18">
      <c r="G35" t="s">
        <v>43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3.xml><?xml version="1.0" encoding="utf-8"?>
<worksheet xmlns="http://schemas.openxmlformats.org/spreadsheetml/2006/main" xmlns:r="http://schemas.openxmlformats.org/officeDocument/2006/relationships">
  <dimension ref="A1:R45"/>
  <sheetViews>
    <sheetView topLeftCell="A20" workbookViewId="0" showOutlineSymbols="0" tabSelected="1">
      <selection activeCell="A32" sqref="A32"/>
    </sheetView>
  </sheetViews>
  <sheetFormatPr defaultRowHeight="12.75"/>
  <cols>
    <col min="1" max="6" width="9.142308"/>
    <col min="7" max="7" width="8.713762" bestFit="1" customWidth="1"/>
    <col min="8" max="8" width="18.42746" bestFit="1" customWidth="1"/>
    <col min="9" max="9" width="17.28468" bestFit="1" customWidth="1"/>
    <col min="10" max="10" width="9.142308"/>
    <col min="11" max="12" width="18.42746" bestFit="1" customWidth="1"/>
    <col min="13" max="13" width="17.57037" bestFit="1" customWidth="1"/>
    <col min="14" max="14" width="17.85607" bestFit="1" customWidth="1"/>
    <col min="15" max="15" width="18.57031" bestFit="1" customWidth="1"/>
    <col min="16" max="16" width="23.71286" bestFit="1" customWidth="1"/>
    <col min="17" max="17" width="24.72232" bestFit="1" customWidth="1"/>
    <col min="18" max="18" width="9.142308"/>
  </cols>
  <sheetData>
    <row r="1" spans="1:18">
      <c r="A1" t="str">
        <v>Directa</v>
      </c>
    </row>
    <row r="2" spans="1:18">
      <c r="A2" t="s">
        <v>57</v>
      </c>
      <c r="B2">
        <v>10357</v>
      </c>
      <c r="G2"/>
    </row>
    <row r="3" spans="1:18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57</v>
      </c>
      <c r="G3" t="s">
        <v>37</v>
      </c>
      <c r="H3" t="s">
        <v>63</v>
      </c>
      <c r="I3" t="s">
        <v>64</v>
      </c>
      <c r="J3" t="s">
        <v>65</v>
      </c>
      <c r="K3" t="s">
        <v>28</v>
      </c>
      <c r="L3" t="s">
        <v>66</v>
      </c>
      <c r="M3" t="s">
        <v>27</v>
      </c>
      <c r="N3" t="s">
        <v>30</v>
      </c>
      <c r="O3" t="s">
        <v>40</v>
      </c>
      <c r="P3" t="s">
        <v>36</v>
      </c>
      <c r="Q3" t="s">
        <v>39</v>
      </c>
    </row>
    <row r="4" spans="1:18">
      <c r="A4">
        <v>1</v>
      </c>
      <c r="B4">
        <v>20</v>
      </c>
      <c r="C4">
        <v>180</v>
      </c>
      <c r="D4">
        <v>10</v>
      </c>
      <c r="E4">
        <v>1820</v>
      </c>
      <c r="F4">
        <f>suma(B4:E4)</f>
        <v>2030</v>
      </c>
      <c r="G4">
        <f>B4/(B4+C4)</f>
        <v>0.1</v>
      </c>
      <c r="H4">
        <f>B4/(B4+D4)</f>
        <v>0.666666666666667</v>
      </c>
      <c r="I4">
        <f>(B4+E4)/(B4+C4+D4+E4)</f>
        <v>0.9064039408867</v>
      </c>
      <c r="J4">
        <f>E4/(E4+C4)</f>
        <v>0.91</v>
      </c>
      <c r="K4">
        <f>2*(G4*H4)/(G4+H4)</f>
        <v>0.173913043478261</v>
      </c>
      <c r="L4">
        <f>B4/(B4+D4)</f>
        <v>0.666666666666667</v>
      </c>
      <c r="M4">
        <f>E4/(E4+C4)</f>
        <v>0.91</v>
      </c>
      <c r="N4">
        <f>C4/(C4+E4)</f>
        <v>0.09</v>
      </c>
      <c r="O4">
        <f>C4/(C4+B4)</f>
        <v>0.9</v>
      </c>
      <c r="P4">
        <f>B4/(B4+C4)</f>
        <v>0.1</v>
      </c>
      <c r="Q4">
        <f>E4/(D4+E4)</f>
        <v>0.994535519125683</v>
      </c>
    </row>
    <row r="5" spans="1:18">
      <c r="A5">
        <v>2</v>
      </c>
      <c r="B5">
        <v>20</v>
      </c>
      <c r="C5">
        <v>180</v>
      </c>
      <c r="D5">
        <v>10</v>
      </c>
      <c r="E5">
        <f>$B$2-D5-C5-B5</f>
        <v>10147</v>
      </c>
      <c r="F5">
        <f>suma(B5:E5)</f>
        <v>10357</v>
      </c>
      <c r="G5">
        <f>B5/(B5+C5)</f>
        <v>0.1</v>
      </c>
      <c r="H5">
        <f>B5/(B5+D5)</f>
        <v>0.666666666666667</v>
      </c>
      <c r="I5">
        <f>(B5+E5)/(B5+C5+D5+E5)</f>
        <v>0.981654919378198</v>
      </c>
      <c r="J5">
        <f>E5/(E5+C5)</f>
        <v>0.982569962234918</v>
      </c>
      <c r="K5">
        <f>2*(G5*H5)/(G5+H5)</f>
        <v>0.173913043478261</v>
      </c>
      <c r="L5">
        <f>B5/(B5+D5)</f>
        <v>0.666666666666667</v>
      </c>
      <c r="M5">
        <f>E5/(E5+C5)</f>
        <v>0.982569962234918</v>
      </c>
      <c r="N5">
        <f>C5/(C5+E5)</f>
        <v>0.0174300377650818</v>
      </c>
      <c r="O5">
        <f>C5/(C5+B5)</f>
        <v>0.9</v>
      </c>
      <c r="P5">
        <f>B5/(B5+C5)</f>
        <v>0.1</v>
      </c>
      <c r="Q5">
        <f>E5/(D5+E5)</f>
        <v>0.999015457320075</v>
      </c>
    </row>
    <row r="6" spans="1:18">
      <c r="A6">
        <v>3</v>
      </c>
      <c r="B6">
        <v>20</v>
      </c>
      <c r="C6">
        <v>180</v>
      </c>
      <c r="D6">
        <v>10</v>
      </c>
      <c r="E6">
        <f>$B$2-D6-C6-B6</f>
        <v>10147</v>
      </c>
      <c r="F6">
        <f>suma(B6:E6)</f>
        <v>10357</v>
      </c>
      <c r="G6">
        <f>B6/(B6+C6)</f>
        <v>0.1</v>
      </c>
      <c r="H6">
        <f>B6/(B6+D6)</f>
        <v>0.666666666666667</v>
      </c>
      <c r="I6">
        <f>(B6+E6)/(B6+C6+D6+E6)</f>
        <v>0.981654919378198</v>
      </c>
      <c r="J6">
        <f>E6/(E6+C6)</f>
        <v>0.982569962234918</v>
      </c>
      <c r="K6">
        <f>2*(G6*H6)/(G6+H6)</f>
        <v>0.173913043478261</v>
      </c>
      <c r="L6">
        <f>B6/(B6+D6)</f>
        <v>0.666666666666667</v>
      </c>
      <c r="M6">
        <f>E6/(E6+C6)</f>
        <v>0.982569962234918</v>
      </c>
      <c r="N6">
        <f>C6/(C6+E6)</f>
        <v>0.0174300377650818</v>
      </c>
      <c r="O6">
        <f>C6/(C6+B6)</f>
        <v>0.9</v>
      </c>
      <c r="P6">
        <f>B6/(B6+C6)</f>
        <v>0.1</v>
      </c>
      <c r="Q6">
        <f>E6/(D6+E6)</f>
        <v>0.999015457320075</v>
      </c>
    </row>
    <row r="7" spans="1:18">
      <c r="A7">
        <v>4</v>
      </c>
      <c r="B7">
        <v>20</v>
      </c>
      <c r="C7">
        <v>180</v>
      </c>
      <c r="D7">
        <v>10</v>
      </c>
      <c r="E7">
        <f>$B$2-D7-C7-B7</f>
        <v>10147</v>
      </c>
      <c r="F7">
        <f>suma(B7:E7)</f>
        <v>10357</v>
      </c>
      <c r="G7">
        <f>B7/(B7+C7)</f>
        <v>0.1</v>
      </c>
      <c r="H7">
        <f>B7/(B7+D7)</f>
        <v>0.666666666666667</v>
      </c>
      <c r="I7">
        <f>(B7+E7)/(B7+C7+D7+E7)</f>
        <v>0.981654919378198</v>
      </c>
      <c r="J7">
        <f>E7/(E7+C7)</f>
        <v>0.982569962234918</v>
      </c>
      <c r="K7">
        <f>2*(G7*H7)/(G7+H7)</f>
        <v>0.173913043478261</v>
      </c>
      <c r="L7">
        <f>B7/(B7+D7)</f>
        <v>0.666666666666667</v>
      </c>
      <c r="M7">
        <f>E7/(E7+C7)</f>
        <v>0.982569962234918</v>
      </c>
      <c r="N7">
        <f>C7/(C7+E7)</f>
        <v>0.0174300377650818</v>
      </c>
      <c r="O7">
        <f>C7/(C7+B7)</f>
        <v>0.9</v>
      </c>
      <c r="P7">
        <f>B7/(B7+C7)</f>
        <v>0.1</v>
      </c>
      <c r="Q7">
        <f>E7/(D7+E7)</f>
        <v>0.999015457320075</v>
      </c>
    </row>
    <row r="8" spans="1:18">
      <c r="A8">
        <v>5</v>
      </c>
      <c r="B8">
        <v>20</v>
      </c>
      <c r="C8">
        <v>180</v>
      </c>
      <c r="D8">
        <v>10</v>
      </c>
      <c r="E8">
        <f>$B$2-D8-C8-B8</f>
        <v>10147</v>
      </c>
      <c r="F8">
        <f>suma(B8:E8)</f>
        <v>10357</v>
      </c>
      <c r="G8">
        <f>B8/(B8+C8)</f>
        <v>0.1</v>
      </c>
      <c r="H8">
        <f>B8/(B8+D8)</f>
        <v>0.666666666666667</v>
      </c>
      <c r="I8">
        <f>(B8+E8)/(B8+C8+D8+E8)</f>
        <v>0.981654919378198</v>
      </c>
      <c r="J8">
        <f>E8/(E8+C8)</f>
        <v>0.982569962234918</v>
      </c>
      <c r="K8">
        <f>2*(G8*H8)/(G8+H8)</f>
        <v>0.173913043478261</v>
      </c>
      <c r="L8">
        <f>B8/(B8+D8)</f>
        <v>0.666666666666667</v>
      </c>
      <c r="M8">
        <f>E8/(E8+C8)</f>
        <v>0.982569962234918</v>
      </c>
      <c r="N8">
        <f>C8/(C8+E8)</f>
        <v>0.0174300377650818</v>
      </c>
      <c r="O8">
        <f>C8/(C8+B8)</f>
        <v>0.9</v>
      </c>
      <c r="P8">
        <f>B8/(B8+C8)</f>
        <v>0.1</v>
      </c>
      <c r="Q8">
        <f>E8/(D8+E8)</f>
        <v>0.999015457320075</v>
      </c>
    </row>
    <row r="9" spans="1:18">
      <c r="A9">
        <v>6</v>
      </c>
      <c r="B9">
        <v>20</v>
      </c>
      <c r="C9">
        <v>180</v>
      </c>
      <c r="D9">
        <v>10</v>
      </c>
      <c r="E9">
        <f>$B$2-D9-C9-B9</f>
        <v>10147</v>
      </c>
      <c r="F9">
        <f>suma(B9:E9)</f>
        <v>10357</v>
      </c>
      <c r="G9">
        <f>B9/(B9+C9)</f>
        <v>0.1</v>
      </c>
      <c r="H9">
        <f>B9/(B9+D9)</f>
        <v>0.666666666666667</v>
      </c>
      <c r="I9">
        <f>(B9+E9)/(B9+C9+D9+E9)</f>
        <v>0.981654919378198</v>
      </c>
      <c r="J9">
        <f>E9/(E9+C9)</f>
        <v>0.982569962234918</v>
      </c>
      <c r="K9">
        <f>2*(G9*H9)/(G9+H9)</f>
        <v>0.173913043478261</v>
      </c>
      <c r="L9">
        <f>B9/(B9+D9)</f>
        <v>0.666666666666667</v>
      </c>
      <c r="M9">
        <f>E9/(E9+C9)</f>
        <v>0.982569962234918</v>
      </c>
      <c r="N9">
        <f>C9/(C9+E9)</f>
        <v>0.0174300377650818</v>
      </c>
      <c r="O9">
        <f>C9/(C9+B9)</f>
        <v>0.9</v>
      </c>
      <c r="P9">
        <f>B9/(B9+C9)</f>
        <v>0.1</v>
      </c>
      <c r="Q9">
        <f>E9/(D9+E9)</f>
        <v>0.999015457320075</v>
      </c>
    </row>
    <row r="10" spans="1:18">
      <c r="A10">
        <v>7</v>
      </c>
      <c r="B10">
        <v>20</v>
      </c>
      <c r="C10">
        <v>180</v>
      </c>
      <c r="D10">
        <v>10</v>
      </c>
      <c r="E10">
        <f>$B$2-D10-C10-B10</f>
        <v>10147</v>
      </c>
      <c r="F10">
        <f>suma(B10:E10)</f>
        <v>10357</v>
      </c>
      <c r="G10">
        <f>B10/(B10+C10)</f>
        <v>0.1</v>
      </c>
      <c r="H10">
        <f>B10/(B10+D10)</f>
        <v>0.666666666666667</v>
      </c>
      <c r="I10">
        <f>(B10+E10)/(B10+C10+D10+E10)</f>
        <v>0.981654919378198</v>
      </c>
      <c r="J10">
        <f>E10/(E10+C10)</f>
        <v>0.982569962234918</v>
      </c>
      <c r="K10">
        <f>2*(G10*H10)/(G10+H10)</f>
        <v>0.173913043478261</v>
      </c>
      <c r="L10">
        <f>B10/(B10+D10)</f>
        <v>0.666666666666667</v>
      </c>
      <c r="M10">
        <f>E10/(E10+C10)</f>
        <v>0.982569962234918</v>
      </c>
      <c r="N10">
        <f>C10/(C10+E10)</f>
        <v>0.0174300377650818</v>
      </c>
      <c r="O10">
        <f>C10/(C10+B10)</f>
        <v>0.9</v>
      </c>
      <c r="P10">
        <f>B10/(B10+C10)</f>
        <v>0.1</v>
      </c>
      <c r="Q10">
        <f>E10/(D10+E10)</f>
        <v>0.999015457320075</v>
      </c>
    </row>
    <row r="11" spans="1:18">
      <c r="A11">
        <v>8</v>
      </c>
      <c r="B11">
        <v>20</v>
      </c>
      <c r="C11">
        <v>180</v>
      </c>
      <c r="D11">
        <v>10</v>
      </c>
      <c r="E11">
        <f>$B$2-D11-C11-B11</f>
        <v>10147</v>
      </c>
      <c r="F11">
        <f>suma(B11:E11)</f>
        <v>10357</v>
      </c>
      <c r="G11">
        <f>B11/(B11+C11)</f>
        <v>0.1</v>
      </c>
      <c r="H11">
        <f>B11/(B11+D11)</f>
        <v>0.666666666666667</v>
      </c>
      <c r="I11">
        <f>(B11+E11)/(B11+C11+D11+E11)</f>
        <v>0.981654919378198</v>
      </c>
      <c r="J11">
        <f>E11/(E11+C11)</f>
        <v>0.982569962234918</v>
      </c>
      <c r="K11">
        <f>2*(G11*H11)/(G11+H11)</f>
        <v>0.173913043478261</v>
      </c>
      <c r="L11">
        <f>B11/(B11+D11)</f>
        <v>0.666666666666667</v>
      </c>
      <c r="M11">
        <f>E11/(E11+C11)</f>
        <v>0.982569962234918</v>
      </c>
      <c r="N11">
        <f>C11/(C11+E11)</f>
        <v>0.0174300377650818</v>
      </c>
      <c r="O11">
        <f>C11/(C11+B11)</f>
        <v>0.9</v>
      </c>
      <c r="P11">
        <f>B11/(B11+C11)</f>
        <v>0.1</v>
      </c>
      <c r="Q11">
        <f>E11/(D11+E11)</f>
        <v>0.999015457320075</v>
      </c>
    </row>
    <row r="12" spans="1:18">
      <c r="A12">
        <v>9</v>
      </c>
      <c r="B12">
        <v>20</v>
      </c>
      <c r="C12">
        <v>180</v>
      </c>
      <c r="D12">
        <v>10</v>
      </c>
      <c r="E12">
        <f>$B$2-D12-C12-B12</f>
        <v>10147</v>
      </c>
      <c r="F12">
        <f>suma(B12:E12)</f>
        <v>10357</v>
      </c>
      <c r="G12">
        <f>B12/(B12+C12)</f>
        <v>0.1</v>
      </c>
      <c r="H12">
        <f>B12/(B12+D12)</f>
        <v>0.666666666666667</v>
      </c>
      <c r="I12">
        <f>(B12+E12)/(B12+C12+D12+E12)</f>
        <v>0.981654919378198</v>
      </c>
      <c r="J12">
        <f>E12/(E12+C12)</f>
        <v>0.982569962234918</v>
      </c>
      <c r="K12">
        <f>2*(G12*H12)/(G12+H12)</f>
        <v>0.173913043478261</v>
      </c>
      <c r="L12">
        <f>B12/(B12+D12)</f>
        <v>0.666666666666667</v>
      </c>
      <c r="M12">
        <f>E12/(E12+C12)</f>
        <v>0.982569962234918</v>
      </c>
      <c r="N12">
        <f>C12/(C12+E12)</f>
        <v>0.0174300377650818</v>
      </c>
      <c r="O12">
        <f>C12/(C12+B12)</f>
        <v>0.9</v>
      </c>
      <c r="P12">
        <f>B12/(B12+C12)</f>
        <v>0.1</v>
      </c>
      <c r="Q12">
        <f>E12/(D12+E12)</f>
        <v>0.999015457320075</v>
      </c>
    </row>
    <row r="13" spans="1:18">
      <c r="A13">
        <v>10</v>
      </c>
      <c r="B13">
        <v>20</v>
      </c>
      <c r="C13">
        <v>180</v>
      </c>
      <c r="D13">
        <v>10</v>
      </c>
      <c r="E13">
        <f>$B$2-D13-C13-B13</f>
        <v>10147</v>
      </c>
      <c r="F13">
        <f>suma(B13:E13)</f>
        <v>10357</v>
      </c>
      <c r="G13">
        <f>B13/(B13+C13)</f>
        <v>0.1</v>
      </c>
      <c r="H13">
        <f>B13/(B13+D13)</f>
        <v>0.666666666666667</v>
      </c>
      <c r="I13">
        <f>(B13+E13)/(B13+C13+D13+E13)</f>
        <v>0.981654919378198</v>
      </c>
      <c r="J13">
        <f>E13/(E13+C13)</f>
        <v>0.982569962234918</v>
      </c>
      <c r="K13">
        <f>2*(G13*H13)/(G13+H13)</f>
        <v>0.173913043478261</v>
      </c>
      <c r="L13">
        <f>B13/(B13+D13)</f>
        <v>0.666666666666667</v>
      </c>
      <c r="M13">
        <f>E13/(E13+C13)</f>
        <v>0.982569962234918</v>
      </c>
      <c r="N13">
        <f>C13/(C13+E13)</f>
        <v>0.0174300377650818</v>
      </c>
      <c r="O13">
        <f>C13/(C13+B13)</f>
        <v>0.9</v>
      </c>
      <c r="P13">
        <f>B13/(B13+C13)</f>
        <v>0.1</v>
      </c>
      <c r="Q13">
        <f>E13/(D13+E13)</f>
        <v>0.999015457320075</v>
      </c>
    </row>
    <row r="14" spans="1:18">
      <c r="A14">
        <v>11</v>
      </c>
      <c r="B14">
        <v>20</v>
      </c>
      <c r="C14">
        <v>180</v>
      </c>
      <c r="D14">
        <v>10</v>
      </c>
      <c r="E14">
        <f>$B$2-D14-C14-B14</f>
        <v>10147</v>
      </c>
      <c r="F14">
        <f>suma(B14:E14)</f>
        <v>10357</v>
      </c>
      <c r="G14">
        <f>B14/(B14+C14)</f>
        <v>0.1</v>
      </c>
      <c r="H14">
        <f>B14/(B14+D14)</f>
        <v>0.666666666666667</v>
      </c>
      <c r="I14">
        <f>(B14+E14)/(B14+C14+D14+E14)</f>
        <v>0.981654919378198</v>
      </c>
      <c r="J14">
        <f>E14/(E14+C14)</f>
        <v>0.982569962234918</v>
      </c>
      <c r="K14">
        <f>2*(G14*H14)/(G14+H14)</f>
        <v>0.173913043478261</v>
      </c>
      <c r="L14">
        <f>B14/(B14+D14)</f>
        <v>0.666666666666667</v>
      </c>
      <c r="M14">
        <f>E14/(E14+C14)</f>
        <v>0.982569962234918</v>
      </c>
      <c r="N14">
        <f>C14/(C14+E14)</f>
        <v>0.0174300377650818</v>
      </c>
      <c r="O14">
        <f>C14/(C14+B14)</f>
        <v>0.9</v>
      </c>
      <c r="P14">
        <f>B14/(B14+C14)</f>
        <v>0.1</v>
      </c>
      <c r="Q14">
        <f>E14/(D14+E14)</f>
        <v>0.999015457320075</v>
      </c>
    </row>
    <row r="15" spans="1:18">
      <c r="A15"/>
    </row>
    <row r="16" spans="1:18">
      <c r="A16" t="str">
        <v>Mahout</v>
      </c>
    </row>
    <row r="17" spans="1:18">
      <c r="A17" t="s">
        <v>57</v>
      </c>
      <c r="B17">
        <v>10357</v>
      </c>
      <c r="G17"/>
    </row>
    <row r="18" spans="1: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57</v>
      </c>
      <c r="G18" t="s">
        <v>37</v>
      </c>
      <c r="H18" t="s">
        <v>63</v>
      </c>
      <c r="I18" t="s">
        <v>64</v>
      </c>
      <c r="J18" t="s">
        <v>65</v>
      </c>
      <c r="K18" t="s">
        <v>28</v>
      </c>
      <c r="L18" t="s">
        <v>66</v>
      </c>
      <c r="M18" t="s">
        <v>27</v>
      </c>
      <c r="N18" t="s">
        <v>30</v>
      </c>
      <c r="O18" t="s">
        <v>40</v>
      </c>
      <c r="P18" t="s">
        <v>36</v>
      </c>
      <c r="Q18" t="s">
        <v>39</v>
      </c>
    </row>
    <row r="19" spans="1:18">
      <c r="A19">
        <v>1</v>
      </c>
      <c r="B19">
        <v>20</v>
      </c>
      <c r="C19">
        <v>180</v>
      </c>
      <c r="D19">
        <v>10</v>
      </c>
      <c r="E19">
        <v>1820</v>
      </c>
      <c r="F19">
        <f>suma(B19:E19)</f>
        <v>2030</v>
      </c>
      <c r="G19">
        <f>B19/(B19+C19)</f>
        <v>0.1</v>
      </c>
      <c r="H19">
        <f>B19/(B19+D19)</f>
        <v>0.666666666666667</v>
      </c>
      <c r="I19">
        <f>(B19+E19)/(B19+C19+D19+E19)</f>
        <v>0.9064039408867</v>
      </c>
      <c r="J19">
        <f>E19/(E19+C19)</f>
        <v>0.91</v>
      </c>
      <c r="K19">
        <f>2*(G19*H19)/(G19+H19)</f>
        <v>0.173913043478261</v>
      </c>
      <c r="L19">
        <f>B19/(B19+D19)</f>
        <v>0.666666666666667</v>
      </c>
      <c r="M19">
        <f>E19/(E19+C19)</f>
        <v>0.91</v>
      </c>
      <c r="N19">
        <f>C19/(C19+E19)</f>
        <v>0.09</v>
      </c>
      <c r="O19">
        <f>C19/(C19+B19)</f>
        <v>0.9</v>
      </c>
      <c r="P19">
        <f>B19/(B19+C19)</f>
        <v>0.1</v>
      </c>
      <c r="Q19">
        <f>E19/(D19+E19)</f>
        <v>0.994535519125683</v>
      </c>
    </row>
    <row r="20" spans="1:18">
      <c r="A20">
        <v>2</v>
      </c>
      <c r="B20">
        <v>20</v>
      </c>
      <c r="C20">
        <v>180</v>
      </c>
      <c r="D20">
        <v>10</v>
      </c>
      <c r="E20">
        <f>$B$2-D20-C20-B20</f>
        <v>10147</v>
      </c>
      <c r="F20">
        <f>suma(B20:E20)</f>
        <v>10357</v>
      </c>
      <c r="G20">
        <f>B20/(B20+C20)</f>
        <v>0.1</v>
      </c>
      <c r="H20">
        <f>B20/(B20+D20)</f>
        <v>0.666666666666667</v>
      </c>
      <c r="I20">
        <f>(B20+E20)/(B20+C20+D20+E20)</f>
        <v>0.981654919378198</v>
      </c>
      <c r="J20">
        <f>E20/(E20+C20)</f>
        <v>0.982569962234918</v>
      </c>
      <c r="K20">
        <f>2*(G20*H20)/(G20+H20)</f>
        <v>0.173913043478261</v>
      </c>
      <c r="L20">
        <f>B20/(B20+D20)</f>
        <v>0.666666666666667</v>
      </c>
      <c r="M20">
        <f>E20/(E20+C20)</f>
        <v>0.982569962234918</v>
      </c>
      <c r="N20">
        <f>C20/(C20+E20)</f>
        <v>0.0174300377650818</v>
      </c>
      <c r="O20">
        <f>C20/(C20+B20)</f>
        <v>0.9</v>
      </c>
      <c r="P20">
        <f>B20/(B20+C20)</f>
        <v>0.1</v>
      </c>
      <c r="Q20">
        <f>E20/(D20+E20)</f>
        <v>0.999015457320075</v>
      </c>
    </row>
    <row r="21" spans="1:18">
      <c r="A21">
        <v>3</v>
      </c>
      <c r="B21">
        <v>20</v>
      </c>
      <c r="C21">
        <v>180</v>
      </c>
      <c r="D21">
        <v>10</v>
      </c>
      <c r="E21">
        <f>$B$2-D21-C21-B21</f>
        <v>10147</v>
      </c>
      <c r="F21">
        <f>suma(B21:E21)</f>
        <v>10357</v>
      </c>
      <c r="G21">
        <f>B21/(B21+C21)</f>
        <v>0.1</v>
      </c>
      <c r="H21">
        <f>B21/(B21+D21)</f>
        <v>0.666666666666667</v>
      </c>
      <c r="I21">
        <f>(B21+E21)/(B21+C21+D21+E21)</f>
        <v>0.981654919378198</v>
      </c>
      <c r="J21">
        <f>E21/(E21+C21)</f>
        <v>0.982569962234918</v>
      </c>
      <c r="K21">
        <f>2*(G21*H21)/(G21+H21)</f>
        <v>0.173913043478261</v>
      </c>
      <c r="L21">
        <f>B21/(B21+D21)</f>
        <v>0.666666666666667</v>
      </c>
      <c r="M21">
        <f>E21/(E21+C21)</f>
        <v>0.982569962234918</v>
      </c>
      <c r="N21">
        <f>C21/(C21+E21)</f>
        <v>0.0174300377650818</v>
      </c>
      <c r="O21">
        <f>C21/(C21+B21)</f>
        <v>0.9</v>
      </c>
      <c r="P21">
        <f>B21/(B21+C21)</f>
        <v>0.1</v>
      </c>
      <c r="Q21">
        <f>E21/(D21+E21)</f>
        <v>0.999015457320075</v>
      </c>
    </row>
    <row r="22" spans="1:18">
      <c r="A22">
        <v>4</v>
      </c>
      <c r="B22">
        <v>20</v>
      </c>
      <c r="C22">
        <v>180</v>
      </c>
      <c r="D22">
        <v>10</v>
      </c>
      <c r="E22">
        <f>$B$2-D22-C22-B22</f>
        <v>10147</v>
      </c>
      <c r="F22">
        <f>suma(B22:E22)</f>
        <v>10357</v>
      </c>
      <c r="G22">
        <f>B22/(B22+C22)</f>
        <v>0.1</v>
      </c>
      <c r="H22">
        <f>B22/(B22+D22)</f>
        <v>0.666666666666667</v>
      </c>
      <c r="I22">
        <f>(B22+E22)/(B22+C22+D22+E22)</f>
        <v>0.981654919378198</v>
      </c>
      <c r="J22">
        <f>E22/(E22+C22)</f>
        <v>0.982569962234918</v>
      </c>
      <c r="K22">
        <f>2*(G22*H22)/(G22+H22)</f>
        <v>0.173913043478261</v>
      </c>
      <c r="L22">
        <f>B22/(B22+D22)</f>
        <v>0.666666666666667</v>
      </c>
      <c r="M22">
        <f>E22/(E22+C22)</f>
        <v>0.982569962234918</v>
      </c>
      <c r="N22">
        <f>C22/(C22+E22)</f>
        <v>0.0174300377650818</v>
      </c>
      <c r="O22">
        <f>C22/(C22+B22)</f>
        <v>0.9</v>
      </c>
      <c r="P22">
        <f>B22/(B22+C22)</f>
        <v>0.1</v>
      </c>
      <c r="Q22">
        <f>E22/(D22+E22)</f>
        <v>0.999015457320075</v>
      </c>
    </row>
    <row r="23" spans="1:18">
      <c r="A23">
        <v>5</v>
      </c>
      <c r="B23">
        <v>20</v>
      </c>
      <c r="C23">
        <v>180</v>
      </c>
      <c r="D23">
        <v>10</v>
      </c>
      <c r="E23">
        <f>$B$2-D23-C23-B23</f>
        <v>10147</v>
      </c>
      <c r="F23">
        <f>suma(B23:E23)</f>
        <v>10357</v>
      </c>
      <c r="G23">
        <f>B23/(B23+C23)</f>
        <v>0.1</v>
      </c>
      <c r="H23">
        <f>B23/(B23+D23)</f>
        <v>0.666666666666667</v>
      </c>
      <c r="I23">
        <f>(B23+E23)/(B23+C23+D23+E23)</f>
        <v>0.981654919378198</v>
      </c>
      <c r="J23">
        <f>E23/(E23+C23)</f>
        <v>0.982569962234918</v>
      </c>
      <c r="K23">
        <f>2*(G23*H23)/(G23+H23)</f>
        <v>0.173913043478261</v>
      </c>
      <c r="L23">
        <f>B23/(B23+D23)</f>
        <v>0.666666666666667</v>
      </c>
      <c r="M23">
        <f>E23/(E23+C23)</f>
        <v>0.982569962234918</v>
      </c>
      <c r="N23">
        <f>C23/(C23+E23)</f>
        <v>0.0174300377650818</v>
      </c>
      <c r="O23">
        <f>C23/(C23+B23)</f>
        <v>0.9</v>
      </c>
      <c r="P23">
        <f>B23/(B23+C23)</f>
        <v>0.1</v>
      </c>
      <c r="Q23">
        <f>E23/(D23+E23)</f>
        <v>0.999015457320075</v>
      </c>
    </row>
    <row r="24" spans="1:18">
      <c r="A24">
        <v>6</v>
      </c>
      <c r="B24">
        <v>20</v>
      </c>
      <c r="C24">
        <v>180</v>
      </c>
      <c r="D24">
        <v>10</v>
      </c>
      <c r="E24">
        <f>$B$2-D24-C24-B24</f>
        <v>10147</v>
      </c>
      <c r="F24">
        <f>suma(B24:E24)</f>
        <v>10357</v>
      </c>
      <c r="G24">
        <f>B24/(B24+C24)</f>
        <v>0.1</v>
      </c>
      <c r="H24">
        <f>B24/(B24+D24)</f>
        <v>0.666666666666667</v>
      </c>
      <c r="I24">
        <f>(B24+E24)/(B24+C24+D24+E24)</f>
        <v>0.981654919378198</v>
      </c>
      <c r="J24">
        <f>E24/(E24+C24)</f>
        <v>0.982569962234918</v>
      </c>
      <c r="K24">
        <f>2*(G24*H24)/(G24+H24)</f>
        <v>0.173913043478261</v>
      </c>
      <c r="L24">
        <f>B24/(B24+D24)</f>
        <v>0.666666666666667</v>
      </c>
      <c r="M24">
        <f>E24/(E24+C24)</f>
        <v>0.982569962234918</v>
      </c>
      <c r="N24">
        <f>C24/(C24+E24)</f>
        <v>0.0174300377650818</v>
      </c>
      <c r="O24">
        <f>C24/(C24+B24)</f>
        <v>0.9</v>
      </c>
      <c r="P24">
        <f>B24/(B24+C24)</f>
        <v>0.1</v>
      </c>
      <c r="Q24">
        <f>E24/(D24+E24)</f>
        <v>0.999015457320075</v>
      </c>
    </row>
    <row r="25" spans="1:18">
      <c r="A25">
        <v>7</v>
      </c>
      <c r="B25">
        <v>20</v>
      </c>
      <c r="C25">
        <v>180</v>
      </c>
      <c r="D25">
        <v>10</v>
      </c>
      <c r="E25">
        <f>$B$2-D25-C25-B25</f>
        <v>10147</v>
      </c>
      <c r="F25">
        <f>suma(B25:E25)</f>
        <v>10357</v>
      </c>
      <c r="G25">
        <f>B25/(B25+C25)</f>
        <v>0.1</v>
      </c>
      <c r="H25">
        <f>B25/(B25+D25)</f>
        <v>0.666666666666667</v>
      </c>
      <c r="I25">
        <f>(B25+E25)/(B25+C25+D25+E25)</f>
        <v>0.981654919378198</v>
      </c>
      <c r="J25">
        <f>E25/(E25+C25)</f>
        <v>0.982569962234918</v>
      </c>
      <c r="K25">
        <f>2*(G25*H25)/(G25+H25)</f>
        <v>0.173913043478261</v>
      </c>
      <c r="L25">
        <f>B25/(B25+D25)</f>
        <v>0.666666666666667</v>
      </c>
      <c r="M25">
        <f>E25/(E25+C25)</f>
        <v>0.982569962234918</v>
      </c>
      <c r="N25">
        <f>C25/(C25+E25)</f>
        <v>0.0174300377650818</v>
      </c>
      <c r="O25">
        <f>C25/(C25+B25)</f>
        <v>0.9</v>
      </c>
      <c r="P25">
        <f>B25/(B25+C25)</f>
        <v>0.1</v>
      </c>
      <c r="Q25">
        <f>E25/(D25+E25)</f>
        <v>0.999015457320075</v>
      </c>
    </row>
    <row r="26" spans="1:18">
      <c r="A26">
        <v>8</v>
      </c>
      <c r="B26">
        <v>20</v>
      </c>
      <c r="C26">
        <v>180</v>
      </c>
      <c r="D26">
        <v>10</v>
      </c>
      <c r="E26">
        <f>$B$2-D26-C26-B26</f>
        <v>10147</v>
      </c>
      <c r="F26">
        <f>suma(B26:E26)</f>
        <v>10357</v>
      </c>
      <c r="G26">
        <f>B26/(B26+C26)</f>
        <v>0.1</v>
      </c>
      <c r="H26">
        <f>B26/(B26+D26)</f>
        <v>0.666666666666667</v>
      </c>
      <c r="I26">
        <f>(B26+E26)/(B26+C26+D26+E26)</f>
        <v>0.981654919378198</v>
      </c>
      <c r="J26">
        <f>E26/(E26+C26)</f>
        <v>0.982569962234918</v>
      </c>
      <c r="K26">
        <f>2*(G26*H26)/(G26+H26)</f>
        <v>0.173913043478261</v>
      </c>
      <c r="L26">
        <f>B26/(B26+D26)</f>
        <v>0.666666666666667</v>
      </c>
      <c r="M26">
        <f>E26/(E26+C26)</f>
        <v>0.982569962234918</v>
      </c>
      <c r="N26">
        <f>C26/(C26+E26)</f>
        <v>0.0174300377650818</v>
      </c>
      <c r="O26">
        <f>C26/(C26+B26)</f>
        <v>0.9</v>
      </c>
      <c r="P26">
        <f>B26/(B26+C26)</f>
        <v>0.1</v>
      </c>
      <c r="Q26">
        <f>E26/(D26+E26)</f>
        <v>0.999015457320075</v>
      </c>
    </row>
    <row r="27" spans="1:18">
      <c r="A27">
        <v>9</v>
      </c>
      <c r="B27">
        <v>20</v>
      </c>
      <c r="C27">
        <v>180</v>
      </c>
      <c r="D27">
        <v>10</v>
      </c>
      <c r="E27">
        <f>$B$2-D27-C27-B27</f>
        <v>10147</v>
      </c>
      <c r="F27">
        <f>suma(B27:E27)</f>
        <v>10357</v>
      </c>
      <c r="G27">
        <f>B27/(B27+C27)</f>
        <v>0.1</v>
      </c>
      <c r="H27">
        <f>B27/(B27+D27)</f>
        <v>0.666666666666667</v>
      </c>
      <c r="I27">
        <f>(B27+E27)/(B27+C27+D27+E27)</f>
        <v>0.981654919378198</v>
      </c>
      <c r="J27">
        <f>E27/(E27+C27)</f>
        <v>0.982569962234918</v>
      </c>
      <c r="K27">
        <f>2*(G27*H27)/(G27+H27)</f>
        <v>0.173913043478261</v>
      </c>
      <c r="L27">
        <f>B27/(B27+D27)</f>
        <v>0.666666666666667</v>
      </c>
      <c r="M27">
        <f>E27/(E27+C27)</f>
        <v>0.982569962234918</v>
      </c>
      <c r="N27">
        <f>C27/(C27+E27)</f>
        <v>0.0174300377650818</v>
      </c>
      <c r="O27">
        <f>C27/(C27+B27)</f>
        <v>0.9</v>
      </c>
      <c r="P27">
        <f>B27/(B27+C27)</f>
        <v>0.1</v>
      </c>
      <c r="Q27">
        <f>E27/(D27+E27)</f>
        <v>0.999015457320075</v>
      </c>
    </row>
    <row r="28" spans="1:18">
      <c r="A28">
        <v>10</v>
      </c>
      <c r="B28">
        <v>20</v>
      </c>
      <c r="C28">
        <v>180</v>
      </c>
      <c r="D28">
        <v>10</v>
      </c>
      <c r="E28">
        <f>$B$2-D28-C28-B28</f>
        <v>10147</v>
      </c>
      <c r="F28">
        <f>suma(B28:E28)</f>
        <v>10357</v>
      </c>
      <c r="G28">
        <f>B28/(B28+C28)</f>
        <v>0.1</v>
      </c>
      <c r="H28">
        <f>B28/(B28+D28)</f>
        <v>0.666666666666667</v>
      </c>
      <c r="I28">
        <f>(B28+E28)/(B28+C28+D28+E28)</f>
        <v>0.981654919378198</v>
      </c>
      <c r="J28">
        <f>E28/(E28+C28)</f>
        <v>0.982569962234918</v>
      </c>
      <c r="K28">
        <f>2*(G28*H28)/(G28+H28)</f>
        <v>0.173913043478261</v>
      </c>
      <c r="L28">
        <f>B28/(B28+D28)</f>
        <v>0.666666666666667</v>
      </c>
      <c r="M28">
        <f>E28/(E28+C28)</f>
        <v>0.982569962234918</v>
      </c>
      <c r="N28">
        <f>C28/(C28+E28)</f>
        <v>0.0174300377650818</v>
      </c>
      <c r="O28">
        <f>C28/(C28+B28)</f>
        <v>0.9</v>
      </c>
      <c r="P28">
        <f>B28/(B28+C28)</f>
        <v>0.1</v>
      </c>
      <c r="Q28">
        <f>E28/(D28+E28)</f>
        <v>0.999015457320075</v>
      </c>
    </row>
    <row r="29" spans="1:18">
      <c r="A29">
        <v>11</v>
      </c>
      <c r="B29">
        <v>20</v>
      </c>
      <c r="C29">
        <v>180</v>
      </c>
      <c r="D29">
        <v>10</v>
      </c>
      <c r="E29">
        <f>$B$2-D29-C29-B29</f>
        <v>10147</v>
      </c>
      <c r="F29">
        <f>suma(B29:E29)</f>
        <v>10357</v>
      </c>
      <c r="G29">
        <f>B29/(B29+C29)</f>
        <v>0.1</v>
      </c>
      <c r="H29">
        <f>B29/(B29+D29)</f>
        <v>0.666666666666667</v>
      </c>
      <c r="I29">
        <f>(B29+E29)/(B29+C29+D29+E29)</f>
        <v>0.981654919378198</v>
      </c>
      <c r="J29">
        <f>E29/(E29+C29)</f>
        <v>0.982569962234918</v>
      </c>
      <c r="K29">
        <f>2*(G29*H29)/(G29+H29)</f>
        <v>0.173913043478261</v>
      </c>
      <c r="L29">
        <f>B29/(B29+D29)</f>
        <v>0.666666666666667</v>
      </c>
      <c r="M29">
        <f>E29/(E29+C29)</f>
        <v>0.982569962234918</v>
      </c>
      <c r="N29">
        <f>C29/(C29+E29)</f>
        <v>0.0174300377650818</v>
      </c>
      <c r="O29">
        <f>C29/(C29+B29)</f>
        <v>0.9</v>
      </c>
      <c r="P29">
        <f>B29/(B29+C29)</f>
        <v>0.1</v>
      </c>
      <c r="Q29">
        <f>E29/(D29+E29)</f>
        <v>0.999015457320075</v>
      </c>
    </row>
    <row r="32" spans="1:18">
      <c r="A32" t="str">
        <v>ONTOSPREAD</v>
      </c>
    </row>
    <row r="33" spans="1:18">
      <c r="A33" t="s">
        <v>57</v>
      </c>
      <c r="B33">
        <v>10357</v>
      </c>
      <c r="G33"/>
    </row>
    <row r="34" spans="1:18">
      <c r="A34" t="s">
        <v>58</v>
      </c>
      <c r="B34" t="s">
        <v>59</v>
      </c>
      <c r="C34" t="s">
        <v>60</v>
      </c>
      <c r="D34" t="s">
        <v>61</v>
      </c>
      <c r="E34" t="s">
        <v>62</v>
      </c>
      <c r="F34" t="s">
        <v>57</v>
      </c>
      <c r="G34" t="s">
        <v>37</v>
      </c>
      <c r="H34" t="s">
        <v>63</v>
      </c>
      <c r="I34" t="s">
        <v>64</v>
      </c>
      <c r="J34" t="s">
        <v>65</v>
      </c>
      <c r="K34" t="s">
        <v>28</v>
      </c>
      <c r="L34" t="s">
        <v>66</v>
      </c>
      <c r="M34" t="s">
        <v>27</v>
      </c>
      <c r="N34" t="s">
        <v>30</v>
      </c>
      <c r="O34" t="s">
        <v>40</v>
      </c>
      <c r="P34" t="s">
        <v>36</v>
      </c>
      <c r="Q34" t="s">
        <v>39</v>
      </c>
    </row>
    <row r="35" spans="1:18">
      <c r="A35">
        <v>1</v>
      </c>
      <c r="B35">
        <v>20</v>
      </c>
      <c r="C35">
        <v>180</v>
      </c>
      <c r="D35">
        <v>10</v>
      </c>
      <c r="E35">
        <v>1820</v>
      </c>
      <c r="F35">
        <f>suma(B35:E35)</f>
        <v>2030</v>
      </c>
      <c r="G35">
        <f>B35/(B35+C35)</f>
        <v>0.1</v>
      </c>
      <c r="H35">
        <f>B35/(B35+D35)</f>
        <v>0.666666666666667</v>
      </c>
      <c r="I35">
        <f>(B35+E35)/(B35+C35+D35+E35)</f>
        <v>0.9064039408867</v>
      </c>
      <c r="J35">
        <f>E35/(E35+C35)</f>
        <v>0.91</v>
      </c>
      <c r="K35">
        <f>2*(G35*H35)/(G35+H35)</f>
        <v>0.173913043478261</v>
      </c>
      <c r="L35">
        <f>B35/(B35+D35)</f>
        <v>0.666666666666667</v>
      </c>
      <c r="M35">
        <f>E35/(E35+C35)</f>
        <v>0.91</v>
      </c>
      <c r="N35">
        <f>C35/(C35+E35)</f>
        <v>0.09</v>
      </c>
      <c r="O35">
        <f>C35/(C35+B35)</f>
        <v>0.9</v>
      </c>
      <c r="P35">
        <f>B35/(B35+C35)</f>
        <v>0.1</v>
      </c>
      <c r="Q35">
        <f>E35/(D35+E35)</f>
        <v>0.994535519125683</v>
      </c>
    </row>
    <row r="36" spans="1:18">
      <c r="A36">
        <v>2</v>
      </c>
      <c r="B36">
        <v>20</v>
      </c>
      <c r="C36">
        <v>180</v>
      </c>
      <c r="D36">
        <v>10</v>
      </c>
      <c r="E36">
        <f>$B$2-D36-C36-B36</f>
        <v>10147</v>
      </c>
      <c r="F36">
        <f>suma(B36:E36)</f>
        <v>10357</v>
      </c>
      <c r="G36">
        <f>B36/(B36+C36)</f>
        <v>0.1</v>
      </c>
      <c r="H36">
        <f>B36/(B36+D36)</f>
        <v>0.666666666666667</v>
      </c>
      <c r="I36">
        <f>(B36+E36)/(B36+C36+D36+E36)</f>
        <v>0.981654919378198</v>
      </c>
      <c r="J36">
        <f>E36/(E36+C36)</f>
        <v>0.982569962234918</v>
      </c>
      <c r="K36">
        <f>2*(G36*H36)/(G36+H36)</f>
        <v>0.173913043478261</v>
      </c>
      <c r="L36">
        <f>B36/(B36+D36)</f>
        <v>0.666666666666667</v>
      </c>
      <c r="M36">
        <f>E36/(E36+C36)</f>
        <v>0.982569962234918</v>
      </c>
      <c r="N36">
        <f>C36/(C36+E36)</f>
        <v>0.0174300377650818</v>
      </c>
      <c r="O36">
        <f>C36/(C36+B36)</f>
        <v>0.9</v>
      </c>
      <c r="P36">
        <f>B36/(B36+C36)</f>
        <v>0.1</v>
      </c>
      <c r="Q36">
        <f>E36/(D36+E36)</f>
        <v>0.999015457320075</v>
      </c>
    </row>
    <row r="37" spans="1:18">
      <c r="A37">
        <v>3</v>
      </c>
      <c r="B37">
        <v>20</v>
      </c>
      <c r="C37">
        <v>180</v>
      </c>
      <c r="D37">
        <v>10</v>
      </c>
      <c r="E37">
        <f>$B$2-D37-C37-B37</f>
        <v>10147</v>
      </c>
      <c r="F37">
        <f>suma(B37:E37)</f>
        <v>10357</v>
      </c>
      <c r="G37">
        <f>B37/(B37+C37)</f>
        <v>0.1</v>
      </c>
      <c r="H37">
        <f>B37/(B37+D37)</f>
        <v>0.666666666666667</v>
      </c>
      <c r="I37">
        <f>(B37+E37)/(B37+C37+D37+E37)</f>
        <v>0.981654919378198</v>
      </c>
      <c r="J37">
        <f>E37/(E37+C37)</f>
        <v>0.982569962234918</v>
      </c>
      <c r="K37">
        <f>2*(G37*H37)/(G37+H37)</f>
        <v>0.173913043478261</v>
      </c>
      <c r="L37">
        <f>B37/(B37+D37)</f>
        <v>0.666666666666667</v>
      </c>
      <c r="M37">
        <f>E37/(E37+C37)</f>
        <v>0.982569962234918</v>
      </c>
      <c r="N37">
        <f>C37/(C37+E37)</f>
        <v>0.0174300377650818</v>
      </c>
      <c r="O37">
        <f>C37/(C37+B37)</f>
        <v>0.9</v>
      </c>
      <c r="P37">
        <f>B37/(B37+C37)</f>
        <v>0.1</v>
      </c>
      <c r="Q37">
        <f>E37/(D37+E37)</f>
        <v>0.999015457320075</v>
      </c>
    </row>
    <row r="38" spans="1:18">
      <c r="A38">
        <v>4</v>
      </c>
      <c r="B38">
        <v>20</v>
      </c>
      <c r="C38">
        <v>180</v>
      </c>
      <c r="D38">
        <v>10</v>
      </c>
      <c r="E38">
        <f>$B$2-D38-C38-B38</f>
        <v>10147</v>
      </c>
      <c r="F38">
        <f>suma(B38:E38)</f>
        <v>10357</v>
      </c>
      <c r="G38">
        <f>B38/(B38+C38)</f>
        <v>0.1</v>
      </c>
      <c r="H38">
        <f>B38/(B38+D38)</f>
        <v>0.666666666666667</v>
      </c>
      <c r="I38">
        <f>(B38+E38)/(B38+C38+D38+E38)</f>
        <v>0.981654919378198</v>
      </c>
      <c r="J38">
        <f>E38/(E38+C38)</f>
        <v>0.982569962234918</v>
      </c>
      <c r="K38">
        <f>2*(G38*H38)/(G38+H38)</f>
        <v>0.173913043478261</v>
      </c>
      <c r="L38">
        <f>B38/(B38+D38)</f>
        <v>0.666666666666667</v>
      </c>
      <c r="M38">
        <f>E38/(E38+C38)</f>
        <v>0.982569962234918</v>
      </c>
      <c r="N38">
        <f>C38/(C38+E38)</f>
        <v>0.0174300377650818</v>
      </c>
      <c r="O38">
        <f>C38/(C38+B38)</f>
        <v>0.9</v>
      </c>
      <c r="P38">
        <f>B38/(B38+C38)</f>
        <v>0.1</v>
      </c>
      <c r="Q38">
        <f>E38/(D38+E38)</f>
        <v>0.999015457320075</v>
      </c>
    </row>
    <row r="39" spans="1:18">
      <c r="A39">
        <v>5</v>
      </c>
      <c r="B39">
        <v>20</v>
      </c>
      <c r="C39">
        <v>180</v>
      </c>
      <c r="D39">
        <v>10</v>
      </c>
      <c r="E39">
        <f>$B$2-D39-C39-B39</f>
        <v>10147</v>
      </c>
      <c r="F39">
        <f>suma(B39:E39)</f>
        <v>10357</v>
      </c>
      <c r="G39">
        <f>B39/(B39+C39)</f>
        <v>0.1</v>
      </c>
      <c r="H39">
        <f>B39/(B39+D39)</f>
        <v>0.666666666666667</v>
      </c>
      <c r="I39">
        <f>(B39+E39)/(B39+C39+D39+E39)</f>
        <v>0.981654919378198</v>
      </c>
      <c r="J39">
        <f>E39/(E39+C39)</f>
        <v>0.982569962234918</v>
      </c>
      <c r="K39">
        <f>2*(G39*H39)/(G39+H39)</f>
        <v>0.173913043478261</v>
      </c>
      <c r="L39">
        <f>B39/(B39+D39)</f>
        <v>0.666666666666667</v>
      </c>
      <c r="M39">
        <f>E39/(E39+C39)</f>
        <v>0.982569962234918</v>
      </c>
      <c r="N39">
        <f>C39/(C39+E39)</f>
        <v>0.0174300377650818</v>
      </c>
      <c r="O39">
        <f>C39/(C39+B39)</f>
        <v>0.9</v>
      </c>
      <c r="P39">
        <f>B39/(B39+C39)</f>
        <v>0.1</v>
      </c>
      <c r="Q39">
        <f>E39/(D39+E39)</f>
        <v>0.999015457320075</v>
      </c>
    </row>
    <row r="40" spans="1:18">
      <c r="A40">
        <v>6</v>
      </c>
      <c r="B40">
        <v>20</v>
      </c>
      <c r="C40">
        <v>180</v>
      </c>
      <c r="D40">
        <v>10</v>
      </c>
      <c r="E40">
        <f>$B$2-D40-C40-B40</f>
        <v>10147</v>
      </c>
      <c r="F40">
        <f>suma(B40:E40)</f>
        <v>10357</v>
      </c>
      <c r="G40">
        <f>B40/(B40+C40)</f>
        <v>0.1</v>
      </c>
      <c r="H40">
        <f>B40/(B40+D40)</f>
        <v>0.666666666666667</v>
      </c>
      <c r="I40">
        <f>(B40+E40)/(B40+C40+D40+E40)</f>
        <v>0.981654919378198</v>
      </c>
      <c r="J40">
        <f>E40/(E40+C40)</f>
        <v>0.982569962234918</v>
      </c>
      <c r="K40">
        <f>2*(G40*H40)/(G40+H40)</f>
        <v>0.173913043478261</v>
      </c>
      <c r="L40">
        <f>B40/(B40+D40)</f>
        <v>0.666666666666667</v>
      </c>
      <c r="M40">
        <f>E40/(E40+C40)</f>
        <v>0.982569962234918</v>
      </c>
      <c r="N40">
        <f>C40/(C40+E40)</f>
        <v>0.0174300377650818</v>
      </c>
      <c r="O40">
        <f>C40/(C40+B40)</f>
        <v>0.9</v>
      </c>
      <c r="P40">
        <f>B40/(B40+C40)</f>
        <v>0.1</v>
      </c>
      <c r="Q40">
        <f>E40/(D40+E40)</f>
        <v>0.999015457320075</v>
      </c>
    </row>
    <row r="41" spans="1:18">
      <c r="A41">
        <v>7</v>
      </c>
      <c r="B41">
        <v>20</v>
      </c>
      <c r="C41">
        <v>180</v>
      </c>
      <c r="D41">
        <v>10</v>
      </c>
      <c r="E41">
        <f>$B$2-D41-C41-B41</f>
        <v>10147</v>
      </c>
      <c r="F41">
        <f>suma(B41:E41)</f>
        <v>10357</v>
      </c>
      <c r="G41">
        <f>B41/(B41+C41)</f>
        <v>0.1</v>
      </c>
      <c r="H41">
        <f>B41/(B41+D41)</f>
        <v>0.666666666666667</v>
      </c>
      <c r="I41">
        <f>(B41+E41)/(B41+C41+D41+E41)</f>
        <v>0.981654919378198</v>
      </c>
      <c r="J41">
        <f>E41/(E41+C41)</f>
        <v>0.982569962234918</v>
      </c>
      <c r="K41">
        <f>2*(G41*H41)/(G41+H41)</f>
        <v>0.173913043478261</v>
      </c>
      <c r="L41">
        <f>B41/(B41+D41)</f>
        <v>0.666666666666667</v>
      </c>
      <c r="M41">
        <f>E41/(E41+C41)</f>
        <v>0.982569962234918</v>
      </c>
      <c r="N41">
        <f>C41/(C41+E41)</f>
        <v>0.0174300377650818</v>
      </c>
      <c r="O41">
        <f>C41/(C41+B41)</f>
        <v>0.9</v>
      </c>
      <c r="P41">
        <f>B41/(B41+C41)</f>
        <v>0.1</v>
      </c>
      <c r="Q41">
        <f>E41/(D41+E41)</f>
        <v>0.999015457320075</v>
      </c>
    </row>
    <row r="42" spans="1:18">
      <c r="A42">
        <v>8</v>
      </c>
      <c r="B42">
        <v>20</v>
      </c>
      <c r="C42">
        <v>180</v>
      </c>
      <c r="D42">
        <v>10</v>
      </c>
      <c r="E42">
        <f>$B$2-D42-C42-B42</f>
        <v>10147</v>
      </c>
      <c r="F42">
        <f>suma(B42:E42)</f>
        <v>10357</v>
      </c>
      <c r="G42">
        <f>B42/(B42+C42)</f>
        <v>0.1</v>
      </c>
      <c r="H42">
        <f>B42/(B42+D42)</f>
        <v>0.666666666666667</v>
      </c>
      <c r="I42">
        <f>(B42+E42)/(B42+C42+D42+E42)</f>
        <v>0.981654919378198</v>
      </c>
      <c r="J42">
        <f>E42/(E42+C42)</f>
        <v>0.982569962234918</v>
      </c>
      <c r="K42">
        <f>2*(G42*H42)/(G42+H42)</f>
        <v>0.173913043478261</v>
      </c>
      <c r="L42">
        <f>B42/(B42+D42)</f>
        <v>0.666666666666667</v>
      </c>
      <c r="M42">
        <f>E42/(E42+C42)</f>
        <v>0.982569962234918</v>
      </c>
      <c r="N42">
        <f>C42/(C42+E42)</f>
        <v>0.0174300377650818</v>
      </c>
      <c r="O42">
        <f>C42/(C42+B42)</f>
        <v>0.9</v>
      </c>
      <c r="P42">
        <f>B42/(B42+C42)</f>
        <v>0.1</v>
      </c>
      <c r="Q42">
        <f>E42/(D42+E42)</f>
        <v>0.999015457320075</v>
      </c>
    </row>
    <row r="43" spans="1:18">
      <c r="A43">
        <v>9</v>
      </c>
      <c r="B43">
        <v>20</v>
      </c>
      <c r="C43">
        <v>180</v>
      </c>
      <c r="D43">
        <v>10</v>
      </c>
      <c r="E43">
        <f>$B$2-D43-C43-B43</f>
        <v>10147</v>
      </c>
      <c r="F43">
        <f>suma(B43:E43)</f>
        <v>10357</v>
      </c>
      <c r="G43">
        <f>B43/(B43+C43)</f>
        <v>0.1</v>
      </c>
      <c r="H43">
        <f>B43/(B43+D43)</f>
        <v>0.666666666666667</v>
      </c>
      <c r="I43">
        <f>(B43+E43)/(B43+C43+D43+E43)</f>
        <v>0.981654919378198</v>
      </c>
      <c r="J43">
        <f>E43/(E43+C43)</f>
        <v>0.982569962234918</v>
      </c>
      <c r="K43">
        <f>2*(G43*H43)/(G43+H43)</f>
        <v>0.173913043478261</v>
      </c>
      <c r="L43">
        <f>B43/(B43+D43)</f>
        <v>0.666666666666667</v>
      </c>
      <c r="M43">
        <f>E43/(E43+C43)</f>
        <v>0.982569962234918</v>
      </c>
      <c r="N43">
        <f>C43/(C43+E43)</f>
        <v>0.0174300377650818</v>
      </c>
      <c r="O43">
        <f>C43/(C43+B43)</f>
        <v>0.9</v>
      </c>
      <c r="P43">
        <f>B43/(B43+C43)</f>
        <v>0.1</v>
      </c>
      <c r="Q43">
        <f>E43/(D43+E43)</f>
        <v>0.999015457320075</v>
      </c>
    </row>
    <row r="44" spans="1:18">
      <c r="A44">
        <v>10</v>
      </c>
      <c r="B44">
        <v>20</v>
      </c>
      <c r="C44">
        <v>180</v>
      </c>
      <c r="D44">
        <v>10</v>
      </c>
      <c r="E44">
        <f>$B$2-D44-C44-B44</f>
        <v>10147</v>
      </c>
      <c r="F44">
        <f>suma(B44:E44)</f>
        <v>10357</v>
      </c>
      <c r="G44">
        <f>B44/(B44+C44)</f>
        <v>0.1</v>
      </c>
      <c r="H44">
        <f>B44/(B44+D44)</f>
        <v>0.666666666666667</v>
      </c>
      <c r="I44">
        <f>(B44+E44)/(B44+C44+D44+E44)</f>
        <v>0.981654919378198</v>
      </c>
      <c r="J44">
        <f>E44/(E44+C44)</f>
        <v>0.982569962234918</v>
      </c>
      <c r="K44">
        <f>2*(G44*H44)/(G44+H44)</f>
        <v>0.173913043478261</v>
      </c>
      <c r="L44">
        <f>B44/(B44+D44)</f>
        <v>0.666666666666667</v>
      </c>
      <c r="M44">
        <f>E44/(E44+C44)</f>
        <v>0.982569962234918</v>
      </c>
      <c r="N44">
        <f>C44/(C44+E44)</f>
        <v>0.0174300377650818</v>
      </c>
      <c r="O44">
        <f>C44/(C44+B44)</f>
        <v>0.9</v>
      </c>
      <c r="P44">
        <f>B44/(B44+C44)</f>
        <v>0.1</v>
      </c>
      <c r="Q44">
        <f>E44/(D44+E44)</f>
        <v>0.999015457320075</v>
      </c>
    </row>
    <row r="45" spans="1:18">
      <c r="A45">
        <v>11</v>
      </c>
      <c r="B45">
        <v>20</v>
      </c>
      <c r="C45">
        <v>180</v>
      </c>
      <c r="D45">
        <v>10</v>
      </c>
      <c r="E45">
        <f>$B$2-D45-C45-B45</f>
        <v>10147</v>
      </c>
      <c r="F45">
        <f>suma(B45:E45)</f>
        <v>10357</v>
      </c>
      <c r="G45">
        <f>B45/(B45+C45)</f>
        <v>0.1</v>
      </c>
      <c r="H45">
        <f>B45/(B45+D45)</f>
        <v>0.666666666666667</v>
      </c>
      <c r="I45">
        <f>(B45+E45)/(B45+C45+D45+E45)</f>
        <v>0.981654919378198</v>
      </c>
      <c r="J45">
        <f>E45/(E45+C45)</f>
        <v>0.982569962234918</v>
      </c>
      <c r="K45">
        <f>2*(G45*H45)/(G45+H45)</f>
        <v>0.173913043478261</v>
      </c>
      <c r="L45">
        <f>B45/(B45+D45)</f>
        <v>0.666666666666667</v>
      </c>
      <c r="M45">
        <f>E45/(E45+C45)</f>
        <v>0.982569962234918</v>
      </c>
      <c r="N45">
        <f>C45/(C45+E45)</f>
        <v>0.0174300377650818</v>
      </c>
      <c r="O45">
        <f>C45/(C45+B45)</f>
        <v>0.9</v>
      </c>
      <c r="P45">
        <f>B45/(B45+C45)</f>
        <v>0.1</v>
      </c>
      <c r="Q45">
        <f>E45/(D45+E45)</f>
        <v>0.999015457320075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

<file path=xl/worksheets/sheet4.xml><?xml version="1.0" encoding="utf-8"?>
<worksheet xmlns="http://schemas.openxmlformats.org/spreadsheetml/2006/main" xmlns:r="http://schemas.openxmlformats.org/officeDocument/2006/relationships">
  <dimension ref="A1:H34"/>
  <sheetViews>
    <sheetView workbookViewId="0">
      <selection activeCell="D13" sqref="D1:D65536"/>
    </sheetView>
  </sheetViews>
  <sheetFormatPr defaultRowHeight="12.75"/>
  <cols>
    <col min="1" max="1" width="9.142308"/>
    <col min="2" max="2" width="24.72232" bestFit="1" customWidth="1"/>
    <col min="3" max="3" width="18.42746" bestFit="1" customWidth="1"/>
    <col min="4" max="4" width="39.7119" bestFit="1" customWidth="1"/>
    <col min="5" max="8" width="9.142308"/>
  </cols>
  <sheetData>
    <row r="1" spans="1:8">
      <c r="C1" t="s">
        <v>2</v>
      </c>
      <c r="D1" t="s">
        <v>1</v>
      </c>
      <c r="G1" t="s">
        <v>2</v>
      </c>
      <c r="H1" t="s">
        <v>1</v>
      </c>
    </row>
    <row r="2" spans="1:8">
      <c r="B2" t="s">
        <v>3</v>
      </c>
      <c r="C2">
        <v>20</v>
      </c>
      <c r="D2">
        <v>180</v>
      </c>
      <c r="F2" t="s">
        <v>3</v>
      </c>
      <c r="G2" t="s">
        <v>4</v>
      </c>
      <c r="H2" t="s">
        <v>5</v>
      </c>
    </row>
    <row r="3" spans="1:8">
      <c r="C3">
        <v>10</v>
      </c>
      <c r="D3">
        <v>1820</v>
      </c>
      <c r="G3" t="s">
        <v>6</v>
      </c>
      <c r="H3" t="s">
        <v>7</v>
      </c>
    </row>
    <row r="4" spans="1:8">
      <c r="B4" t="s">
        <v>4</v>
      </c>
      <c r="C4" t="s">
        <v>8</v>
      </c>
      <c r="D4" t="s">
        <v>9</v>
      </c>
    </row>
    <row r="5" spans="1:8">
      <c r="B5" t="s">
        <v>5</v>
      </c>
      <c r="C5" t="s">
        <v>10</v>
      </c>
      <c r="D5" t="s">
        <v>11</v>
      </c>
    </row>
    <row r="6" spans="1:8">
      <c r="B6" t="s">
        <v>6</v>
      </c>
      <c r="C6" t="s">
        <v>12</v>
      </c>
      <c r="D6" t="s">
        <v>13</v>
      </c>
    </row>
    <row r="7" spans="1:8">
      <c r="B7" t="s">
        <v>7</v>
      </c>
      <c r="C7" t="s">
        <v>14</v>
      </c>
      <c r="D7" t="s">
        <v>15</v>
      </c>
    </row>
    <row r="10" spans="1:8">
      <c r="E10" t="s">
        <v>16</v>
      </c>
      <c r="F10" t="s">
        <v>17</v>
      </c>
    </row>
    <row r="11" spans="1:8">
      <c r="B11" t="s">
        <v>18</v>
      </c>
      <c r="C11">
        <f>C2/(C2+D2)</f>
        <v>0.1</v>
      </c>
      <c r="E11">
        <v>100</v>
      </c>
      <c r="F11">
        <v>10</v>
      </c>
      <c r="G11">
        <f>(E11+F11)/F11</f>
        <v>11</v>
      </c>
    </row>
    <row r="12" spans="1:8">
      <c r="B12" t="s">
        <v>20</v>
      </c>
      <c r="C12">
        <f>C2/(C2+C3)</f>
        <v>0.666666666666667</v>
      </c>
    </row>
    <row r="13" spans="1:8">
      <c r="A13" t="s">
        <v>21</v>
      </c>
      <c r="B13" t="s">
        <v>22</v>
      </c>
      <c r="C13">
        <f>(C2+D3)/(C2+D2+C3+D3)</f>
        <v>0.9064039408867</v>
      </c>
    </row>
    <row r="14" spans="1:8">
      <c r="A14" t="s">
        <v>23</v>
      </c>
      <c r="B14" t="s">
        <v>24</v>
      </c>
      <c r="C14">
        <f>D3/(D3+D2)</f>
        <v>0.91</v>
      </c>
      <c r="D14" t="s">
        <v>25</v>
      </c>
    </row>
    <row r="15" spans="1:8">
      <c r="A15" t="s">
        <v>26</v>
      </c>
      <c r="B15" t="s">
        <v>27</v>
      </c>
      <c r="C15">
        <f>D3/(D3+D2)</f>
        <v>0.91</v>
      </c>
    </row>
    <row r="16" spans="1:8">
      <c r="B16" t="s">
        <v>28</v>
      </c>
      <c r="C16">
        <f>2*((C11*C13)/(C11+C12))</f>
        <v>0.236453201970443</v>
      </c>
    </row>
    <row r="17" spans="1:8">
      <c r="B17" t="s">
        <v>29</v>
      </c>
      <c r="C17">
        <f>C2/(C2+C3)</f>
        <v>0.666666666666667</v>
      </c>
    </row>
    <row r="18" spans="1:8">
      <c r="A18" t="s">
        <v>30</v>
      </c>
      <c r="B18" t="s">
        <v>31</v>
      </c>
      <c r="C18">
        <f>1-C14</f>
        <v>0.09</v>
      </c>
    </row>
    <row r="19" spans="1:8">
      <c r="B19" t="s">
        <v>32</v>
      </c>
      <c r="C19">
        <f>1-C17</f>
        <v>0.333333333333333</v>
      </c>
    </row>
    <row r="20" spans="1:8">
      <c r="B20" t="s">
        <v>33</v>
      </c>
      <c r="C20">
        <f>C17/(1-C14)</f>
        <v>7.40740740740741</v>
      </c>
    </row>
    <row r="21" spans="1:8">
      <c r="B21" t="s">
        <v>34</v>
      </c>
      <c r="C21">
        <f>(1-C17)/C14</f>
        <v>0.366300366300366</v>
      </c>
    </row>
    <row r="22" spans="1:8">
      <c r="A22" t="s">
        <v>35</v>
      </c>
      <c r="B22" t="s">
        <v>36</v>
      </c>
      <c r="C22">
        <f>C2/(C2+D2)</f>
        <v>0.1</v>
      </c>
    </row>
    <row r="23" spans="1:8">
      <c r="A23" t="s">
        <v>38</v>
      </c>
      <c r="B23" t="s">
        <v>39</v>
      </c>
      <c r="C23">
        <f>D3/(D3+C3)</f>
        <v>0.994535519125683</v>
      </c>
    </row>
    <row r="24" spans="1:8">
      <c r="A24" t="s">
        <v>40</v>
      </c>
      <c r="B24" t="s">
        <v>41</v>
      </c>
      <c r="C24">
        <f>D2/(D2+C2)</f>
        <v>0.9</v>
      </c>
    </row>
    <row r="25" spans="1:8">
      <c r="A25" t="s">
        <v>42</v>
      </c>
      <c r="B25" t="s">
        <v>43</v>
      </c>
      <c r="C25">
        <v>0</v>
      </c>
    </row>
    <row r="28" spans="1:8">
      <c r="B28" t="s">
        <v>44</v>
      </c>
      <c r="C28" t="s">
        <v>45</v>
      </c>
      <c r="F28" t="s">
        <v>44</v>
      </c>
      <c r="G28" t="s">
        <v>45</v>
      </c>
    </row>
    <row r="29" spans="1:8">
      <c r="A29" t="s">
        <v>46</v>
      </c>
      <c r="B29">
        <v>20</v>
      </c>
      <c r="C29">
        <v>180</v>
      </c>
      <c r="D29">
        <f>suma(B29:C29)</f>
        <v>200</v>
      </c>
      <c r="E29" t="s">
        <v>46</v>
      </c>
      <c r="F29" t="s">
        <v>47</v>
      </c>
      <c r="G29" t="s">
        <v>48</v>
      </c>
      <c r="H29" t="s">
        <v>49</v>
      </c>
    </row>
    <row r="30" spans="1:8">
      <c r="A30" t="s">
        <v>50</v>
      </c>
      <c r="B30">
        <v>10</v>
      </c>
      <c r="C30">
        <v>1820</v>
      </c>
      <c r="D30">
        <f>suma(B30:C30)</f>
        <v>1830</v>
      </c>
      <c r="E30" t="s">
        <v>50</v>
      </c>
      <c r="F30" t="s">
        <v>51</v>
      </c>
      <c r="G30" t="s">
        <v>52</v>
      </c>
      <c r="H30" t="s">
        <v>53</v>
      </c>
    </row>
    <row r="31" spans="1:8">
      <c r="B31">
        <f>suma(B29:B30)</f>
        <v>30</v>
      </c>
      <c r="C31">
        <f>suma(C29:C30)</f>
        <v>2000</v>
      </c>
      <c r="D31">
        <f>suma(B29:C30)</f>
        <v>2030</v>
      </c>
      <c r="F31" t="s">
        <v>54</v>
      </c>
      <c r="G31" t="s">
        <v>55</v>
      </c>
      <c r="H31" t="s">
        <v>56</v>
      </c>
    </row>
    <row r="33" spans="1:8">
      <c r="A33" t="s">
        <v>18</v>
      </c>
      <c r="B33">
        <f>B29/(B29+C29)</f>
        <v>0.1</v>
      </c>
    </row>
    <row r="34" spans="1:8">
      <c r="A34" t="s">
        <v>20</v>
      </c>
      <c r="B34">
        <f>B29/(B29+B30)</f>
        <v>0.666666666666667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/>
</worksheet>
</file>