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E9EF9AFD-D3E9-4497-AE61-C1A2C17939FB}" xr6:coauthVersionLast="36" xr6:coauthVersionMax="36" xr10:uidLastSave="{00000000-0000-0000-0000-000000000000}"/>
  <bookViews>
    <workbookView xWindow="0" yWindow="0" windowWidth="11880" windowHeight="7095" xr2:uid="{00000000-000D-0000-FFFF-FFFF00000000}"/>
  </bookViews>
  <sheets>
    <sheet name="Data entry" sheetId="12" r:id="rId1"/>
    <sheet name="Permeance Results" sheetId="13" r:id="rId2"/>
    <sheet name="Selectivity Summary" sheetId="15" r:id="rId3"/>
    <sheet name="Transport Summary" sheetId="16" r:id="rId4"/>
    <sheet name="Useful information" sheetId="14" r:id="rId5"/>
  </sheets>
  <definedNames>
    <definedName name="ac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" i="12" l="1"/>
  <c r="U14" i="12"/>
  <c r="C19" i="14" l="1"/>
  <c r="C20" i="14"/>
  <c r="C21" i="14"/>
  <c r="C18" i="14"/>
  <c r="O7" i="16"/>
  <c r="AA15" i="12" l="1"/>
  <c r="U17" i="12"/>
  <c r="J7" i="16" l="1"/>
  <c r="D12" i="16"/>
  <c r="E12" i="16"/>
  <c r="F12" i="16"/>
  <c r="F45" i="16" s="1"/>
  <c r="F49" i="16" s="1"/>
  <c r="G12" i="16"/>
  <c r="G45" i="16" s="1"/>
  <c r="G49" i="16" s="1"/>
  <c r="H12" i="16"/>
  <c r="H45" i="16" s="1"/>
  <c r="H49" i="16" s="1"/>
  <c r="I12" i="16"/>
  <c r="J12" i="16"/>
  <c r="D17" i="16"/>
  <c r="E17" i="16"/>
  <c r="E46" i="16" s="1"/>
  <c r="E50" i="16" s="1"/>
  <c r="F17" i="16"/>
  <c r="F46" i="16" s="1"/>
  <c r="F50" i="16" s="1"/>
  <c r="G17" i="16"/>
  <c r="G46" i="16" s="1"/>
  <c r="G50" i="16" s="1"/>
  <c r="H17" i="16"/>
  <c r="H46" i="16" s="1"/>
  <c r="H50" i="16" s="1"/>
  <c r="I17" i="16"/>
  <c r="I46" i="16" s="1"/>
  <c r="I50" i="16" s="1"/>
  <c r="D46" i="16"/>
  <c r="D50" i="16" s="1"/>
  <c r="J45" i="16"/>
  <c r="J49" i="16" s="1"/>
  <c r="I45" i="16"/>
  <c r="I49" i="16" s="1"/>
  <c r="E45" i="16"/>
  <c r="E49" i="16" s="1"/>
  <c r="D45" i="16"/>
  <c r="D49" i="16" s="1"/>
  <c r="J44" i="16"/>
  <c r="J48" i="16" s="1"/>
  <c r="K42" i="16"/>
  <c r="K54" i="16" s="1"/>
  <c r="L41" i="16"/>
  <c r="L53" i="16" s="1"/>
  <c r="H41" i="16"/>
  <c r="H53" i="16" s="1"/>
  <c r="F41" i="16"/>
  <c r="F53" i="16" s="1"/>
  <c r="D41" i="16"/>
  <c r="D53" i="16" s="1"/>
  <c r="E40" i="16"/>
  <c r="E52" i="16" s="1"/>
  <c r="L38" i="16"/>
  <c r="L42" i="16" s="1"/>
  <c r="L54" i="16" s="1"/>
  <c r="K38" i="16"/>
  <c r="J38" i="16"/>
  <c r="J42" i="16" s="1"/>
  <c r="J54" i="16" s="1"/>
  <c r="I38" i="16"/>
  <c r="I42" i="16" s="1"/>
  <c r="I54" i="16" s="1"/>
  <c r="H38" i="16"/>
  <c r="H42" i="16" s="1"/>
  <c r="H54" i="16" s="1"/>
  <c r="G38" i="16"/>
  <c r="G42" i="16" s="1"/>
  <c r="G54" i="16" s="1"/>
  <c r="F38" i="16"/>
  <c r="F42" i="16" s="1"/>
  <c r="F54" i="16" s="1"/>
  <c r="E38" i="16"/>
  <c r="E42" i="16" s="1"/>
  <c r="E54" i="16" s="1"/>
  <c r="D38" i="16"/>
  <c r="D42" i="16" s="1"/>
  <c r="D54" i="16" s="1"/>
  <c r="L37" i="16"/>
  <c r="K37" i="16"/>
  <c r="K41" i="16" s="1"/>
  <c r="K53" i="16" s="1"/>
  <c r="J37" i="16"/>
  <c r="J41" i="16" s="1"/>
  <c r="J53" i="16" s="1"/>
  <c r="I37" i="16"/>
  <c r="I41" i="16" s="1"/>
  <c r="I53" i="16" s="1"/>
  <c r="H37" i="16"/>
  <c r="G37" i="16"/>
  <c r="G41" i="16" s="1"/>
  <c r="G53" i="16" s="1"/>
  <c r="F37" i="16"/>
  <c r="E37" i="16"/>
  <c r="E41" i="16" s="1"/>
  <c r="E53" i="16" s="1"/>
  <c r="D37" i="16"/>
  <c r="L36" i="16"/>
  <c r="L40" i="16" s="1"/>
  <c r="L52" i="16" s="1"/>
  <c r="K36" i="16"/>
  <c r="K40" i="16" s="1"/>
  <c r="K52" i="16" s="1"/>
  <c r="J36" i="16"/>
  <c r="J40" i="16" s="1"/>
  <c r="J52" i="16" s="1"/>
  <c r="I36" i="16"/>
  <c r="I40" i="16" s="1"/>
  <c r="I52" i="16" s="1"/>
  <c r="H36" i="16"/>
  <c r="H40" i="16" s="1"/>
  <c r="H52" i="16" s="1"/>
  <c r="G36" i="16"/>
  <c r="G40" i="16" s="1"/>
  <c r="G52" i="16" s="1"/>
  <c r="F36" i="16"/>
  <c r="F40" i="16" s="1"/>
  <c r="F52" i="16" s="1"/>
  <c r="E36" i="16"/>
  <c r="D36" i="16"/>
  <c r="D40" i="16" s="1"/>
  <c r="D52" i="16" s="1"/>
  <c r="L34" i="16"/>
  <c r="K34" i="16"/>
  <c r="J34" i="16"/>
  <c r="I34" i="16"/>
  <c r="H34" i="16"/>
  <c r="G34" i="16"/>
  <c r="F34" i="16"/>
  <c r="E34" i="16"/>
  <c r="D34" i="16"/>
  <c r="J56" i="16" l="1"/>
  <c r="J60" i="16" s="1"/>
  <c r="J28" i="16" s="1"/>
  <c r="J58" i="16"/>
  <c r="J29" i="16" s="1"/>
  <c r="C16" i="15" l="1"/>
  <c r="E16" i="15"/>
  <c r="F16" i="15"/>
  <c r="G16" i="15"/>
  <c r="H16" i="15"/>
  <c r="I16" i="15"/>
  <c r="J16" i="15"/>
  <c r="K16" i="15"/>
  <c r="C17" i="15"/>
  <c r="D17" i="15"/>
  <c r="F17" i="15"/>
  <c r="G17" i="15"/>
  <c r="H17" i="15"/>
  <c r="I17" i="15"/>
  <c r="J17" i="15"/>
  <c r="K17" i="15"/>
  <c r="C18" i="15"/>
  <c r="D18" i="15"/>
  <c r="E18" i="15"/>
  <c r="G18" i="15"/>
  <c r="H18" i="15"/>
  <c r="I18" i="15"/>
  <c r="J18" i="15"/>
  <c r="K18" i="15"/>
  <c r="C19" i="15"/>
  <c r="D19" i="15"/>
  <c r="E19" i="15"/>
  <c r="F19" i="15"/>
  <c r="H19" i="15"/>
  <c r="I19" i="15"/>
  <c r="J19" i="15"/>
  <c r="K19" i="15"/>
  <c r="C20" i="15"/>
  <c r="D20" i="15"/>
  <c r="E20" i="15"/>
  <c r="F20" i="15"/>
  <c r="G20" i="15"/>
  <c r="I20" i="15"/>
  <c r="J20" i="15"/>
  <c r="K20" i="15"/>
  <c r="C21" i="15"/>
  <c r="D21" i="15"/>
  <c r="E21" i="15"/>
  <c r="F21" i="15"/>
  <c r="G21" i="15"/>
  <c r="H21" i="15"/>
  <c r="J21" i="15"/>
  <c r="K21" i="15"/>
  <c r="C22" i="15"/>
  <c r="D22" i="15"/>
  <c r="E22" i="15"/>
  <c r="F22" i="15"/>
  <c r="G22" i="15"/>
  <c r="H22" i="15"/>
  <c r="I22" i="15"/>
  <c r="K22" i="15"/>
  <c r="C23" i="15"/>
  <c r="D23" i="15"/>
  <c r="E23" i="15"/>
  <c r="F23" i="15"/>
  <c r="G23" i="15"/>
  <c r="H23" i="15"/>
  <c r="I23" i="15"/>
  <c r="J23" i="15"/>
  <c r="D15" i="15"/>
  <c r="E15" i="15"/>
  <c r="F15" i="15"/>
  <c r="G15" i="15"/>
  <c r="H15" i="15"/>
  <c r="I15" i="15"/>
  <c r="J15" i="15"/>
  <c r="K15" i="15"/>
  <c r="W14" i="12"/>
  <c r="X14" i="12"/>
  <c r="U15" i="12"/>
  <c r="W15" i="12"/>
  <c r="X15" i="12"/>
  <c r="U16" i="12"/>
  <c r="V16" i="12"/>
  <c r="AQ11" i="15"/>
  <c r="AP11" i="15"/>
  <c r="AO11" i="15"/>
  <c r="AN11" i="15"/>
  <c r="AM11" i="15"/>
  <c r="AL11" i="15"/>
  <c r="AK11" i="15"/>
  <c r="AJ11" i="15"/>
  <c r="AR10" i="15"/>
  <c r="AP10" i="15"/>
  <c r="AO10" i="15"/>
  <c r="AN10" i="15"/>
  <c r="AM10" i="15"/>
  <c r="AL10" i="15"/>
  <c r="AK10" i="15"/>
  <c r="AJ10" i="15"/>
  <c r="AR9" i="15"/>
  <c r="AQ9" i="15"/>
  <c r="AO9" i="15"/>
  <c r="AN9" i="15"/>
  <c r="AM9" i="15"/>
  <c r="AL9" i="15"/>
  <c r="AK9" i="15"/>
  <c r="AJ9" i="15"/>
  <c r="AR8" i="15"/>
  <c r="AQ8" i="15"/>
  <c r="AP8" i="15"/>
  <c r="AN8" i="15"/>
  <c r="AM8" i="15"/>
  <c r="AL8" i="15"/>
  <c r="AK8" i="15"/>
  <c r="AJ8" i="15"/>
  <c r="AR7" i="15"/>
  <c r="AQ7" i="15"/>
  <c r="AP7" i="15"/>
  <c r="AO7" i="15"/>
  <c r="AM7" i="15"/>
  <c r="AL7" i="15"/>
  <c r="AK7" i="15"/>
  <c r="AJ7" i="15"/>
  <c r="AR6" i="15"/>
  <c r="AQ6" i="15"/>
  <c r="AP6" i="15"/>
  <c r="AO6" i="15"/>
  <c r="AN6" i="15"/>
  <c r="AL6" i="15"/>
  <c r="AK6" i="15"/>
  <c r="AJ6" i="15"/>
  <c r="AR5" i="15"/>
  <c r="AQ5" i="15"/>
  <c r="AP5" i="15"/>
  <c r="AO5" i="15"/>
  <c r="AN5" i="15"/>
  <c r="AM5" i="15"/>
  <c r="AK5" i="15"/>
  <c r="AJ5" i="15"/>
  <c r="AR4" i="15"/>
  <c r="AQ4" i="15"/>
  <c r="AP4" i="15"/>
  <c r="AO4" i="15"/>
  <c r="AN4" i="15"/>
  <c r="AM4" i="15"/>
  <c r="AL4" i="15"/>
  <c r="AJ4" i="15"/>
  <c r="AR3" i="15"/>
  <c r="AQ3" i="15"/>
  <c r="AP3" i="15"/>
  <c r="AO3" i="15"/>
  <c r="AN3" i="15"/>
  <c r="AM3" i="15"/>
  <c r="AL3" i="15"/>
  <c r="AK3" i="15"/>
  <c r="AN1" i="15"/>
  <c r="AF11" i="15"/>
  <c r="AE11" i="15"/>
  <c r="AD11" i="15"/>
  <c r="AC11" i="15"/>
  <c r="AB11" i="15"/>
  <c r="AA11" i="15"/>
  <c r="Z11" i="15"/>
  <c r="Y11" i="15"/>
  <c r="AG10" i="15"/>
  <c r="AE10" i="15"/>
  <c r="AD10" i="15"/>
  <c r="AC10" i="15"/>
  <c r="AB10" i="15"/>
  <c r="AA10" i="15"/>
  <c r="Z10" i="15"/>
  <c r="Y10" i="15"/>
  <c r="AG9" i="15"/>
  <c r="AF9" i="15"/>
  <c r="AD9" i="15"/>
  <c r="AC9" i="15"/>
  <c r="AB9" i="15"/>
  <c r="AA9" i="15"/>
  <c r="Z9" i="15"/>
  <c r="Y9" i="15"/>
  <c r="AG8" i="15"/>
  <c r="AF8" i="15"/>
  <c r="AE8" i="15"/>
  <c r="AC8" i="15"/>
  <c r="AB8" i="15"/>
  <c r="AA8" i="15"/>
  <c r="Z8" i="15"/>
  <c r="Y8" i="15"/>
  <c r="AG7" i="15"/>
  <c r="AF7" i="15"/>
  <c r="AE7" i="15"/>
  <c r="AD7" i="15"/>
  <c r="AB7" i="15"/>
  <c r="AA7" i="15"/>
  <c r="Z7" i="15"/>
  <c r="Y7" i="15"/>
  <c r="AG6" i="15"/>
  <c r="AF6" i="15"/>
  <c r="AE6" i="15"/>
  <c r="AD6" i="15"/>
  <c r="AC6" i="15"/>
  <c r="AA6" i="15"/>
  <c r="Z6" i="15"/>
  <c r="Y6" i="15"/>
  <c r="AG5" i="15"/>
  <c r="AF5" i="15"/>
  <c r="AE5" i="15"/>
  <c r="AD5" i="15"/>
  <c r="AC5" i="15"/>
  <c r="AB5" i="15"/>
  <c r="Z5" i="15"/>
  <c r="Y5" i="15"/>
  <c r="AG4" i="15"/>
  <c r="AF4" i="15"/>
  <c r="AE4" i="15"/>
  <c r="AD4" i="15"/>
  <c r="AC4" i="15"/>
  <c r="AB4" i="15"/>
  <c r="AA4" i="15"/>
  <c r="Y4" i="15"/>
  <c r="AG3" i="15"/>
  <c r="AF3" i="15"/>
  <c r="AE3" i="15"/>
  <c r="AD3" i="15"/>
  <c r="AC3" i="15"/>
  <c r="AB3" i="15"/>
  <c r="AA3" i="15"/>
  <c r="Z3" i="15"/>
  <c r="AC1" i="15"/>
  <c r="U11" i="15"/>
  <c r="T11" i="15"/>
  <c r="S11" i="15"/>
  <c r="R11" i="15"/>
  <c r="Q11" i="15"/>
  <c r="P11" i="15"/>
  <c r="O11" i="15"/>
  <c r="N11" i="15"/>
  <c r="V10" i="15"/>
  <c r="T10" i="15"/>
  <c r="S10" i="15"/>
  <c r="R10" i="15"/>
  <c r="Q10" i="15"/>
  <c r="P10" i="15"/>
  <c r="O10" i="15"/>
  <c r="N10" i="15"/>
  <c r="V9" i="15"/>
  <c r="U9" i="15"/>
  <c r="S9" i="15"/>
  <c r="R9" i="15"/>
  <c r="Q9" i="15"/>
  <c r="P9" i="15"/>
  <c r="O9" i="15"/>
  <c r="N9" i="15"/>
  <c r="V8" i="15"/>
  <c r="U8" i="15"/>
  <c r="T8" i="15"/>
  <c r="R8" i="15"/>
  <c r="Q8" i="15"/>
  <c r="P8" i="15"/>
  <c r="O8" i="15"/>
  <c r="N8" i="15"/>
  <c r="V7" i="15"/>
  <c r="U7" i="15"/>
  <c r="T7" i="15"/>
  <c r="S7" i="15"/>
  <c r="Q7" i="15"/>
  <c r="P7" i="15"/>
  <c r="O7" i="15"/>
  <c r="N7" i="15"/>
  <c r="V6" i="15"/>
  <c r="U6" i="15"/>
  <c r="T6" i="15"/>
  <c r="S6" i="15"/>
  <c r="R6" i="15"/>
  <c r="P6" i="15"/>
  <c r="O6" i="15"/>
  <c r="N6" i="15"/>
  <c r="V5" i="15"/>
  <c r="U5" i="15"/>
  <c r="T5" i="15"/>
  <c r="S5" i="15"/>
  <c r="R5" i="15"/>
  <c r="Q5" i="15"/>
  <c r="O5" i="15"/>
  <c r="N5" i="15"/>
  <c r="V4" i="15"/>
  <c r="U4" i="15"/>
  <c r="T4" i="15"/>
  <c r="S4" i="15"/>
  <c r="R4" i="15"/>
  <c r="Q4" i="15"/>
  <c r="P4" i="15"/>
  <c r="N4" i="15"/>
  <c r="V3" i="15"/>
  <c r="U3" i="15"/>
  <c r="T3" i="15"/>
  <c r="S3" i="15"/>
  <c r="R3" i="15"/>
  <c r="Q3" i="15"/>
  <c r="P3" i="15"/>
  <c r="O3" i="15"/>
  <c r="R1" i="15"/>
  <c r="D11" i="15"/>
  <c r="E11" i="15"/>
  <c r="F11" i="15"/>
  <c r="G11" i="15"/>
  <c r="H11" i="15"/>
  <c r="I11" i="15"/>
  <c r="J11" i="15"/>
  <c r="C11" i="15"/>
  <c r="C10" i="15"/>
  <c r="I10" i="15"/>
  <c r="H10" i="15"/>
  <c r="G10" i="15"/>
  <c r="H9" i="15"/>
  <c r="G9" i="15"/>
  <c r="D9" i="15"/>
  <c r="E9" i="15"/>
  <c r="F9" i="15"/>
  <c r="D10" i="15"/>
  <c r="E10" i="15"/>
  <c r="F10" i="15"/>
  <c r="C9" i="15"/>
  <c r="K10" i="15"/>
  <c r="K9" i="15"/>
  <c r="J9" i="15"/>
  <c r="AH22" i="16"/>
  <c r="AG22" i="16"/>
  <c r="AF22" i="16"/>
  <c r="AE22" i="16"/>
  <c r="AD22" i="16"/>
  <c r="AC22" i="16"/>
  <c r="AB22" i="16"/>
  <c r="AA22" i="16"/>
  <c r="Z22" i="16"/>
  <c r="W22" i="16"/>
  <c r="V22" i="16"/>
  <c r="U22" i="16"/>
  <c r="T22" i="16"/>
  <c r="S22" i="16"/>
  <c r="R22" i="16"/>
  <c r="Q22" i="16"/>
  <c r="P22" i="16"/>
  <c r="O22" i="16"/>
  <c r="L22" i="16"/>
  <c r="K22" i="16"/>
  <c r="J22" i="16"/>
  <c r="I22" i="16"/>
  <c r="H22" i="16"/>
  <c r="G22" i="16"/>
  <c r="F22" i="16"/>
  <c r="E22" i="16"/>
  <c r="D22" i="16"/>
  <c r="C22" i="16"/>
  <c r="N22" i="16" s="1"/>
  <c r="Y22" i="16" s="1"/>
  <c r="AH17" i="16"/>
  <c r="AG17" i="16"/>
  <c r="AF17" i="16"/>
  <c r="AE17" i="16"/>
  <c r="AD17" i="16"/>
  <c r="AC17" i="16"/>
  <c r="AB17" i="16"/>
  <c r="AA17" i="16"/>
  <c r="Z17" i="16"/>
  <c r="W17" i="16"/>
  <c r="V17" i="16"/>
  <c r="U17" i="16"/>
  <c r="T17" i="16"/>
  <c r="S17" i="16"/>
  <c r="R17" i="16"/>
  <c r="Q17" i="16"/>
  <c r="P17" i="16"/>
  <c r="O17" i="16"/>
  <c r="L17" i="16"/>
  <c r="L46" i="16" s="1"/>
  <c r="L50" i="16" s="1"/>
  <c r="K17" i="16"/>
  <c r="K46" i="16" s="1"/>
  <c r="K50" i="16" s="1"/>
  <c r="J17" i="16"/>
  <c r="J46" i="16" s="1"/>
  <c r="J50" i="16" s="1"/>
  <c r="C17" i="16"/>
  <c r="N17" i="16" s="1"/>
  <c r="Y17" i="16" s="1"/>
  <c r="AH12" i="16"/>
  <c r="AG12" i="16"/>
  <c r="AF12" i="16"/>
  <c r="AE12" i="16"/>
  <c r="AD12" i="16"/>
  <c r="AC12" i="16"/>
  <c r="AB12" i="16"/>
  <c r="AA12" i="16"/>
  <c r="Z12" i="16"/>
  <c r="W12" i="16"/>
  <c r="V12" i="16"/>
  <c r="U12" i="16"/>
  <c r="T12" i="16"/>
  <c r="S12" i="16"/>
  <c r="R12" i="16"/>
  <c r="Q12" i="16"/>
  <c r="P12" i="16"/>
  <c r="O12" i="16"/>
  <c r="L12" i="16"/>
  <c r="L45" i="16" s="1"/>
  <c r="L49" i="16" s="1"/>
  <c r="K12" i="16"/>
  <c r="K45" i="16" s="1"/>
  <c r="K49" i="16" s="1"/>
  <c r="C12" i="16"/>
  <c r="N12" i="16" s="1"/>
  <c r="Y12" i="16" s="1"/>
  <c r="AH7" i="16"/>
  <c r="AG7" i="16"/>
  <c r="AF7" i="16"/>
  <c r="W7" i="16"/>
  <c r="V7" i="16"/>
  <c r="U7" i="16"/>
  <c r="L7" i="16"/>
  <c r="L44" i="16" s="1"/>
  <c r="L48" i="16" s="1"/>
  <c r="K7" i="16"/>
  <c r="K44" i="16" s="1"/>
  <c r="K48" i="16" s="1"/>
  <c r="K58" i="16" l="1"/>
  <c r="K29" i="16" s="1"/>
  <c r="K56" i="16"/>
  <c r="K60" i="16" s="1"/>
  <c r="K28" i="16" s="1"/>
  <c r="L58" i="16"/>
  <c r="L29" i="16" s="1"/>
  <c r="L56" i="16"/>
  <c r="L60" i="16" s="1"/>
  <c r="L28" i="16" s="1"/>
  <c r="Y15" i="12"/>
  <c r="T15" i="12" s="1"/>
  <c r="Z15" i="12"/>
  <c r="AB15" i="12"/>
  <c r="AC15" i="12"/>
  <c r="X16" i="12"/>
  <c r="Y16" i="12"/>
  <c r="Z16" i="12"/>
  <c r="AA16" i="12"/>
  <c r="AB16" i="12"/>
  <c r="AC16" i="12"/>
  <c r="V17" i="12"/>
  <c r="W17" i="12"/>
  <c r="X17" i="12"/>
  <c r="Y17" i="12"/>
  <c r="Z17" i="12"/>
  <c r="AA17" i="12"/>
  <c r="AB17" i="12"/>
  <c r="AC17" i="12"/>
  <c r="U18" i="12"/>
  <c r="V18" i="12"/>
  <c r="W18" i="12"/>
  <c r="X18" i="12"/>
  <c r="Y18" i="12"/>
  <c r="Z18" i="12"/>
  <c r="AA18" i="12"/>
  <c r="AB18" i="12"/>
  <c r="AC18" i="12"/>
  <c r="U19" i="12"/>
  <c r="V19" i="12"/>
  <c r="W19" i="12"/>
  <c r="X19" i="12"/>
  <c r="Y19" i="12"/>
  <c r="Z19" i="12"/>
  <c r="AA19" i="12"/>
  <c r="AB19" i="12"/>
  <c r="AC19" i="12"/>
  <c r="U20" i="12"/>
  <c r="V20" i="12"/>
  <c r="W20" i="12"/>
  <c r="X20" i="12"/>
  <c r="Y20" i="12"/>
  <c r="Z20" i="12"/>
  <c r="AA20" i="12"/>
  <c r="AB20" i="12"/>
  <c r="AC20" i="12"/>
  <c r="U21" i="12"/>
  <c r="V21" i="12"/>
  <c r="W21" i="12"/>
  <c r="X21" i="12"/>
  <c r="Y21" i="12"/>
  <c r="Z21" i="12"/>
  <c r="AA21" i="12"/>
  <c r="AB21" i="12"/>
  <c r="AC21" i="12"/>
  <c r="U22" i="12"/>
  <c r="V22" i="12"/>
  <c r="W22" i="12"/>
  <c r="X22" i="12"/>
  <c r="Y22" i="12"/>
  <c r="Z22" i="12"/>
  <c r="AA22" i="12"/>
  <c r="AB22" i="12"/>
  <c r="AC22" i="12"/>
  <c r="U23" i="12"/>
  <c r="V23" i="12"/>
  <c r="W23" i="12"/>
  <c r="X23" i="12"/>
  <c r="Y23" i="12"/>
  <c r="Z23" i="12"/>
  <c r="AA23" i="12"/>
  <c r="AB23" i="12"/>
  <c r="AC23" i="12"/>
  <c r="U24" i="12"/>
  <c r="V24" i="12"/>
  <c r="W24" i="12"/>
  <c r="X24" i="12"/>
  <c r="Y24" i="12"/>
  <c r="Z24" i="12"/>
  <c r="AA24" i="12"/>
  <c r="AB24" i="12"/>
  <c r="AC24" i="12"/>
  <c r="U25" i="12"/>
  <c r="V25" i="12"/>
  <c r="W25" i="12"/>
  <c r="X25" i="12"/>
  <c r="Y25" i="12"/>
  <c r="Z25" i="12"/>
  <c r="AA25" i="12"/>
  <c r="AB25" i="12"/>
  <c r="AC25" i="12"/>
  <c r="U26" i="12"/>
  <c r="V26" i="12"/>
  <c r="W26" i="12"/>
  <c r="X26" i="12"/>
  <c r="Y26" i="12"/>
  <c r="Z26" i="12"/>
  <c r="AA26" i="12"/>
  <c r="AB26" i="12"/>
  <c r="AC26" i="12"/>
  <c r="U27" i="12"/>
  <c r="V27" i="12"/>
  <c r="W27" i="12"/>
  <c r="X27" i="12"/>
  <c r="Y27" i="12"/>
  <c r="Z27" i="12"/>
  <c r="AA27" i="12"/>
  <c r="AB27" i="12"/>
  <c r="AC27" i="12"/>
  <c r="U28" i="12"/>
  <c r="V28" i="12"/>
  <c r="W28" i="12"/>
  <c r="X28" i="12"/>
  <c r="Y28" i="12"/>
  <c r="Z28" i="12"/>
  <c r="AA28" i="12"/>
  <c r="AB28" i="12"/>
  <c r="AC28" i="12"/>
  <c r="U29" i="12"/>
  <c r="V29" i="12"/>
  <c r="W29" i="12"/>
  <c r="X29" i="12"/>
  <c r="Y29" i="12"/>
  <c r="Z29" i="12"/>
  <c r="AA29" i="12"/>
  <c r="AB29" i="12"/>
  <c r="AC29" i="12"/>
  <c r="U30" i="12"/>
  <c r="V30" i="12"/>
  <c r="W30" i="12"/>
  <c r="X30" i="12"/>
  <c r="Y30" i="12"/>
  <c r="Z30" i="12"/>
  <c r="AA30" i="12"/>
  <c r="AB30" i="12"/>
  <c r="AC30" i="12"/>
  <c r="U31" i="12"/>
  <c r="V31" i="12"/>
  <c r="W31" i="12"/>
  <c r="X31" i="12"/>
  <c r="Y31" i="12"/>
  <c r="Z31" i="12"/>
  <c r="AA31" i="12"/>
  <c r="AB31" i="12"/>
  <c r="AC31" i="12"/>
  <c r="U32" i="12"/>
  <c r="V32" i="12"/>
  <c r="W32" i="12"/>
  <c r="X32" i="12"/>
  <c r="Y32" i="12"/>
  <c r="Z32" i="12"/>
  <c r="AA32" i="12"/>
  <c r="AB32" i="12"/>
  <c r="AC32" i="12"/>
  <c r="U33" i="12"/>
  <c r="V33" i="12"/>
  <c r="W33" i="12"/>
  <c r="X33" i="12"/>
  <c r="Y33" i="12"/>
  <c r="Z33" i="12"/>
  <c r="AA33" i="12"/>
  <c r="AB33" i="12"/>
  <c r="AC33" i="12"/>
  <c r="U34" i="12"/>
  <c r="V34" i="12"/>
  <c r="W34" i="12"/>
  <c r="X34" i="12"/>
  <c r="Y34" i="12"/>
  <c r="Z34" i="12"/>
  <c r="AA34" i="12"/>
  <c r="AB34" i="12"/>
  <c r="AC34" i="12"/>
  <c r="U35" i="12"/>
  <c r="V35" i="12"/>
  <c r="W35" i="12"/>
  <c r="X35" i="12"/>
  <c r="Y35" i="12"/>
  <c r="Z35" i="12"/>
  <c r="AA35" i="12"/>
  <c r="AB35" i="12"/>
  <c r="AC35" i="12"/>
  <c r="U36" i="12"/>
  <c r="V36" i="12"/>
  <c r="W36" i="12"/>
  <c r="X36" i="12"/>
  <c r="Y36" i="12"/>
  <c r="Z36" i="12"/>
  <c r="AA36" i="12"/>
  <c r="AB36" i="12"/>
  <c r="AC36" i="12"/>
  <c r="U37" i="12"/>
  <c r="V37" i="12"/>
  <c r="W37" i="12"/>
  <c r="X37" i="12"/>
  <c r="Y37" i="12"/>
  <c r="Z37" i="12"/>
  <c r="AA37" i="12"/>
  <c r="AB37" i="12"/>
  <c r="AC37" i="12"/>
  <c r="U38" i="12"/>
  <c r="V38" i="12"/>
  <c r="W38" i="12"/>
  <c r="X38" i="12"/>
  <c r="Y38" i="12"/>
  <c r="Z38" i="12"/>
  <c r="AA38" i="12"/>
  <c r="AB38" i="12"/>
  <c r="AC38" i="12"/>
  <c r="U39" i="12"/>
  <c r="V39" i="12"/>
  <c r="W39" i="12"/>
  <c r="X39" i="12"/>
  <c r="Y39" i="12"/>
  <c r="Z39" i="12"/>
  <c r="AA39" i="12"/>
  <c r="AB39" i="12"/>
  <c r="AC39" i="12"/>
  <c r="U40" i="12"/>
  <c r="V40" i="12"/>
  <c r="W40" i="12"/>
  <c r="X40" i="12"/>
  <c r="Y40" i="12"/>
  <c r="Z40" i="12"/>
  <c r="AA40" i="12"/>
  <c r="AB40" i="12"/>
  <c r="AC40" i="12"/>
  <c r="U41" i="12"/>
  <c r="T41" i="12" s="1"/>
  <c r="V41" i="12"/>
  <c r="W41" i="12"/>
  <c r="X41" i="12"/>
  <c r="Y41" i="12"/>
  <c r="Z41" i="12"/>
  <c r="AA41" i="12"/>
  <c r="AB41" i="12"/>
  <c r="AC41" i="12"/>
  <c r="U42" i="12"/>
  <c r="V42" i="12"/>
  <c r="W42" i="12"/>
  <c r="X42" i="12"/>
  <c r="Y42" i="12"/>
  <c r="Z42" i="12"/>
  <c r="AA42" i="12"/>
  <c r="AB42" i="12"/>
  <c r="AC42" i="12"/>
  <c r="U43" i="12"/>
  <c r="V43" i="12"/>
  <c r="W43" i="12"/>
  <c r="X43" i="12"/>
  <c r="Y43" i="12"/>
  <c r="Z43" i="12"/>
  <c r="AA43" i="12"/>
  <c r="AB43" i="12"/>
  <c r="AC43" i="12"/>
  <c r="U44" i="12"/>
  <c r="V44" i="12"/>
  <c r="W44" i="12"/>
  <c r="X44" i="12"/>
  <c r="Y44" i="12"/>
  <c r="Z44" i="12"/>
  <c r="AA44" i="12"/>
  <c r="AB44" i="12"/>
  <c r="AC44" i="12"/>
  <c r="U45" i="12"/>
  <c r="V45" i="12"/>
  <c r="W45" i="12"/>
  <c r="X45" i="12"/>
  <c r="Y45" i="12"/>
  <c r="Z45" i="12"/>
  <c r="AA45" i="12"/>
  <c r="AB45" i="12"/>
  <c r="AC45" i="12"/>
  <c r="U46" i="12"/>
  <c r="V46" i="12"/>
  <c r="W46" i="12"/>
  <c r="X46" i="12"/>
  <c r="Y46" i="12"/>
  <c r="Z46" i="12"/>
  <c r="AA46" i="12"/>
  <c r="AB46" i="12"/>
  <c r="AC46" i="12"/>
  <c r="U47" i="12"/>
  <c r="V47" i="12"/>
  <c r="W47" i="12"/>
  <c r="X47" i="12"/>
  <c r="Y47" i="12"/>
  <c r="Z47" i="12"/>
  <c r="AA47" i="12"/>
  <c r="AB47" i="12"/>
  <c r="AC47" i="12"/>
  <c r="Y14" i="12"/>
  <c r="T14" i="12" s="1"/>
  <c r="Z14" i="12"/>
  <c r="AA14" i="12"/>
  <c r="AB14" i="12"/>
  <c r="AC14" i="12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5" i="13"/>
  <c r="C7" i="16" s="1"/>
  <c r="N7" i="16" s="1"/>
  <c r="Y7" i="16" s="1"/>
  <c r="M38" i="13"/>
  <c r="L38" i="13"/>
  <c r="G38" i="13"/>
  <c r="F38" i="13"/>
  <c r="C38" i="13"/>
  <c r="K38" i="13"/>
  <c r="J38" i="13"/>
  <c r="I38" i="13"/>
  <c r="E38" i="13"/>
  <c r="H38" i="13"/>
  <c r="D38" i="13"/>
  <c r="M37" i="13"/>
  <c r="L37" i="13"/>
  <c r="G37" i="13"/>
  <c r="F37" i="13"/>
  <c r="C37" i="13"/>
  <c r="K37" i="13"/>
  <c r="J37" i="13"/>
  <c r="I37" i="13"/>
  <c r="E37" i="13"/>
  <c r="H37" i="13"/>
  <c r="D37" i="13"/>
  <c r="M36" i="13"/>
  <c r="L36" i="13"/>
  <c r="G36" i="13"/>
  <c r="F36" i="13"/>
  <c r="C36" i="13"/>
  <c r="K36" i="13"/>
  <c r="J36" i="13"/>
  <c r="I36" i="13"/>
  <c r="E36" i="13"/>
  <c r="H36" i="13"/>
  <c r="D36" i="13"/>
  <c r="M35" i="13"/>
  <c r="L35" i="13"/>
  <c r="G35" i="13"/>
  <c r="F35" i="13"/>
  <c r="C35" i="13"/>
  <c r="K35" i="13"/>
  <c r="J35" i="13"/>
  <c r="I35" i="13"/>
  <c r="E35" i="13"/>
  <c r="H35" i="13"/>
  <c r="D35" i="13"/>
  <c r="M34" i="13"/>
  <c r="L34" i="13"/>
  <c r="G34" i="13"/>
  <c r="F34" i="13"/>
  <c r="C34" i="13"/>
  <c r="K34" i="13"/>
  <c r="J34" i="13"/>
  <c r="I34" i="13"/>
  <c r="E34" i="13"/>
  <c r="H34" i="13"/>
  <c r="D34" i="13"/>
  <c r="M33" i="13"/>
  <c r="L33" i="13"/>
  <c r="G33" i="13"/>
  <c r="F33" i="13"/>
  <c r="C33" i="13"/>
  <c r="K33" i="13"/>
  <c r="J33" i="13"/>
  <c r="I33" i="13"/>
  <c r="E33" i="13"/>
  <c r="H33" i="13"/>
  <c r="D33" i="13"/>
  <c r="M32" i="13"/>
  <c r="L32" i="13"/>
  <c r="G32" i="13"/>
  <c r="F32" i="13"/>
  <c r="C32" i="13"/>
  <c r="K32" i="13"/>
  <c r="J32" i="13"/>
  <c r="I32" i="13"/>
  <c r="E32" i="13"/>
  <c r="H32" i="13"/>
  <c r="D32" i="13"/>
  <c r="M31" i="13"/>
  <c r="L31" i="13"/>
  <c r="G31" i="13"/>
  <c r="F31" i="13"/>
  <c r="C31" i="13"/>
  <c r="K31" i="13"/>
  <c r="J31" i="13"/>
  <c r="I31" i="13"/>
  <c r="E31" i="13"/>
  <c r="H31" i="13"/>
  <c r="D31" i="13"/>
  <c r="M30" i="13"/>
  <c r="L30" i="13"/>
  <c r="G30" i="13"/>
  <c r="F30" i="13"/>
  <c r="C30" i="13"/>
  <c r="K30" i="13"/>
  <c r="J30" i="13"/>
  <c r="I30" i="13"/>
  <c r="E30" i="13"/>
  <c r="H30" i="13"/>
  <c r="D30" i="13"/>
  <c r="M29" i="13"/>
  <c r="L29" i="13"/>
  <c r="G29" i="13"/>
  <c r="F29" i="13"/>
  <c r="C29" i="13"/>
  <c r="K29" i="13"/>
  <c r="J29" i="13"/>
  <c r="I29" i="13"/>
  <c r="E29" i="13"/>
  <c r="H29" i="13"/>
  <c r="D29" i="13"/>
  <c r="M28" i="13"/>
  <c r="L28" i="13"/>
  <c r="G28" i="13"/>
  <c r="F28" i="13"/>
  <c r="C28" i="13"/>
  <c r="K28" i="13"/>
  <c r="J28" i="13"/>
  <c r="I28" i="13"/>
  <c r="E28" i="13"/>
  <c r="H28" i="13"/>
  <c r="D28" i="13"/>
  <c r="M27" i="13"/>
  <c r="L27" i="13"/>
  <c r="G27" i="13"/>
  <c r="F27" i="13"/>
  <c r="C27" i="13"/>
  <c r="K27" i="13"/>
  <c r="J27" i="13"/>
  <c r="I27" i="13"/>
  <c r="E27" i="13"/>
  <c r="H27" i="13"/>
  <c r="D27" i="13"/>
  <c r="M26" i="13"/>
  <c r="L26" i="13"/>
  <c r="G26" i="13"/>
  <c r="F26" i="13"/>
  <c r="C26" i="13"/>
  <c r="K26" i="13"/>
  <c r="J26" i="13"/>
  <c r="I26" i="13"/>
  <c r="E26" i="13"/>
  <c r="H26" i="13"/>
  <c r="D26" i="13"/>
  <c r="M25" i="13"/>
  <c r="L25" i="13"/>
  <c r="G25" i="13"/>
  <c r="F25" i="13"/>
  <c r="C25" i="13"/>
  <c r="K25" i="13"/>
  <c r="J25" i="13"/>
  <c r="I25" i="13"/>
  <c r="E25" i="13"/>
  <c r="H25" i="13"/>
  <c r="D25" i="13"/>
  <c r="M24" i="13"/>
  <c r="L24" i="13"/>
  <c r="G24" i="13"/>
  <c r="F24" i="13"/>
  <c r="C24" i="13"/>
  <c r="K24" i="13"/>
  <c r="J24" i="13"/>
  <c r="I24" i="13"/>
  <c r="E24" i="13"/>
  <c r="H24" i="13"/>
  <c r="D24" i="13"/>
  <c r="M23" i="13"/>
  <c r="L23" i="13"/>
  <c r="G23" i="13"/>
  <c r="F23" i="13"/>
  <c r="C23" i="13"/>
  <c r="K23" i="13"/>
  <c r="J23" i="13"/>
  <c r="I23" i="13"/>
  <c r="E23" i="13"/>
  <c r="H23" i="13"/>
  <c r="D23" i="13"/>
  <c r="M22" i="13"/>
  <c r="L22" i="13"/>
  <c r="G22" i="13"/>
  <c r="F22" i="13"/>
  <c r="C22" i="13"/>
  <c r="K22" i="13"/>
  <c r="J22" i="13"/>
  <c r="I22" i="13"/>
  <c r="E22" i="13"/>
  <c r="H22" i="13"/>
  <c r="D22" i="13"/>
  <c r="M21" i="13"/>
  <c r="L21" i="13"/>
  <c r="G21" i="13"/>
  <c r="F21" i="13"/>
  <c r="C21" i="13"/>
  <c r="K21" i="13"/>
  <c r="J21" i="13"/>
  <c r="I21" i="13"/>
  <c r="E21" i="13"/>
  <c r="H21" i="13"/>
  <c r="D21" i="13"/>
  <c r="M20" i="13"/>
  <c r="L20" i="13"/>
  <c r="G20" i="13"/>
  <c r="F20" i="13"/>
  <c r="C20" i="13"/>
  <c r="K20" i="13"/>
  <c r="J20" i="13"/>
  <c r="I20" i="13"/>
  <c r="E20" i="13"/>
  <c r="H20" i="13"/>
  <c r="D20" i="13"/>
  <c r="M19" i="13"/>
  <c r="L19" i="13"/>
  <c r="G19" i="13"/>
  <c r="F19" i="13"/>
  <c r="C19" i="13"/>
  <c r="K19" i="13"/>
  <c r="J19" i="13"/>
  <c r="I19" i="13"/>
  <c r="E19" i="13"/>
  <c r="H19" i="13"/>
  <c r="D19" i="13"/>
  <c r="M18" i="13"/>
  <c r="L18" i="13"/>
  <c r="G18" i="13"/>
  <c r="F18" i="13"/>
  <c r="C18" i="13"/>
  <c r="K18" i="13"/>
  <c r="J18" i="13"/>
  <c r="I18" i="13"/>
  <c r="E18" i="13"/>
  <c r="H18" i="13"/>
  <c r="D18" i="13"/>
  <c r="M17" i="13"/>
  <c r="L17" i="13"/>
  <c r="G17" i="13"/>
  <c r="F17" i="13"/>
  <c r="C17" i="13"/>
  <c r="K17" i="13"/>
  <c r="J17" i="13"/>
  <c r="I17" i="13"/>
  <c r="E17" i="13"/>
  <c r="H17" i="13"/>
  <c r="D17" i="13"/>
  <c r="M16" i="13"/>
  <c r="L16" i="13"/>
  <c r="G16" i="13"/>
  <c r="F16" i="13"/>
  <c r="C16" i="13"/>
  <c r="K16" i="13"/>
  <c r="J16" i="13"/>
  <c r="I16" i="13"/>
  <c r="E16" i="13"/>
  <c r="H16" i="13"/>
  <c r="D16" i="13"/>
  <c r="M15" i="13"/>
  <c r="L15" i="13"/>
  <c r="G15" i="13"/>
  <c r="F15" i="13"/>
  <c r="C15" i="13"/>
  <c r="K15" i="13"/>
  <c r="J15" i="13"/>
  <c r="I15" i="13"/>
  <c r="E15" i="13"/>
  <c r="H15" i="13"/>
  <c r="D15" i="13"/>
  <c r="M14" i="13"/>
  <c r="L14" i="13"/>
  <c r="G14" i="13"/>
  <c r="F14" i="13"/>
  <c r="C14" i="13"/>
  <c r="K14" i="13"/>
  <c r="J14" i="13"/>
  <c r="I14" i="13"/>
  <c r="E14" i="13"/>
  <c r="H14" i="13"/>
  <c r="D14" i="13"/>
  <c r="M13" i="13"/>
  <c r="L13" i="13"/>
  <c r="G13" i="13"/>
  <c r="F13" i="13"/>
  <c r="C13" i="13"/>
  <c r="K13" i="13"/>
  <c r="J13" i="13"/>
  <c r="I13" i="13"/>
  <c r="E13" i="13"/>
  <c r="H13" i="13"/>
  <c r="D13" i="13"/>
  <c r="M12" i="13"/>
  <c r="L12" i="13"/>
  <c r="G12" i="13"/>
  <c r="F12" i="13"/>
  <c r="C12" i="13"/>
  <c r="K12" i="13"/>
  <c r="J12" i="13"/>
  <c r="I12" i="13"/>
  <c r="E12" i="13"/>
  <c r="H12" i="13"/>
  <c r="D12" i="13"/>
  <c r="M11" i="13"/>
  <c r="L11" i="13"/>
  <c r="G11" i="13"/>
  <c r="F11" i="13"/>
  <c r="C11" i="13"/>
  <c r="K11" i="13"/>
  <c r="J11" i="13"/>
  <c r="I11" i="13"/>
  <c r="E11" i="13"/>
  <c r="H11" i="13"/>
  <c r="D11" i="13"/>
  <c r="M10" i="13"/>
  <c r="L10" i="13"/>
  <c r="G10" i="13"/>
  <c r="F10" i="13"/>
  <c r="C10" i="13"/>
  <c r="K10" i="13"/>
  <c r="J10" i="13"/>
  <c r="I10" i="13"/>
  <c r="E10" i="13"/>
  <c r="H10" i="13"/>
  <c r="D10" i="13"/>
  <c r="M9" i="13"/>
  <c r="L9" i="13"/>
  <c r="G9" i="13"/>
  <c r="F9" i="13"/>
  <c r="C9" i="13"/>
  <c r="K9" i="13"/>
  <c r="J9" i="13"/>
  <c r="I9" i="13"/>
  <c r="E9" i="13"/>
  <c r="H9" i="13"/>
  <c r="D9" i="13"/>
  <c r="M8" i="13"/>
  <c r="L8" i="13"/>
  <c r="G8" i="13"/>
  <c r="F8" i="13"/>
  <c r="C8" i="13"/>
  <c r="K8" i="13"/>
  <c r="J8" i="13"/>
  <c r="I8" i="13"/>
  <c r="E8" i="13"/>
  <c r="H8" i="13"/>
  <c r="M7" i="13"/>
  <c r="L7" i="13"/>
  <c r="G7" i="13"/>
  <c r="F7" i="13"/>
  <c r="C7" i="13"/>
  <c r="K7" i="13"/>
  <c r="J7" i="13"/>
  <c r="I7" i="13"/>
  <c r="H7" i="13"/>
  <c r="D7" i="13"/>
  <c r="M6" i="13"/>
  <c r="L6" i="13"/>
  <c r="G6" i="13"/>
  <c r="F6" i="13"/>
  <c r="K6" i="13"/>
  <c r="J6" i="13"/>
  <c r="I6" i="13"/>
  <c r="E6" i="13"/>
  <c r="D6" i="13"/>
  <c r="M5" i="13"/>
  <c r="L5" i="13"/>
  <c r="G5" i="13"/>
  <c r="F5" i="13"/>
  <c r="C5" i="13"/>
  <c r="K5" i="13"/>
  <c r="J5" i="13"/>
  <c r="I5" i="13"/>
  <c r="E5" i="13"/>
  <c r="T33" i="12" l="1"/>
  <c r="T25" i="12"/>
  <c r="T40" i="12"/>
  <c r="T32" i="12"/>
  <c r="T24" i="12"/>
  <c r="T47" i="12"/>
  <c r="T39" i="12"/>
  <c r="T31" i="12"/>
  <c r="T23" i="12"/>
  <c r="T46" i="12"/>
  <c r="T38" i="12"/>
  <c r="T30" i="12"/>
  <c r="T22" i="12"/>
  <c r="T45" i="12"/>
  <c r="T37" i="12"/>
  <c r="T29" i="12"/>
  <c r="T21" i="12"/>
  <c r="T44" i="12"/>
  <c r="T36" i="12"/>
  <c r="T28" i="12"/>
  <c r="T20" i="12"/>
  <c r="T16" i="12"/>
  <c r="T43" i="12"/>
  <c r="T35" i="12"/>
  <c r="T27" i="12"/>
  <c r="T19" i="12"/>
  <c r="T42" i="12"/>
  <c r="T34" i="12"/>
  <c r="T26" i="12"/>
  <c r="T18" i="12"/>
  <c r="T17" i="12"/>
  <c r="G7" i="16"/>
  <c r="G44" i="16" s="1"/>
  <c r="G48" i="16" s="1"/>
  <c r="G6" i="15"/>
  <c r="I6" i="15"/>
  <c r="R7" i="16"/>
  <c r="J6" i="15"/>
  <c r="K6" i="15"/>
  <c r="AC7" i="16"/>
  <c r="H7" i="16"/>
  <c r="H44" i="16" s="1"/>
  <c r="H48" i="16" s="1"/>
  <c r="I7" i="15"/>
  <c r="S7" i="16"/>
  <c r="K7" i="15"/>
  <c r="AD7" i="16"/>
  <c r="F7" i="15"/>
  <c r="J7" i="15"/>
  <c r="G1" i="15"/>
  <c r="K4" i="12"/>
  <c r="L4" i="12" s="1"/>
  <c r="M4" i="12" s="1"/>
  <c r="N4" i="12" s="1"/>
  <c r="H58" i="16" l="1"/>
  <c r="H29" i="16" s="1"/>
  <c r="H56" i="16"/>
  <c r="H60" i="16" s="1"/>
  <c r="H28" i="16" s="1"/>
  <c r="G58" i="16"/>
  <c r="G29" i="16" s="1"/>
  <c r="G56" i="16"/>
  <c r="G60" i="16" s="1"/>
  <c r="G28" i="16" s="1"/>
  <c r="AJ15" i="12"/>
  <c r="AV15" i="12" s="1"/>
  <c r="AK15" i="12"/>
  <c r="AW15" i="12" s="1"/>
  <c r="AL15" i="12"/>
  <c r="AX15" i="12" s="1"/>
  <c r="AM15" i="12"/>
  <c r="AY15" i="12" s="1"/>
  <c r="AN15" i="12"/>
  <c r="AZ15" i="12" s="1"/>
  <c r="AO15" i="12"/>
  <c r="BA15" i="12" s="1"/>
  <c r="AP15" i="12"/>
  <c r="BB15" i="12" s="1"/>
  <c r="AQ15" i="12"/>
  <c r="BC15" i="12" s="1"/>
  <c r="AR15" i="12"/>
  <c r="BD15" i="12" s="1"/>
  <c r="AH16" i="12"/>
  <c r="AT16" i="12" s="1"/>
  <c r="AI16" i="12"/>
  <c r="AU16" i="12" s="1"/>
  <c r="AK16" i="12"/>
  <c r="AW16" i="12" s="1"/>
  <c r="AL16" i="12"/>
  <c r="AX16" i="12" s="1"/>
  <c r="AM16" i="12"/>
  <c r="AY16" i="12" s="1"/>
  <c r="AN16" i="12"/>
  <c r="AZ16" i="12" s="1"/>
  <c r="AP16" i="12"/>
  <c r="BB16" i="12" s="1"/>
  <c r="AQ16" i="12"/>
  <c r="BC16" i="12" s="1"/>
  <c r="AR16" i="12"/>
  <c r="BD16" i="12" s="1"/>
  <c r="AH17" i="12"/>
  <c r="AT17" i="12" s="1"/>
  <c r="AI17" i="12"/>
  <c r="AU17" i="12" s="1"/>
  <c r="AJ17" i="12"/>
  <c r="AV17" i="12" s="1"/>
  <c r="AK17" i="12"/>
  <c r="AW17" i="12" s="1"/>
  <c r="AL17" i="12"/>
  <c r="AX17" i="12" s="1"/>
  <c r="AM17" i="12"/>
  <c r="AY17" i="12" s="1"/>
  <c r="AN17" i="12"/>
  <c r="AZ17" i="12" s="1"/>
  <c r="AO17" i="12"/>
  <c r="BA17" i="12" s="1"/>
  <c r="AQ17" i="12"/>
  <c r="BC17" i="12" s="1"/>
  <c r="AR17" i="12"/>
  <c r="BD17" i="12" s="1"/>
  <c r="AH18" i="12"/>
  <c r="AT18" i="12" s="1"/>
  <c r="AI18" i="12"/>
  <c r="AU18" i="12" s="1"/>
  <c r="AJ18" i="12"/>
  <c r="AV18" i="12" s="1"/>
  <c r="AK18" i="12"/>
  <c r="AW18" i="12" s="1"/>
  <c r="AL18" i="12"/>
  <c r="AX18" i="12" s="1"/>
  <c r="AM18" i="12"/>
  <c r="AY18" i="12" s="1"/>
  <c r="AN18" i="12"/>
  <c r="AZ18" i="12" s="1"/>
  <c r="AO18" i="12"/>
  <c r="BA18" i="12" s="1"/>
  <c r="AP18" i="12"/>
  <c r="BB18" i="12" s="1"/>
  <c r="AR18" i="12"/>
  <c r="BD18" i="12" s="1"/>
  <c r="AH19" i="12"/>
  <c r="AT19" i="12" s="1"/>
  <c r="AI19" i="12"/>
  <c r="AU19" i="12" s="1"/>
  <c r="AJ19" i="12"/>
  <c r="AV19" i="12" s="1"/>
  <c r="AK19" i="12"/>
  <c r="AW19" i="12" s="1"/>
  <c r="AL19" i="12"/>
  <c r="AX19" i="12" s="1"/>
  <c r="AM19" i="12"/>
  <c r="AY19" i="12" s="1"/>
  <c r="AN19" i="12"/>
  <c r="AZ19" i="12" s="1"/>
  <c r="AO19" i="12"/>
  <c r="BA19" i="12" s="1"/>
  <c r="AP19" i="12"/>
  <c r="BB19" i="12" s="1"/>
  <c r="AQ19" i="12"/>
  <c r="BC19" i="12" s="1"/>
  <c r="AH20" i="12"/>
  <c r="AT20" i="12" s="1"/>
  <c r="AI20" i="12"/>
  <c r="AU20" i="12" s="1"/>
  <c r="AJ20" i="12"/>
  <c r="AV20" i="12" s="1"/>
  <c r="AK20" i="12"/>
  <c r="AW20" i="12" s="1"/>
  <c r="AL20" i="12"/>
  <c r="AX20" i="12" s="1"/>
  <c r="AM20" i="12"/>
  <c r="AY20" i="12" s="1"/>
  <c r="AN20" i="12"/>
  <c r="AZ20" i="12" s="1"/>
  <c r="AO20" i="12"/>
  <c r="BA20" i="12" s="1"/>
  <c r="AP20" i="12"/>
  <c r="BB20" i="12" s="1"/>
  <c r="AQ20" i="12"/>
  <c r="BC20" i="12" s="1"/>
  <c r="AR20" i="12"/>
  <c r="BD20" i="12" s="1"/>
  <c r="AH21" i="12"/>
  <c r="AT21" i="12" s="1"/>
  <c r="AI21" i="12"/>
  <c r="AU21" i="12" s="1"/>
  <c r="AJ21" i="12"/>
  <c r="AV21" i="12" s="1"/>
  <c r="AK21" i="12"/>
  <c r="AW21" i="12" s="1"/>
  <c r="AL21" i="12"/>
  <c r="AX21" i="12" s="1"/>
  <c r="AM21" i="12"/>
  <c r="AY21" i="12" s="1"/>
  <c r="AN21" i="12"/>
  <c r="AZ21" i="12" s="1"/>
  <c r="AO21" i="12"/>
  <c r="BA21" i="12" s="1"/>
  <c r="AP21" i="12"/>
  <c r="BB21" i="12" s="1"/>
  <c r="AQ21" i="12"/>
  <c r="BC21" i="12" s="1"/>
  <c r="AR21" i="12"/>
  <c r="BD21" i="12" s="1"/>
  <c r="AH22" i="12"/>
  <c r="AT22" i="12" s="1"/>
  <c r="AI22" i="12"/>
  <c r="AU22" i="12" s="1"/>
  <c r="AJ22" i="12"/>
  <c r="AV22" i="12" s="1"/>
  <c r="AK22" i="12"/>
  <c r="AW22" i="12" s="1"/>
  <c r="AL22" i="12"/>
  <c r="AX22" i="12" s="1"/>
  <c r="AM22" i="12"/>
  <c r="AY22" i="12" s="1"/>
  <c r="AN22" i="12"/>
  <c r="AZ22" i="12" s="1"/>
  <c r="AO22" i="12"/>
  <c r="BA22" i="12" s="1"/>
  <c r="AP22" i="12"/>
  <c r="BB22" i="12" s="1"/>
  <c r="AQ22" i="12"/>
  <c r="BC22" i="12" s="1"/>
  <c r="AR22" i="12"/>
  <c r="BD22" i="12" s="1"/>
  <c r="AH23" i="12"/>
  <c r="AT23" i="12" s="1"/>
  <c r="AI23" i="12"/>
  <c r="AU23" i="12" s="1"/>
  <c r="AJ23" i="12"/>
  <c r="AV23" i="12" s="1"/>
  <c r="AK23" i="12"/>
  <c r="AW23" i="12" s="1"/>
  <c r="AL23" i="12"/>
  <c r="AX23" i="12" s="1"/>
  <c r="AM23" i="12"/>
  <c r="AY23" i="12" s="1"/>
  <c r="AN23" i="12"/>
  <c r="AZ23" i="12" s="1"/>
  <c r="AO23" i="12"/>
  <c r="BA23" i="12" s="1"/>
  <c r="AP23" i="12"/>
  <c r="BB23" i="12" s="1"/>
  <c r="AQ23" i="12"/>
  <c r="BC23" i="12" s="1"/>
  <c r="AR23" i="12"/>
  <c r="BD23" i="12" s="1"/>
  <c r="AH24" i="12"/>
  <c r="AT24" i="12" s="1"/>
  <c r="AI24" i="12"/>
  <c r="AU24" i="12" s="1"/>
  <c r="AJ24" i="12"/>
  <c r="AV24" i="12" s="1"/>
  <c r="AK24" i="12"/>
  <c r="AW24" i="12" s="1"/>
  <c r="AL24" i="12"/>
  <c r="AX24" i="12" s="1"/>
  <c r="AM24" i="12"/>
  <c r="AY24" i="12" s="1"/>
  <c r="AN24" i="12"/>
  <c r="AZ24" i="12" s="1"/>
  <c r="AO24" i="12"/>
  <c r="BA24" i="12" s="1"/>
  <c r="AP24" i="12"/>
  <c r="BB24" i="12" s="1"/>
  <c r="AQ24" i="12"/>
  <c r="BC24" i="12" s="1"/>
  <c r="AR24" i="12"/>
  <c r="BD24" i="12" s="1"/>
  <c r="AH25" i="12"/>
  <c r="AT25" i="12" s="1"/>
  <c r="AI25" i="12"/>
  <c r="AU25" i="12" s="1"/>
  <c r="AJ25" i="12"/>
  <c r="AV25" i="12" s="1"/>
  <c r="AK25" i="12"/>
  <c r="AW25" i="12" s="1"/>
  <c r="AL25" i="12"/>
  <c r="AX25" i="12" s="1"/>
  <c r="AM25" i="12"/>
  <c r="AY25" i="12" s="1"/>
  <c r="AN25" i="12"/>
  <c r="AZ25" i="12" s="1"/>
  <c r="AO25" i="12"/>
  <c r="BA25" i="12" s="1"/>
  <c r="AP25" i="12"/>
  <c r="BB25" i="12" s="1"/>
  <c r="AQ25" i="12"/>
  <c r="BC25" i="12" s="1"/>
  <c r="AR25" i="12"/>
  <c r="BD25" i="12" s="1"/>
  <c r="AH26" i="12"/>
  <c r="AT26" i="12" s="1"/>
  <c r="AI26" i="12"/>
  <c r="AU26" i="12" s="1"/>
  <c r="AJ26" i="12"/>
  <c r="AV26" i="12" s="1"/>
  <c r="AK26" i="12"/>
  <c r="AW26" i="12" s="1"/>
  <c r="AL26" i="12"/>
  <c r="AX26" i="12" s="1"/>
  <c r="AM26" i="12"/>
  <c r="AY26" i="12" s="1"/>
  <c r="AN26" i="12"/>
  <c r="AZ26" i="12" s="1"/>
  <c r="AO26" i="12"/>
  <c r="BA26" i="12" s="1"/>
  <c r="AP26" i="12"/>
  <c r="BB26" i="12" s="1"/>
  <c r="AQ26" i="12"/>
  <c r="BC26" i="12" s="1"/>
  <c r="AR26" i="12"/>
  <c r="BD26" i="12" s="1"/>
  <c r="AH27" i="12"/>
  <c r="AT27" i="12" s="1"/>
  <c r="AI27" i="12"/>
  <c r="AU27" i="12" s="1"/>
  <c r="AJ27" i="12"/>
  <c r="AV27" i="12" s="1"/>
  <c r="AK27" i="12"/>
  <c r="AW27" i="12" s="1"/>
  <c r="AL27" i="12"/>
  <c r="AX27" i="12" s="1"/>
  <c r="AM27" i="12"/>
  <c r="AY27" i="12" s="1"/>
  <c r="AN27" i="12"/>
  <c r="AZ27" i="12" s="1"/>
  <c r="AO27" i="12"/>
  <c r="BA27" i="12" s="1"/>
  <c r="AP27" i="12"/>
  <c r="BB27" i="12" s="1"/>
  <c r="AQ27" i="12"/>
  <c r="BC27" i="12" s="1"/>
  <c r="AR27" i="12"/>
  <c r="BD27" i="12" s="1"/>
  <c r="AH28" i="12"/>
  <c r="AT28" i="12" s="1"/>
  <c r="AI28" i="12"/>
  <c r="AU28" i="12" s="1"/>
  <c r="AJ28" i="12"/>
  <c r="AV28" i="12" s="1"/>
  <c r="AK28" i="12"/>
  <c r="AW28" i="12" s="1"/>
  <c r="AL28" i="12"/>
  <c r="AX28" i="12" s="1"/>
  <c r="AM28" i="12"/>
  <c r="AY28" i="12" s="1"/>
  <c r="AN28" i="12"/>
  <c r="AZ28" i="12" s="1"/>
  <c r="AO28" i="12"/>
  <c r="BA28" i="12" s="1"/>
  <c r="AP28" i="12"/>
  <c r="BB28" i="12" s="1"/>
  <c r="AQ28" i="12"/>
  <c r="BC28" i="12" s="1"/>
  <c r="AR28" i="12"/>
  <c r="BD28" i="12" s="1"/>
  <c r="AH29" i="12"/>
  <c r="AT29" i="12" s="1"/>
  <c r="AI29" i="12"/>
  <c r="AU29" i="12" s="1"/>
  <c r="AJ29" i="12"/>
  <c r="AV29" i="12" s="1"/>
  <c r="AK29" i="12"/>
  <c r="AW29" i="12" s="1"/>
  <c r="AL29" i="12"/>
  <c r="AX29" i="12" s="1"/>
  <c r="AM29" i="12"/>
  <c r="AY29" i="12" s="1"/>
  <c r="AN29" i="12"/>
  <c r="AZ29" i="12" s="1"/>
  <c r="AO29" i="12"/>
  <c r="BA29" i="12" s="1"/>
  <c r="AP29" i="12"/>
  <c r="BB29" i="12" s="1"/>
  <c r="AQ29" i="12"/>
  <c r="BC29" i="12" s="1"/>
  <c r="AR29" i="12"/>
  <c r="BD29" i="12" s="1"/>
  <c r="AH30" i="12"/>
  <c r="AT30" i="12" s="1"/>
  <c r="AI30" i="12"/>
  <c r="AU30" i="12" s="1"/>
  <c r="AJ30" i="12"/>
  <c r="AV30" i="12" s="1"/>
  <c r="AK30" i="12"/>
  <c r="AW30" i="12" s="1"/>
  <c r="AL30" i="12"/>
  <c r="AX30" i="12" s="1"/>
  <c r="AM30" i="12"/>
  <c r="AY30" i="12" s="1"/>
  <c r="AN30" i="12"/>
  <c r="AZ30" i="12" s="1"/>
  <c r="AO30" i="12"/>
  <c r="BA30" i="12" s="1"/>
  <c r="AP30" i="12"/>
  <c r="BB30" i="12" s="1"/>
  <c r="AQ30" i="12"/>
  <c r="BC30" i="12" s="1"/>
  <c r="AR30" i="12"/>
  <c r="BD30" i="12" s="1"/>
  <c r="AH31" i="12"/>
  <c r="AT31" i="12" s="1"/>
  <c r="AI31" i="12"/>
  <c r="AU31" i="12" s="1"/>
  <c r="AJ31" i="12"/>
  <c r="AV31" i="12" s="1"/>
  <c r="AK31" i="12"/>
  <c r="AW31" i="12" s="1"/>
  <c r="AL31" i="12"/>
  <c r="AX31" i="12" s="1"/>
  <c r="AM31" i="12"/>
  <c r="AY31" i="12" s="1"/>
  <c r="AN31" i="12"/>
  <c r="AZ31" i="12" s="1"/>
  <c r="AO31" i="12"/>
  <c r="BA31" i="12" s="1"/>
  <c r="AP31" i="12"/>
  <c r="BB31" i="12" s="1"/>
  <c r="AQ31" i="12"/>
  <c r="BC31" i="12" s="1"/>
  <c r="AR31" i="12"/>
  <c r="BD31" i="12" s="1"/>
  <c r="AH32" i="12"/>
  <c r="AT32" i="12" s="1"/>
  <c r="AI32" i="12"/>
  <c r="AU32" i="12" s="1"/>
  <c r="AJ32" i="12"/>
  <c r="AV32" i="12" s="1"/>
  <c r="AK32" i="12"/>
  <c r="AW32" i="12" s="1"/>
  <c r="AL32" i="12"/>
  <c r="AX32" i="12" s="1"/>
  <c r="AM32" i="12"/>
  <c r="AY32" i="12" s="1"/>
  <c r="AN32" i="12"/>
  <c r="AZ32" i="12" s="1"/>
  <c r="AO32" i="12"/>
  <c r="BA32" i="12" s="1"/>
  <c r="AP32" i="12"/>
  <c r="BB32" i="12" s="1"/>
  <c r="AQ32" i="12"/>
  <c r="BC32" i="12" s="1"/>
  <c r="AR32" i="12"/>
  <c r="BD32" i="12" s="1"/>
  <c r="AH33" i="12"/>
  <c r="AT33" i="12" s="1"/>
  <c r="AI33" i="12"/>
  <c r="AU33" i="12" s="1"/>
  <c r="AJ33" i="12"/>
  <c r="AV33" i="12" s="1"/>
  <c r="AK33" i="12"/>
  <c r="AW33" i="12" s="1"/>
  <c r="AL33" i="12"/>
  <c r="AX33" i="12" s="1"/>
  <c r="AM33" i="12"/>
  <c r="AY33" i="12" s="1"/>
  <c r="AN33" i="12"/>
  <c r="AZ33" i="12" s="1"/>
  <c r="AO33" i="12"/>
  <c r="BA33" i="12" s="1"/>
  <c r="AP33" i="12"/>
  <c r="BB33" i="12" s="1"/>
  <c r="AQ33" i="12"/>
  <c r="BC33" i="12" s="1"/>
  <c r="AR33" i="12"/>
  <c r="BD33" i="12" s="1"/>
  <c r="AH34" i="12"/>
  <c r="AT34" i="12" s="1"/>
  <c r="AI34" i="12"/>
  <c r="AU34" i="12" s="1"/>
  <c r="AJ34" i="12"/>
  <c r="AV34" i="12" s="1"/>
  <c r="AK34" i="12"/>
  <c r="AW34" i="12" s="1"/>
  <c r="AL34" i="12"/>
  <c r="AX34" i="12" s="1"/>
  <c r="AM34" i="12"/>
  <c r="AY34" i="12" s="1"/>
  <c r="AN34" i="12"/>
  <c r="AZ34" i="12" s="1"/>
  <c r="AO34" i="12"/>
  <c r="BA34" i="12" s="1"/>
  <c r="AP34" i="12"/>
  <c r="BB34" i="12" s="1"/>
  <c r="AQ34" i="12"/>
  <c r="BC34" i="12" s="1"/>
  <c r="AR34" i="12"/>
  <c r="BD34" i="12" s="1"/>
  <c r="AH35" i="12"/>
  <c r="AT35" i="12" s="1"/>
  <c r="AI35" i="12"/>
  <c r="AU35" i="12" s="1"/>
  <c r="AJ35" i="12"/>
  <c r="AV35" i="12" s="1"/>
  <c r="AK35" i="12"/>
  <c r="AW35" i="12" s="1"/>
  <c r="AL35" i="12"/>
  <c r="AX35" i="12" s="1"/>
  <c r="AM35" i="12"/>
  <c r="AY35" i="12" s="1"/>
  <c r="AN35" i="12"/>
  <c r="AZ35" i="12" s="1"/>
  <c r="AO35" i="12"/>
  <c r="BA35" i="12" s="1"/>
  <c r="AP35" i="12"/>
  <c r="BB35" i="12" s="1"/>
  <c r="AQ35" i="12"/>
  <c r="BC35" i="12" s="1"/>
  <c r="AR35" i="12"/>
  <c r="BD35" i="12" s="1"/>
  <c r="AH36" i="12"/>
  <c r="AT36" i="12" s="1"/>
  <c r="AI36" i="12"/>
  <c r="AU36" i="12" s="1"/>
  <c r="AJ36" i="12"/>
  <c r="AV36" i="12" s="1"/>
  <c r="AK36" i="12"/>
  <c r="AW36" i="12" s="1"/>
  <c r="AL36" i="12"/>
  <c r="AX36" i="12" s="1"/>
  <c r="AM36" i="12"/>
  <c r="AY36" i="12" s="1"/>
  <c r="AN36" i="12"/>
  <c r="AZ36" i="12" s="1"/>
  <c r="AO36" i="12"/>
  <c r="BA36" i="12" s="1"/>
  <c r="AP36" i="12"/>
  <c r="BB36" i="12" s="1"/>
  <c r="AQ36" i="12"/>
  <c r="BC36" i="12" s="1"/>
  <c r="AR36" i="12"/>
  <c r="BD36" i="12" s="1"/>
  <c r="AH37" i="12"/>
  <c r="AT37" i="12" s="1"/>
  <c r="AI37" i="12"/>
  <c r="AU37" i="12" s="1"/>
  <c r="AJ37" i="12"/>
  <c r="AV37" i="12" s="1"/>
  <c r="AK37" i="12"/>
  <c r="AW37" i="12" s="1"/>
  <c r="AL37" i="12"/>
  <c r="AX37" i="12" s="1"/>
  <c r="AM37" i="12"/>
  <c r="AY37" i="12" s="1"/>
  <c r="AN37" i="12"/>
  <c r="AZ37" i="12" s="1"/>
  <c r="AO37" i="12"/>
  <c r="BA37" i="12" s="1"/>
  <c r="AP37" i="12"/>
  <c r="BB37" i="12" s="1"/>
  <c r="AQ37" i="12"/>
  <c r="BC37" i="12" s="1"/>
  <c r="AR37" i="12"/>
  <c r="BD37" i="12" s="1"/>
  <c r="AH38" i="12"/>
  <c r="AT38" i="12" s="1"/>
  <c r="AI38" i="12"/>
  <c r="AU38" i="12" s="1"/>
  <c r="AJ38" i="12"/>
  <c r="AV38" i="12" s="1"/>
  <c r="AK38" i="12"/>
  <c r="AW38" i="12" s="1"/>
  <c r="AL38" i="12"/>
  <c r="AX38" i="12" s="1"/>
  <c r="AM38" i="12"/>
  <c r="AY38" i="12" s="1"/>
  <c r="AN38" i="12"/>
  <c r="AZ38" i="12" s="1"/>
  <c r="AO38" i="12"/>
  <c r="BA38" i="12" s="1"/>
  <c r="AP38" i="12"/>
  <c r="BB38" i="12" s="1"/>
  <c r="AQ38" i="12"/>
  <c r="BC38" i="12" s="1"/>
  <c r="AR38" i="12"/>
  <c r="BD38" i="12" s="1"/>
  <c r="AH39" i="12"/>
  <c r="AT39" i="12" s="1"/>
  <c r="AI39" i="12"/>
  <c r="AU39" i="12" s="1"/>
  <c r="AJ39" i="12"/>
  <c r="AV39" i="12" s="1"/>
  <c r="AK39" i="12"/>
  <c r="AW39" i="12" s="1"/>
  <c r="AL39" i="12"/>
  <c r="AX39" i="12" s="1"/>
  <c r="AM39" i="12"/>
  <c r="AY39" i="12" s="1"/>
  <c r="AN39" i="12"/>
  <c r="AZ39" i="12" s="1"/>
  <c r="AO39" i="12"/>
  <c r="BA39" i="12" s="1"/>
  <c r="AP39" i="12"/>
  <c r="BB39" i="12" s="1"/>
  <c r="AQ39" i="12"/>
  <c r="BC39" i="12" s="1"/>
  <c r="AR39" i="12"/>
  <c r="BD39" i="12" s="1"/>
  <c r="AH40" i="12"/>
  <c r="AT40" i="12" s="1"/>
  <c r="AI40" i="12"/>
  <c r="AU40" i="12" s="1"/>
  <c r="AJ40" i="12"/>
  <c r="AV40" i="12" s="1"/>
  <c r="AK40" i="12"/>
  <c r="AW40" i="12" s="1"/>
  <c r="AL40" i="12"/>
  <c r="AX40" i="12" s="1"/>
  <c r="AM40" i="12"/>
  <c r="AY40" i="12" s="1"/>
  <c r="AN40" i="12"/>
  <c r="AZ40" i="12" s="1"/>
  <c r="AO40" i="12"/>
  <c r="BA40" i="12" s="1"/>
  <c r="AP40" i="12"/>
  <c r="BB40" i="12" s="1"/>
  <c r="AQ40" i="12"/>
  <c r="BC40" i="12" s="1"/>
  <c r="AR40" i="12"/>
  <c r="BD40" i="12" s="1"/>
  <c r="AH41" i="12"/>
  <c r="AT41" i="12" s="1"/>
  <c r="AI41" i="12"/>
  <c r="AU41" i="12" s="1"/>
  <c r="AJ41" i="12"/>
  <c r="AV41" i="12" s="1"/>
  <c r="AK41" i="12"/>
  <c r="AW41" i="12" s="1"/>
  <c r="AL41" i="12"/>
  <c r="AX41" i="12" s="1"/>
  <c r="AM41" i="12"/>
  <c r="AY41" i="12" s="1"/>
  <c r="AN41" i="12"/>
  <c r="AZ41" i="12" s="1"/>
  <c r="AO41" i="12"/>
  <c r="BA41" i="12" s="1"/>
  <c r="AP41" i="12"/>
  <c r="BB41" i="12" s="1"/>
  <c r="AQ41" i="12"/>
  <c r="BC41" i="12" s="1"/>
  <c r="AR41" i="12"/>
  <c r="BD41" i="12" s="1"/>
  <c r="AH42" i="12"/>
  <c r="AT42" i="12" s="1"/>
  <c r="AI42" i="12"/>
  <c r="AU42" i="12" s="1"/>
  <c r="AJ42" i="12"/>
  <c r="AV42" i="12" s="1"/>
  <c r="AK42" i="12"/>
  <c r="AW42" i="12" s="1"/>
  <c r="AL42" i="12"/>
  <c r="AX42" i="12" s="1"/>
  <c r="AM42" i="12"/>
  <c r="AY42" i="12" s="1"/>
  <c r="AN42" i="12"/>
  <c r="AZ42" i="12" s="1"/>
  <c r="AO42" i="12"/>
  <c r="BA42" i="12" s="1"/>
  <c r="AP42" i="12"/>
  <c r="BB42" i="12" s="1"/>
  <c r="AQ42" i="12"/>
  <c r="BC42" i="12" s="1"/>
  <c r="AR42" i="12"/>
  <c r="BD42" i="12" s="1"/>
  <c r="AH43" i="12"/>
  <c r="AT43" i="12" s="1"/>
  <c r="AI43" i="12"/>
  <c r="AU43" i="12" s="1"/>
  <c r="AJ43" i="12"/>
  <c r="AV43" i="12" s="1"/>
  <c r="AK43" i="12"/>
  <c r="AW43" i="12" s="1"/>
  <c r="AL43" i="12"/>
  <c r="AX43" i="12" s="1"/>
  <c r="AM43" i="12"/>
  <c r="AY43" i="12" s="1"/>
  <c r="AN43" i="12"/>
  <c r="AZ43" i="12" s="1"/>
  <c r="AO43" i="12"/>
  <c r="BA43" i="12" s="1"/>
  <c r="AP43" i="12"/>
  <c r="BB43" i="12" s="1"/>
  <c r="AQ43" i="12"/>
  <c r="BC43" i="12" s="1"/>
  <c r="AR43" i="12"/>
  <c r="BD43" i="12" s="1"/>
  <c r="AH44" i="12"/>
  <c r="AT44" i="12" s="1"/>
  <c r="AI44" i="12"/>
  <c r="AU44" i="12" s="1"/>
  <c r="AJ44" i="12"/>
  <c r="AV44" i="12" s="1"/>
  <c r="AK44" i="12"/>
  <c r="AW44" i="12" s="1"/>
  <c r="AL44" i="12"/>
  <c r="AX44" i="12" s="1"/>
  <c r="AM44" i="12"/>
  <c r="AY44" i="12" s="1"/>
  <c r="AN44" i="12"/>
  <c r="AZ44" i="12" s="1"/>
  <c r="AO44" i="12"/>
  <c r="BA44" i="12" s="1"/>
  <c r="AP44" i="12"/>
  <c r="BB44" i="12" s="1"/>
  <c r="AQ44" i="12"/>
  <c r="BC44" i="12" s="1"/>
  <c r="AR44" i="12"/>
  <c r="BD44" i="12" s="1"/>
  <c r="AH45" i="12"/>
  <c r="AT45" i="12" s="1"/>
  <c r="AI45" i="12"/>
  <c r="AU45" i="12" s="1"/>
  <c r="AJ45" i="12"/>
  <c r="AV45" i="12" s="1"/>
  <c r="AK45" i="12"/>
  <c r="AW45" i="12" s="1"/>
  <c r="AL45" i="12"/>
  <c r="AX45" i="12" s="1"/>
  <c r="AM45" i="12"/>
  <c r="AY45" i="12" s="1"/>
  <c r="AN45" i="12"/>
  <c r="AZ45" i="12" s="1"/>
  <c r="AO45" i="12"/>
  <c r="BA45" i="12" s="1"/>
  <c r="AP45" i="12"/>
  <c r="BB45" i="12" s="1"/>
  <c r="AQ45" i="12"/>
  <c r="BC45" i="12" s="1"/>
  <c r="AR45" i="12"/>
  <c r="BD45" i="12" s="1"/>
  <c r="AH46" i="12"/>
  <c r="AT46" i="12" s="1"/>
  <c r="AI46" i="12"/>
  <c r="AU46" i="12" s="1"/>
  <c r="AJ46" i="12"/>
  <c r="AV46" i="12" s="1"/>
  <c r="AK46" i="12"/>
  <c r="AW46" i="12" s="1"/>
  <c r="AL46" i="12"/>
  <c r="AX46" i="12" s="1"/>
  <c r="AM46" i="12"/>
  <c r="AY46" i="12" s="1"/>
  <c r="AN46" i="12"/>
  <c r="AZ46" i="12" s="1"/>
  <c r="AO46" i="12"/>
  <c r="BA46" i="12" s="1"/>
  <c r="AP46" i="12"/>
  <c r="BB46" i="12" s="1"/>
  <c r="AQ46" i="12"/>
  <c r="BC46" i="12" s="1"/>
  <c r="AR46" i="12"/>
  <c r="BD46" i="12" s="1"/>
  <c r="AH47" i="12"/>
  <c r="AT47" i="12" s="1"/>
  <c r="AI47" i="12"/>
  <c r="AU47" i="12" s="1"/>
  <c r="AJ47" i="12"/>
  <c r="AV47" i="12" s="1"/>
  <c r="AK47" i="12"/>
  <c r="AW47" i="12" s="1"/>
  <c r="AL47" i="12"/>
  <c r="AX47" i="12" s="1"/>
  <c r="AM47" i="12"/>
  <c r="AY47" i="12" s="1"/>
  <c r="AN47" i="12"/>
  <c r="AZ47" i="12" s="1"/>
  <c r="AO47" i="12"/>
  <c r="BA47" i="12" s="1"/>
  <c r="AP47" i="12"/>
  <c r="BB47" i="12" s="1"/>
  <c r="AQ47" i="12"/>
  <c r="BC47" i="12" s="1"/>
  <c r="AR47" i="12"/>
  <c r="BD47" i="12" s="1"/>
  <c r="AR14" i="12"/>
  <c r="BD14" i="12" s="1"/>
  <c r="AQ14" i="12"/>
  <c r="BC14" i="12" s="1"/>
  <c r="AP14" i="12"/>
  <c r="BB14" i="12" s="1"/>
  <c r="AO14" i="12"/>
  <c r="BA14" i="12" s="1"/>
  <c r="AL14" i="12"/>
  <c r="AX14" i="12" s="1"/>
  <c r="AK14" i="12"/>
  <c r="AW14" i="12" s="1"/>
  <c r="AJ14" i="12"/>
  <c r="AV14" i="12" s="1"/>
  <c r="AI14" i="12"/>
  <c r="AU14" i="12" s="1"/>
  <c r="AM14" i="12"/>
  <c r="AY14" i="12" s="1"/>
  <c r="AG43" i="12" l="1"/>
  <c r="AG38" i="12"/>
  <c r="AG34" i="12"/>
  <c r="BL34" i="12" s="1"/>
  <c r="AG30" i="12"/>
  <c r="BL30" i="12" s="1"/>
  <c r="AG26" i="12"/>
  <c r="BL26" i="12" s="1"/>
  <c r="AG22" i="12"/>
  <c r="AG20" i="12"/>
  <c r="BL20" i="12" s="1"/>
  <c r="AG45" i="12"/>
  <c r="AG39" i="12"/>
  <c r="AG35" i="12"/>
  <c r="AG31" i="12"/>
  <c r="AG27" i="12"/>
  <c r="AG46" i="12"/>
  <c r="BL46" i="12" s="1"/>
  <c r="AG40" i="12"/>
  <c r="AG36" i="12"/>
  <c r="AG32" i="12"/>
  <c r="AG28" i="12"/>
  <c r="BL28" i="12" s="1"/>
  <c r="AG24" i="12"/>
  <c r="AG44" i="12"/>
  <c r="AG23" i="12"/>
  <c r="BL23" i="12" s="1"/>
  <c r="AG47" i="12"/>
  <c r="AG42" i="12"/>
  <c r="BL42" i="12" s="1"/>
  <c r="AG41" i="12"/>
  <c r="AG37" i="12"/>
  <c r="AG33" i="12"/>
  <c r="AG29" i="12"/>
  <c r="AG25" i="12"/>
  <c r="AG21" i="12"/>
  <c r="I4" i="12"/>
  <c r="C4" i="12"/>
  <c r="AI15" i="12" s="1"/>
  <c r="AU15" i="12" s="1"/>
  <c r="D4" i="12"/>
  <c r="AJ16" i="12" s="1"/>
  <c r="AV16" i="12" s="1"/>
  <c r="B4" i="12"/>
  <c r="AH14" i="12" s="1"/>
  <c r="AT14" i="12" s="1"/>
  <c r="AN14" i="12" l="1"/>
  <c r="BN25" i="12"/>
  <c r="BO25" i="12"/>
  <c r="BP25" i="12"/>
  <c r="BM25" i="12"/>
  <c r="BN41" i="12"/>
  <c r="BO41" i="12"/>
  <c r="BP41" i="12"/>
  <c r="BM41" i="12"/>
  <c r="BO44" i="12"/>
  <c r="BP44" i="12"/>
  <c r="BM44" i="12"/>
  <c r="BN44" i="12"/>
  <c r="BO32" i="12"/>
  <c r="BP32" i="12"/>
  <c r="BM32" i="12"/>
  <c r="BN32" i="12"/>
  <c r="BP39" i="12"/>
  <c r="BM39" i="12"/>
  <c r="BN39" i="12"/>
  <c r="BO39" i="12"/>
  <c r="BM22" i="12"/>
  <c r="BN22" i="12"/>
  <c r="BO22" i="12"/>
  <c r="BP22" i="12"/>
  <c r="BM38" i="12"/>
  <c r="BN38" i="12"/>
  <c r="BO38" i="12"/>
  <c r="BP38" i="12"/>
  <c r="BL39" i="12"/>
  <c r="BL25" i="12"/>
  <c r="BL41" i="12"/>
  <c r="BN29" i="12"/>
  <c r="BO29" i="12"/>
  <c r="BP29" i="12"/>
  <c r="BM29" i="12"/>
  <c r="BM42" i="12"/>
  <c r="BN42" i="12"/>
  <c r="BO42" i="12"/>
  <c r="BP42" i="12"/>
  <c r="BO36" i="12"/>
  <c r="BP36" i="12"/>
  <c r="BM36" i="12"/>
  <c r="BN36" i="12"/>
  <c r="BP27" i="12"/>
  <c r="BM27" i="12"/>
  <c r="BN27" i="12"/>
  <c r="BO27" i="12"/>
  <c r="BN45" i="12"/>
  <c r="BO45" i="12"/>
  <c r="BP45" i="12"/>
  <c r="BM45" i="12"/>
  <c r="BM26" i="12"/>
  <c r="BN26" i="12"/>
  <c r="BO26" i="12"/>
  <c r="BP26" i="12"/>
  <c r="BP43" i="12"/>
  <c r="BM43" i="12"/>
  <c r="BN43" i="12"/>
  <c r="BO43" i="12"/>
  <c r="BL27" i="12"/>
  <c r="BL43" i="12"/>
  <c r="BL32" i="12"/>
  <c r="BL29" i="12"/>
  <c r="BL45" i="12"/>
  <c r="BL44" i="12"/>
  <c r="BN33" i="12"/>
  <c r="BO33" i="12"/>
  <c r="BP33" i="12"/>
  <c r="BM33" i="12"/>
  <c r="BP47" i="12"/>
  <c r="BM47" i="12"/>
  <c r="BN47" i="12"/>
  <c r="BO47" i="12"/>
  <c r="BO24" i="12"/>
  <c r="BP24" i="12"/>
  <c r="BM24" i="12"/>
  <c r="BN24" i="12"/>
  <c r="BO40" i="12"/>
  <c r="BP40" i="12"/>
  <c r="BM40" i="12"/>
  <c r="BN40" i="12"/>
  <c r="BP31" i="12"/>
  <c r="BM31" i="12"/>
  <c r="BN31" i="12"/>
  <c r="BO31" i="12"/>
  <c r="BM30" i="12"/>
  <c r="BN30" i="12"/>
  <c r="BO30" i="12"/>
  <c r="BP30" i="12"/>
  <c r="BL31" i="12"/>
  <c r="BL47" i="12"/>
  <c r="BL36" i="12"/>
  <c r="BL33" i="12"/>
  <c r="BN21" i="12"/>
  <c r="BO21" i="12"/>
  <c r="BP21" i="12"/>
  <c r="BM21" i="12"/>
  <c r="BN37" i="12"/>
  <c r="BO37" i="12"/>
  <c r="BP37" i="12"/>
  <c r="BM37" i="12"/>
  <c r="BP23" i="12"/>
  <c r="BM23" i="12"/>
  <c r="BN23" i="12"/>
  <c r="BO23" i="12"/>
  <c r="BO28" i="12"/>
  <c r="BP28" i="12"/>
  <c r="BM28" i="12"/>
  <c r="BN28" i="12"/>
  <c r="BM46" i="12"/>
  <c r="BN46" i="12"/>
  <c r="BO46" i="12"/>
  <c r="BP46" i="12"/>
  <c r="BP35" i="12"/>
  <c r="BM35" i="12"/>
  <c r="BN35" i="12"/>
  <c r="BO35" i="12"/>
  <c r="BO20" i="12"/>
  <c r="BP20" i="12"/>
  <c r="BM20" i="12"/>
  <c r="BN20" i="12"/>
  <c r="BM34" i="12"/>
  <c r="BN34" i="12"/>
  <c r="BO34" i="12"/>
  <c r="BP34" i="12"/>
  <c r="BL35" i="12"/>
  <c r="BL40" i="12"/>
  <c r="BL21" i="12"/>
  <c r="BL37" i="12"/>
  <c r="BL22" i="12"/>
  <c r="BL38" i="12"/>
  <c r="BL24" i="12"/>
  <c r="AH15" i="12"/>
  <c r="AT15" i="12" s="1"/>
  <c r="AG14" i="12" l="1"/>
  <c r="BM14" i="12" s="1"/>
  <c r="AZ14" i="12"/>
  <c r="AO16" i="12"/>
  <c r="BA16" i="12" s="1"/>
  <c r="AG15" i="12"/>
  <c r="BH15" i="12" s="1"/>
  <c r="BI33" i="12"/>
  <c r="BG41" i="12"/>
  <c r="BG46" i="12"/>
  <c r="BK35" i="12"/>
  <c r="BI39" i="12"/>
  <c r="BG38" i="12"/>
  <c r="BF32" i="12"/>
  <c r="BK30" i="12"/>
  <c r="BJ27" i="12"/>
  <c r="BF24" i="12"/>
  <c r="BK22" i="12"/>
  <c r="BJ40" i="12"/>
  <c r="BJ20" i="12"/>
  <c r="BO14" i="12" l="1"/>
  <c r="BL14" i="12"/>
  <c r="BG14" i="12"/>
  <c r="H5" i="13" s="1"/>
  <c r="BF14" i="12"/>
  <c r="D5" i="13" s="1"/>
  <c r="Q5" i="13" s="1"/>
  <c r="BN14" i="12"/>
  <c r="BP14" i="12"/>
  <c r="H6" i="15"/>
  <c r="H7" i="15"/>
  <c r="AG16" i="12"/>
  <c r="BH16" i="12" s="1"/>
  <c r="E7" i="13" s="1"/>
  <c r="R5" i="13" s="1"/>
  <c r="AP17" i="12"/>
  <c r="BB17" i="12" s="1"/>
  <c r="BF15" i="12"/>
  <c r="BP15" i="12"/>
  <c r="BM15" i="12"/>
  <c r="BN15" i="12"/>
  <c r="BO15" i="12"/>
  <c r="BL15" i="12"/>
  <c r="C6" i="13" s="1"/>
  <c r="H3" i="15" s="1"/>
  <c r="BH33" i="12"/>
  <c r="BG33" i="12"/>
  <c r="BJ33" i="12"/>
  <c r="BI41" i="12"/>
  <c r="BF41" i="12"/>
  <c r="BH41" i="12"/>
  <c r="BH46" i="12"/>
  <c r="BJ46" i="12"/>
  <c r="BF46" i="12"/>
  <c r="BK15" i="12"/>
  <c r="BF33" i="12"/>
  <c r="BK33" i="12"/>
  <c r="BG15" i="12"/>
  <c r="H6" i="13" s="1"/>
  <c r="U5" i="13" s="1"/>
  <c r="I7" i="16" s="1"/>
  <c r="I44" i="16" s="1"/>
  <c r="I48" i="16" s="1"/>
  <c r="BK27" i="12"/>
  <c r="BK41" i="12"/>
  <c r="BI15" i="12"/>
  <c r="BJ15" i="12"/>
  <c r="BF38" i="12"/>
  <c r="BJ41" i="12"/>
  <c r="BK38" i="12"/>
  <c r="BK46" i="12"/>
  <c r="BI46" i="12"/>
  <c r="BI42" i="12"/>
  <c r="BF42" i="12"/>
  <c r="BJ42" i="12"/>
  <c r="BG42" i="12"/>
  <c r="BK42" i="12"/>
  <c r="BH42" i="12"/>
  <c r="BG24" i="12"/>
  <c r="BK24" i="12"/>
  <c r="BH24" i="12"/>
  <c r="BG44" i="12"/>
  <c r="BK44" i="12"/>
  <c r="BH44" i="12"/>
  <c r="BI44" i="12"/>
  <c r="BF44" i="12"/>
  <c r="BJ44" i="12"/>
  <c r="BI26" i="12"/>
  <c r="BF26" i="12"/>
  <c r="BJ26" i="12"/>
  <c r="BG26" i="12"/>
  <c r="BH26" i="12"/>
  <c r="BK26" i="12"/>
  <c r="BH31" i="12"/>
  <c r="BI31" i="12"/>
  <c r="BF31" i="12"/>
  <c r="BG31" i="12"/>
  <c r="BK31" i="12"/>
  <c r="BJ31" i="12"/>
  <c r="BI34" i="12"/>
  <c r="BF34" i="12"/>
  <c r="BJ34" i="12"/>
  <c r="BH34" i="12"/>
  <c r="BK34" i="12"/>
  <c r="BG34" i="12"/>
  <c r="BG40" i="12"/>
  <c r="BK40" i="12"/>
  <c r="BH40" i="12"/>
  <c r="BI40" i="12"/>
  <c r="BH43" i="12"/>
  <c r="BI43" i="12"/>
  <c r="BF43" i="12"/>
  <c r="BJ43" i="12"/>
  <c r="BG43" i="12"/>
  <c r="BK43" i="12"/>
  <c r="BJ24" i="12"/>
  <c r="BG32" i="12"/>
  <c r="BK32" i="12"/>
  <c r="BH32" i="12"/>
  <c r="BH39" i="12"/>
  <c r="BJ39" i="12"/>
  <c r="BF39" i="12"/>
  <c r="BK39" i="12"/>
  <c r="BG39" i="12"/>
  <c r="BG28" i="12"/>
  <c r="BK28" i="12"/>
  <c r="BH28" i="12"/>
  <c r="BF28" i="12"/>
  <c r="BI28" i="12"/>
  <c r="BG36" i="12"/>
  <c r="BK36" i="12"/>
  <c r="BH36" i="12"/>
  <c r="BI36" i="12"/>
  <c r="BF36" i="12"/>
  <c r="BF25" i="12"/>
  <c r="BJ25" i="12"/>
  <c r="BG25" i="12"/>
  <c r="BK25" i="12"/>
  <c r="BH25" i="12"/>
  <c r="BI25" i="12"/>
  <c r="BI22" i="12"/>
  <c r="BF22" i="12"/>
  <c r="BJ22" i="12"/>
  <c r="BH22" i="12"/>
  <c r="BG22" i="12"/>
  <c r="BF29" i="12"/>
  <c r="BJ29" i="12"/>
  <c r="BG29" i="12"/>
  <c r="BK29" i="12"/>
  <c r="BH29" i="12"/>
  <c r="BI29" i="12"/>
  <c r="BH35" i="12"/>
  <c r="BI35" i="12"/>
  <c r="BG35" i="12"/>
  <c r="BF35" i="12"/>
  <c r="BF45" i="12"/>
  <c r="BJ45" i="12"/>
  <c r="BG45" i="12"/>
  <c r="BK45" i="12"/>
  <c r="BH45" i="12"/>
  <c r="BI45" i="12"/>
  <c r="BG20" i="12"/>
  <c r="BK20" i="12"/>
  <c r="BH20" i="12"/>
  <c r="BF20" i="12"/>
  <c r="BI20" i="12"/>
  <c r="BJ28" i="12"/>
  <c r="BJ36" i="12"/>
  <c r="BI30" i="12"/>
  <c r="BF30" i="12"/>
  <c r="BJ30" i="12"/>
  <c r="BH30" i="12"/>
  <c r="BG30" i="12"/>
  <c r="BF37" i="12"/>
  <c r="BJ37" i="12"/>
  <c r="BG37" i="12"/>
  <c r="BK37" i="12"/>
  <c r="BH37" i="12"/>
  <c r="BI37" i="12"/>
  <c r="BH23" i="12"/>
  <c r="BI23" i="12"/>
  <c r="BF23" i="12"/>
  <c r="BJ23" i="12"/>
  <c r="BG23" i="12"/>
  <c r="BK23" i="12"/>
  <c r="BJ35" i="12"/>
  <c r="BI24" i="12"/>
  <c r="BI32" i="12"/>
  <c r="BF40" i="12"/>
  <c r="BH47" i="12"/>
  <c r="BI47" i="12"/>
  <c r="BF47" i="12"/>
  <c r="BJ47" i="12"/>
  <c r="BG47" i="12"/>
  <c r="BK47" i="12"/>
  <c r="BH27" i="12"/>
  <c r="BI27" i="12"/>
  <c r="BF27" i="12"/>
  <c r="BG27" i="12"/>
  <c r="BI38" i="12"/>
  <c r="BH38" i="12"/>
  <c r="BJ38" i="12"/>
  <c r="BF21" i="12"/>
  <c r="BJ21" i="12"/>
  <c r="BG21" i="12"/>
  <c r="BK21" i="12"/>
  <c r="BH21" i="12"/>
  <c r="BI21" i="12"/>
  <c r="BJ32" i="12"/>
  <c r="E3" i="15" l="1"/>
  <c r="D7" i="16"/>
  <c r="D44" i="16" s="1"/>
  <c r="D48" i="16" s="1"/>
  <c r="I3" i="15"/>
  <c r="Z7" i="16"/>
  <c r="F3" i="15"/>
  <c r="G3" i="15"/>
  <c r="J3" i="15"/>
  <c r="K3" i="15"/>
  <c r="C7" i="15"/>
  <c r="C6" i="15"/>
  <c r="I58" i="16"/>
  <c r="I29" i="16" s="1"/>
  <c r="I56" i="16"/>
  <c r="I60" i="16" s="1"/>
  <c r="I28" i="16" s="1"/>
  <c r="K8" i="15"/>
  <c r="T7" i="16"/>
  <c r="I8" i="15"/>
  <c r="E8" i="15"/>
  <c r="J8" i="15"/>
  <c r="AE7" i="16"/>
  <c r="C8" i="15"/>
  <c r="G8" i="15"/>
  <c r="F8" i="15"/>
  <c r="AB7" i="16"/>
  <c r="G5" i="15"/>
  <c r="K5" i="15"/>
  <c r="BI16" i="12"/>
  <c r="BG16" i="12"/>
  <c r="BK16" i="12"/>
  <c r="BM16" i="12"/>
  <c r="BJ16" i="12"/>
  <c r="AR19" i="12"/>
  <c r="BD19" i="12" s="1"/>
  <c r="AQ18" i="12"/>
  <c r="BC18" i="12" s="1"/>
  <c r="BP16" i="12"/>
  <c r="BL16" i="12"/>
  <c r="BO16" i="12"/>
  <c r="BN16" i="12"/>
  <c r="BF16" i="12"/>
  <c r="AG17" i="12"/>
  <c r="BN17" i="12" s="1"/>
  <c r="BH14" i="12"/>
  <c r="BI14" i="12"/>
  <c r="BJ14" i="12"/>
  <c r="BK14" i="12"/>
  <c r="F5" i="15" l="1"/>
  <c r="J5" i="15"/>
  <c r="C5" i="15"/>
  <c r="I5" i="15"/>
  <c r="Q7" i="16"/>
  <c r="H5" i="15"/>
  <c r="F7" i="16"/>
  <c r="F44" i="16" s="1"/>
  <c r="F48" i="16" s="1"/>
  <c r="E6" i="15"/>
  <c r="E7" i="15"/>
  <c r="D58" i="16"/>
  <c r="D29" i="16" s="1"/>
  <c r="D56" i="16"/>
  <c r="D60" i="16" s="1"/>
  <c r="D28" i="16" s="1"/>
  <c r="AG18" i="12"/>
  <c r="BO18" i="12" s="1"/>
  <c r="BP17" i="12"/>
  <c r="BM17" i="12"/>
  <c r="BO17" i="12"/>
  <c r="BL17" i="12"/>
  <c r="BF17" i="12"/>
  <c r="D8" i="13" s="1"/>
  <c r="D5" i="15" s="1"/>
  <c r="BH17" i="12"/>
  <c r="BI17" i="12"/>
  <c r="BJ17" i="12"/>
  <c r="BK17" i="12"/>
  <c r="BG17" i="12"/>
  <c r="AG19" i="12"/>
  <c r="E7" i="16" l="1"/>
  <c r="E44" i="16" s="1"/>
  <c r="E48" i="16" s="1"/>
  <c r="D6" i="15"/>
  <c r="D7" i="15"/>
  <c r="G4" i="15"/>
  <c r="C4" i="15"/>
  <c r="I4" i="15"/>
  <c r="J4" i="15"/>
  <c r="F4" i="15"/>
  <c r="AA7" i="16"/>
  <c r="K4" i="15"/>
  <c r="P7" i="16"/>
  <c r="E4" i="15"/>
  <c r="D8" i="15"/>
  <c r="H4" i="15"/>
  <c r="D3" i="15"/>
  <c r="F56" i="16"/>
  <c r="F60" i="16" s="1"/>
  <c r="F28" i="16" s="1"/>
  <c r="F58" i="16"/>
  <c r="F29" i="16" s="1"/>
  <c r="BM19" i="12"/>
  <c r="BN19" i="12"/>
  <c r="BL19" i="12"/>
  <c r="BO19" i="12"/>
  <c r="BK19" i="12"/>
  <c r="BG19" i="12"/>
  <c r="BH19" i="12"/>
  <c r="BJ19" i="12"/>
  <c r="BI19" i="12"/>
  <c r="BF19" i="12"/>
  <c r="BP18" i="12"/>
  <c r="BL18" i="12"/>
  <c r="BM18" i="12"/>
  <c r="BN18" i="12"/>
  <c r="BF18" i="12"/>
  <c r="BG18" i="12"/>
  <c r="BI18" i="12"/>
  <c r="BJ18" i="12"/>
  <c r="BH18" i="12"/>
  <c r="BK18" i="12"/>
  <c r="BP19" i="12"/>
  <c r="E56" i="16" l="1"/>
  <c r="E60" i="16" s="1"/>
  <c r="E28" i="16" s="1"/>
  <c r="E58" i="16"/>
  <c r="E29" i="16" s="1"/>
</calcChain>
</file>

<file path=xl/sharedStrings.xml><?xml version="1.0" encoding="utf-8"?>
<sst xmlns="http://schemas.openxmlformats.org/spreadsheetml/2006/main" count="672" uniqueCount="84">
  <si>
    <t>Ar</t>
  </si>
  <si>
    <t>H2</t>
  </si>
  <si>
    <t>C3H6</t>
  </si>
  <si>
    <t>CO2</t>
  </si>
  <si>
    <t>CH4</t>
  </si>
  <si>
    <t>C3H8</t>
  </si>
  <si>
    <t>Faraday</t>
  </si>
  <si>
    <r>
      <t xml:space="preserve"> P</t>
    </r>
    <r>
      <rPr>
        <vertAlign val="subscript"/>
        <sz val="11"/>
        <color theme="1"/>
        <rFont val="Calibri"/>
        <family val="2"/>
        <scheme val="minor"/>
      </rPr>
      <t xml:space="preserve">permeate </t>
    </r>
    <r>
      <rPr>
        <sz val="11"/>
        <color theme="1"/>
        <rFont val="Calibri"/>
        <family val="2"/>
        <scheme val="minor"/>
      </rPr>
      <t>(bar)</t>
    </r>
  </si>
  <si>
    <r>
      <t>P</t>
    </r>
    <r>
      <rPr>
        <vertAlign val="subscript"/>
        <sz val="11"/>
        <color theme="1"/>
        <rFont val="Calibri"/>
        <family val="2"/>
        <scheme val="minor"/>
      </rPr>
      <t>feed</t>
    </r>
    <r>
      <rPr>
        <sz val="11"/>
        <color theme="1"/>
        <rFont val="Calibri"/>
        <family val="2"/>
        <scheme val="minor"/>
      </rPr>
      <t xml:space="preserve">  (bar)</t>
    </r>
  </si>
  <si>
    <t>T (°C)</t>
  </si>
  <si>
    <t>a</t>
  </si>
  <si>
    <t>x</t>
  </si>
  <si>
    <t>Detector correction coeficients used in calculations</t>
  </si>
  <si>
    <r>
      <t>Detector corrected composotion</t>
    </r>
    <r>
      <rPr>
        <vertAlign val="subscript"/>
        <sz val="11"/>
        <color theme="1"/>
        <rFont val="Calibri"/>
        <family val="2"/>
        <scheme val="minor"/>
      </rPr>
      <t xml:space="preserve">permeate </t>
    </r>
    <r>
      <rPr>
        <sz val="11"/>
        <color theme="1"/>
        <rFont val="Calibri"/>
        <family val="2"/>
        <scheme val="minor"/>
      </rPr>
      <t>(mol %)</t>
    </r>
  </si>
  <si>
    <t>▲P (Pa)</t>
  </si>
  <si>
    <r>
      <t>Flow</t>
    </r>
    <r>
      <rPr>
        <vertAlign val="subscript"/>
        <sz val="11"/>
        <color theme="1"/>
        <rFont val="Calibri"/>
        <family val="2"/>
        <scheme val="minor"/>
      </rPr>
      <t>permeate</t>
    </r>
    <r>
      <rPr>
        <sz val="11"/>
        <color theme="1"/>
        <rFont val="Calibri"/>
        <family val="2"/>
        <scheme val="minor"/>
      </rPr>
      <t xml:space="preserve"> (ml/s)</t>
    </r>
  </si>
  <si>
    <t>SEM  propane/propene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</si>
  <si>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</si>
  <si>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</si>
  <si>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</si>
  <si>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8</t>
    </r>
  </si>
  <si>
    <r>
      <t>SF</t>
    </r>
    <r>
      <rPr>
        <vertAlign val="subscript"/>
        <sz val="11"/>
        <color theme="1"/>
        <rFont val="Calibri"/>
        <family val="2"/>
        <scheme val="minor"/>
      </rPr>
      <t>6</t>
    </r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</si>
  <si>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</t>
    </r>
  </si>
  <si>
    <r>
      <t>Ar Flow</t>
    </r>
    <r>
      <rPr>
        <vertAlign val="subscript"/>
        <sz val="11"/>
        <color theme="1"/>
        <rFont val="Calibri"/>
        <family val="2"/>
        <scheme val="minor"/>
      </rPr>
      <t>permeate</t>
    </r>
    <r>
      <rPr>
        <sz val="11"/>
        <color theme="1"/>
        <rFont val="Calibri"/>
        <family val="2"/>
        <scheme val="minor"/>
      </rPr>
      <t xml:space="preserve"> (ml/min)</t>
    </r>
  </si>
  <si>
    <r>
      <t>Flow</t>
    </r>
    <r>
      <rPr>
        <vertAlign val="subscript"/>
        <sz val="11"/>
        <color theme="1"/>
        <rFont val="Calibri"/>
        <family val="2"/>
        <scheme val="minor"/>
      </rPr>
      <t>feed</t>
    </r>
    <r>
      <rPr>
        <sz val="11"/>
        <color theme="1"/>
        <rFont val="Calibri"/>
        <family val="2"/>
        <scheme val="minor"/>
      </rPr>
      <t xml:space="preserve"> (ml/min)</t>
    </r>
  </si>
  <si>
    <t>Useful data: correction coeficients MS</t>
  </si>
  <si>
    <r>
      <t>Composotion</t>
    </r>
    <r>
      <rPr>
        <vertAlign val="subscript"/>
        <sz val="11"/>
        <color theme="1"/>
        <rFont val="Calibri"/>
        <family val="2"/>
        <scheme val="minor"/>
      </rPr>
      <t xml:space="preserve">permeate </t>
    </r>
    <r>
      <rPr>
        <sz val="11"/>
        <color theme="1"/>
        <rFont val="Calibri"/>
        <family val="2"/>
        <scheme val="minor"/>
      </rPr>
      <t>(ppm or Pp corrected)</t>
    </r>
  </si>
  <si>
    <t>Faraday no y intercept</t>
  </si>
  <si>
    <t xml:space="preserve">SEM  </t>
  </si>
  <si>
    <t>SF6</t>
  </si>
  <si>
    <t>Area W</t>
  </si>
  <si>
    <t>He</t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</si>
  <si>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</si>
  <si>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</si>
  <si>
    <t>Extra gas 2</t>
  </si>
  <si>
    <t>Extra gas 1</t>
  </si>
  <si>
    <t>EG 1</t>
  </si>
  <si>
    <t>EG 2</t>
  </si>
  <si>
    <t>Comments</t>
  </si>
  <si>
    <r>
      <t>Area (m</t>
    </r>
    <r>
      <rPr>
        <vertAlign val="super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</si>
  <si>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(2.89 Å)</t>
    </r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</si>
  <si>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(3.8 Å)</t>
    </r>
  </si>
  <si>
    <t>He (2.6 Å)</t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</si>
  <si>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(4.3 Å)</t>
    </r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</si>
  <si>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(4.5 Å)</t>
    </r>
  </si>
  <si>
    <r>
      <t>SF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(5.5 Å)</t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</si>
  <si>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(3.46 Å)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</si>
  <si>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(3.64 Å)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</si>
  <si>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(3.3 Å)</t>
    </r>
  </si>
  <si>
    <t>Knudsen selectivities</t>
  </si>
  <si>
    <r>
      <t>Permeance (mol m</t>
    </r>
    <r>
      <rPr>
        <vertAlign val="superscript"/>
        <sz val="11"/>
        <color theme="1"/>
        <rFont val="Calibri (Body)"/>
      </rPr>
      <t>-2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 (Body)"/>
      </rPr>
      <t>-1</t>
    </r>
    <r>
      <rPr>
        <sz val="11"/>
        <color theme="1"/>
        <rFont val="Calibri"/>
        <family val="2"/>
        <scheme val="minor"/>
      </rPr>
      <t xml:space="preserve"> Pa</t>
    </r>
    <r>
      <rPr>
        <vertAlign val="superscript"/>
        <sz val="11"/>
        <color theme="1"/>
        <rFont val="Calibri (Body)"/>
      </rPr>
      <t>-1</t>
    </r>
    <r>
      <rPr>
        <sz val="11"/>
        <color theme="1"/>
        <rFont val="Calibri"/>
        <family val="2"/>
        <scheme val="minor"/>
      </rPr>
      <t>)</t>
    </r>
  </si>
  <si>
    <t>T (°C) =</t>
  </si>
  <si>
    <t>H/V</t>
  </si>
  <si>
    <t>Assumed/calculated thickness (nm)</t>
  </si>
  <si>
    <r>
      <t>Permeance (GPU</t>
    </r>
    <r>
      <rPr>
        <sz val="11"/>
        <color theme="1"/>
        <rFont val="Calibri"/>
        <family val="2"/>
        <scheme val="minor"/>
      </rPr>
      <t>)</t>
    </r>
  </si>
  <si>
    <r>
      <t>Permeance (Barrer</t>
    </r>
    <r>
      <rPr>
        <sz val="11"/>
        <color theme="1"/>
        <rFont val="Calibri"/>
        <family val="2"/>
        <scheme val="minor"/>
      </rPr>
      <t>)</t>
    </r>
  </si>
  <si>
    <r>
      <t>H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(2.89 Å)</t>
    </r>
  </si>
  <si>
    <r>
      <t>T</t>
    </r>
    <r>
      <rPr>
        <b/>
        <vertAlign val="subscript"/>
        <sz val="12"/>
        <color rgb="FF9C0006"/>
        <rFont val="Calibri (Body)"/>
      </rPr>
      <t xml:space="preserve">1 </t>
    </r>
    <r>
      <rPr>
        <b/>
        <sz val="12"/>
        <color rgb="FF9C0006"/>
        <rFont val="Calibri"/>
        <family val="2"/>
        <scheme val="minor"/>
      </rPr>
      <t>(°C)</t>
    </r>
  </si>
  <si>
    <r>
      <t>T</t>
    </r>
    <r>
      <rPr>
        <b/>
        <vertAlign val="subscript"/>
        <sz val="12"/>
        <color rgb="FF9C0006"/>
        <rFont val="Calibri (Body)"/>
      </rPr>
      <t xml:space="preserve">2 </t>
    </r>
    <r>
      <rPr>
        <b/>
        <sz val="12"/>
        <color rgb="FF9C0006"/>
        <rFont val="Calibri"/>
        <family val="2"/>
        <scheme val="minor"/>
      </rPr>
      <t>(°C)</t>
    </r>
  </si>
  <si>
    <r>
      <t>T</t>
    </r>
    <r>
      <rPr>
        <b/>
        <vertAlign val="subscript"/>
        <sz val="12"/>
        <color rgb="FF9C0006"/>
        <rFont val="Calibri (Body)"/>
      </rPr>
      <t xml:space="preserve">3 </t>
    </r>
    <r>
      <rPr>
        <b/>
        <sz val="12"/>
        <color rgb="FF9C0006"/>
        <rFont val="Calibri"/>
        <family val="2"/>
        <scheme val="minor"/>
      </rPr>
      <t>(°C)</t>
    </r>
  </si>
  <si>
    <r>
      <t>T</t>
    </r>
    <r>
      <rPr>
        <b/>
        <vertAlign val="subscript"/>
        <sz val="12"/>
        <color rgb="FF9C0006"/>
        <rFont val="Calibri (Body)"/>
      </rPr>
      <t xml:space="preserve">4 </t>
    </r>
    <r>
      <rPr>
        <b/>
        <sz val="12"/>
        <color rgb="FF9C0006"/>
        <rFont val="Calibri"/>
        <family val="2"/>
        <scheme val="minor"/>
      </rPr>
      <t>(°C)</t>
    </r>
  </si>
  <si>
    <t>Activation energy</t>
  </si>
  <si>
    <t>T for rows 1 to 3 (°C)</t>
  </si>
  <si>
    <r>
      <t>E</t>
    </r>
    <r>
      <rPr>
        <vertAlign val="subscript"/>
        <sz val="11"/>
        <color theme="1"/>
        <rFont val="Calibri"/>
        <family val="2"/>
        <scheme val="minor"/>
      </rPr>
      <t>app</t>
    </r>
    <r>
      <rPr>
        <sz val="11"/>
        <color theme="1"/>
        <rFont val="Calibri"/>
        <family val="2"/>
        <scheme val="minor"/>
      </rPr>
      <t xml:space="preserve"> (KJ mol</t>
    </r>
    <r>
      <rPr>
        <vertAlign val="superscript"/>
        <sz val="11"/>
        <color theme="1"/>
        <rFont val="Calibri (Body)"/>
      </rPr>
      <t>-1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</si>
  <si>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</si>
  <si>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Activation energy calculations</t>
  </si>
  <si>
    <t>T (K)</t>
  </si>
  <si>
    <t>Ln (P)</t>
  </si>
  <si>
    <t>1/T</t>
  </si>
  <si>
    <t>slope</t>
  </si>
  <si>
    <t>R1</t>
  </si>
  <si>
    <r>
      <t>R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</si>
  <si>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R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</si>
  <si>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R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</si>
  <si>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R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</si>
  <si>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R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</si>
  <si>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R</t>
    </r>
    <r>
      <rPr>
        <vertAlign val="super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</si>
  <si>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R</t>
    </r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</si>
  <si>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E</t>
    </r>
    <r>
      <rPr>
        <vertAlign val="subscript"/>
        <sz val="11"/>
        <color theme="1"/>
        <rFont val="Calibri"/>
        <family val="2"/>
        <scheme val="minor"/>
      </rPr>
      <t>app</t>
    </r>
    <r>
      <rPr>
        <sz val="11"/>
        <color theme="1"/>
        <rFont val="Calibri"/>
        <family val="2"/>
        <scheme val="minor"/>
      </rPr>
      <t xml:space="preserve"> (kJ/mol)</t>
    </r>
  </si>
  <si>
    <t>Conversion Permeance</t>
  </si>
  <si>
    <r>
      <t>mol m</t>
    </r>
    <r>
      <rPr>
        <vertAlign val="superscript"/>
        <sz val="11"/>
        <color theme="1"/>
        <rFont val="Calibri (Body)"/>
      </rPr>
      <t>-2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 (Body)"/>
      </rPr>
      <t>-1</t>
    </r>
    <r>
      <rPr>
        <sz val="11"/>
        <color theme="1"/>
        <rFont val="Calibri"/>
        <family val="2"/>
        <scheme val="minor"/>
      </rPr>
      <t xml:space="preserve"> Pa</t>
    </r>
    <r>
      <rPr>
        <vertAlign val="superscript"/>
        <sz val="11"/>
        <color theme="1"/>
        <rFont val="Calibri (Body)"/>
      </rPr>
      <t>-1</t>
    </r>
  </si>
  <si>
    <t>GPU</t>
  </si>
  <si>
    <t>N2</t>
  </si>
  <si>
    <t>SF^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</si>
</sst>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vertAlign val="superscript"/>
      <sz val="11"/>
      <color theme="1"/>
      <name val="Calibri (Body)"/>
    </font>
    <font>
      <vertAlign val="subscript"/>
      <sz val="11"/>
      <color theme="1"/>
      <name val="Calibri (Body)"/>
    </font>
    <font>
      <b/>
      <sz val="11"/>
      <color theme="1"/>
      <name val="Calibri"/>
      <family val="2"/>
      <scheme val="minor"/>
    </font>
    <font>
      <b/>
      <vertAlign val="subscript"/>
      <sz val="12"/>
      <color rgb="FF9C0006"/>
      <name val="Calibri (Body)"/>
    </font>
    <font>
      <b/>
      <sz val="12"/>
      <color rgb="FF9C0006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dotted">
        <color theme="8" tint="-0.24994659260841701"/>
      </right>
      <top style="thin">
        <color indexed="64"/>
      </top>
      <bottom/>
      <diagonal/>
    </border>
    <border>
      <left style="dotted">
        <color theme="8" tint="-0.24994659260841701"/>
      </left>
      <right style="dotted">
        <color theme="8" tint="-0.24994659260841701"/>
      </right>
      <top style="thin">
        <color indexed="64"/>
      </top>
      <bottom/>
      <diagonal/>
    </border>
    <border>
      <left style="dotted">
        <color theme="8" tint="-0.24994659260841701"/>
      </left>
      <right/>
      <top style="thin">
        <color indexed="64"/>
      </top>
      <bottom/>
      <diagonal/>
    </border>
    <border>
      <left/>
      <right style="dotted">
        <color theme="4" tint="-0.24994659260841701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1" fillId="3" borderId="0" xfId="2" applyAlignment="1">
      <alignment horizontal="center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/>
    </xf>
    <xf numFmtId="0" fontId="0" fillId="4" borderId="1" xfId="3" applyFont="1" applyBorder="1" applyAlignment="1">
      <alignment horizontal="center" vertical="center"/>
    </xf>
    <xf numFmtId="0" fontId="1" fillId="2" borderId="1" xfId="1" applyBorder="1" applyAlignment="1">
      <alignment horizontal="center"/>
    </xf>
    <xf numFmtId="0" fontId="0" fillId="2" borderId="1" xfId="1" applyFont="1" applyBorder="1" applyAlignment="1">
      <alignment horizontal="center" vertical="center"/>
    </xf>
    <xf numFmtId="0" fontId="1" fillId="2" borderId="1" xfId="1" applyBorder="1"/>
    <xf numFmtId="164" fontId="1" fillId="4" borderId="2" xfId="3" applyNumberFormat="1" applyBorder="1" applyAlignment="1">
      <alignment horizontal="center"/>
    </xf>
    <xf numFmtId="0" fontId="1" fillId="4" borderId="3" xfId="3" applyNumberFormat="1" applyBorder="1" applyAlignment="1">
      <alignment horizontal="center"/>
    </xf>
    <xf numFmtId="0" fontId="1" fillId="4" borderId="4" xfId="3" applyNumberFormat="1" applyBorder="1" applyAlignment="1">
      <alignment horizontal="center"/>
    </xf>
    <xf numFmtId="0" fontId="1" fillId="2" borderId="5" xfId="1" applyBorder="1" applyAlignment="1">
      <alignment horizontal="center" vertical="center"/>
    </xf>
    <xf numFmtId="0" fontId="0" fillId="2" borderId="6" xfId="1" applyFont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0" fontId="1" fillId="3" borderId="0" xfId="2" applyAlignment="1">
      <alignment horizontal="center"/>
    </xf>
    <xf numFmtId="0" fontId="1" fillId="3" borderId="0" xfId="2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1" applyBorder="1" applyAlignment="1">
      <alignment horizontal="center" wrapText="1"/>
    </xf>
    <xf numFmtId="0" fontId="1" fillId="3" borderId="0" xfId="2" applyAlignment="1">
      <alignment horizontal="center"/>
    </xf>
    <xf numFmtId="0" fontId="1" fillId="2" borderId="0" xfId="1" applyBorder="1" applyAlignment="1">
      <alignment horizontal="center"/>
    </xf>
    <xf numFmtId="0" fontId="1" fillId="4" borderId="0" xfId="3" applyBorder="1" applyAlignment="1"/>
    <xf numFmtId="0" fontId="1" fillId="2" borderId="8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1" applyFont="1" applyBorder="1"/>
    <xf numFmtId="0" fontId="0" fillId="4" borderId="9" xfId="3" applyFont="1" applyBorder="1" applyAlignment="1">
      <alignment horizontal="center" vertical="center"/>
    </xf>
    <xf numFmtId="0" fontId="3" fillId="5" borderId="0" xfId="4"/>
    <xf numFmtId="0" fontId="4" fillId="6" borderId="0" xfId="5"/>
    <xf numFmtId="0" fontId="0" fillId="4" borderId="10" xfId="3" applyFont="1" applyBorder="1" applyAlignment="1">
      <alignment horizontal="center" vertical="center"/>
    </xf>
    <xf numFmtId="0" fontId="0" fillId="4" borderId="11" xfId="3" applyFont="1" applyBorder="1" applyAlignment="1">
      <alignment horizontal="center" vertical="center"/>
    </xf>
    <xf numFmtId="0" fontId="4" fillId="6" borderId="9" xfId="5" applyBorder="1" applyAlignment="1">
      <alignment horizontal="center"/>
    </xf>
    <xf numFmtId="0" fontId="0" fillId="4" borderId="16" xfId="3" applyFont="1" applyBorder="1" applyAlignment="1">
      <alignment horizontal="center" vertical="center"/>
    </xf>
    <xf numFmtId="11" fontId="0" fillId="4" borderId="14" xfId="3" applyNumberFormat="1" applyFont="1" applyBorder="1" applyAlignment="1">
      <alignment horizontal="center" vertical="center"/>
    </xf>
    <xf numFmtId="11" fontId="0" fillId="4" borderId="15" xfId="3" applyNumberFormat="1" applyFont="1" applyBorder="1" applyAlignment="1">
      <alignment horizontal="center" vertical="center"/>
    </xf>
    <xf numFmtId="0" fontId="4" fillId="6" borderId="0" xfId="5" applyBorder="1" applyAlignment="1">
      <alignment horizontal="center"/>
    </xf>
    <xf numFmtId="0" fontId="3" fillId="5" borderId="0" xfId="4" applyAlignment="1">
      <alignment horizontal="center"/>
    </xf>
    <xf numFmtId="0" fontId="3" fillId="5" borderId="0" xfId="4" applyAlignment="1">
      <alignment horizontal="right"/>
    </xf>
    <xf numFmtId="165" fontId="0" fillId="4" borderId="13" xfId="3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11" xfId="1" applyFont="1" applyBorder="1" applyAlignment="1">
      <alignment horizontal="center" vertical="center"/>
    </xf>
    <xf numFmtId="0" fontId="0" fillId="2" borderId="17" xfId="1" applyFont="1" applyBorder="1" applyAlignment="1">
      <alignment horizontal="center" vertical="center"/>
    </xf>
    <xf numFmtId="0" fontId="0" fillId="2" borderId="16" xfId="1" applyFont="1" applyBorder="1" applyAlignment="1">
      <alignment horizontal="center" vertical="center"/>
    </xf>
    <xf numFmtId="0" fontId="1" fillId="2" borderId="0" xfId="1"/>
    <xf numFmtId="0" fontId="7" fillId="2" borderId="1" xfId="1" applyFont="1" applyBorder="1" applyAlignment="1">
      <alignment horizontal="center" vertical="center"/>
    </xf>
    <xf numFmtId="0" fontId="3" fillId="5" borderId="1" xfId="4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4" borderId="14" xfId="3" applyNumberFormat="1" applyFont="1" applyBorder="1" applyAlignment="1">
      <alignment horizontal="center" vertical="center"/>
    </xf>
    <xf numFmtId="11" fontId="0" fillId="0" borderId="0" xfId="0" applyNumberFormat="1"/>
    <xf numFmtId="2" fontId="0" fillId="0" borderId="0" xfId="0" applyNumberFormat="1" applyAlignment="1">
      <alignment horizontal="left"/>
    </xf>
    <xf numFmtId="164" fontId="0" fillId="2" borderId="11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3" borderId="0" xfId="2" applyAlignment="1">
      <alignment horizontal="center"/>
    </xf>
    <xf numFmtId="0" fontId="1" fillId="3" borderId="0" xfId="2" applyAlignment="1">
      <alignment horizontal="center"/>
    </xf>
    <xf numFmtId="0" fontId="0" fillId="2" borderId="0" xfId="1" applyFont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1" applyFont="1" applyBorder="1" applyAlignment="1">
      <alignment horizontal="center" wrapText="1"/>
    </xf>
    <xf numFmtId="0" fontId="0" fillId="2" borderId="1" xfId="1" applyFont="1" applyBorder="1" applyAlignment="1">
      <alignment horizontal="center" wrapText="1"/>
    </xf>
    <xf numFmtId="0" fontId="1" fillId="2" borderId="0" xfId="1" applyBorder="1" applyAlignment="1">
      <alignment horizontal="center" wrapText="1"/>
    </xf>
    <xf numFmtId="0" fontId="0" fillId="2" borderId="12" xfId="1" applyFont="1" applyBorder="1" applyAlignment="1">
      <alignment horizontal="center" vertical="center"/>
    </xf>
    <xf numFmtId="0" fontId="0" fillId="2" borderId="0" xfId="1" applyFont="1" applyBorder="1" applyAlignment="1">
      <alignment horizontal="center" vertical="center"/>
    </xf>
    <xf numFmtId="0" fontId="0" fillId="2" borderId="10" xfId="1" applyFont="1" applyBorder="1" applyAlignment="1">
      <alignment horizontal="center" vertical="center"/>
    </xf>
    <xf numFmtId="0" fontId="0" fillId="4" borderId="0" xfId="3" applyFont="1" applyBorder="1" applyAlignment="1">
      <alignment horizontal="center"/>
    </xf>
    <xf numFmtId="0" fontId="1" fillId="4" borderId="0" xfId="3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" xfId="3" applyFont="1" applyBorder="1" applyAlignment="1">
      <alignment horizontal="center"/>
    </xf>
    <xf numFmtId="0" fontId="1" fillId="4" borderId="1" xfId="3" applyBorder="1" applyAlignment="1">
      <alignment horizontal="center"/>
    </xf>
    <xf numFmtId="0" fontId="1" fillId="7" borderId="0" xfId="1" applyFill="1" applyAlignment="1">
      <alignment horizontal="center"/>
    </xf>
    <xf numFmtId="0" fontId="1" fillId="7" borderId="0" xfId="1" applyFill="1" applyAlignment="1">
      <alignment horizontal="center" vertical="center"/>
    </xf>
    <xf numFmtId="0" fontId="1" fillId="7" borderId="5" xfId="1" applyFill="1" applyBorder="1" applyAlignment="1">
      <alignment horizontal="center" vertical="center"/>
    </xf>
    <xf numFmtId="0" fontId="0" fillId="7" borderId="6" xfId="1" applyFont="1" applyFill="1" applyBorder="1" applyAlignment="1">
      <alignment horizontal="center" vertical="center"/>
    </xf>
    <xf numFmtId="0" fontId="11" fillId="8" borderId="0" xfId="0" applyFont="1" applyFill="1"/>
    <xf numFmtId="0" fontId="0" fillId="7" borderId="0" xfId="0" applyFill="1"/>
    <xf numFmtId="0" fontId="1" fillId="7" borderId="0" xfId="2" applyFill="1" applyAlignment="1">
      <alignment horizontal="center"/>
    </xf>
    <xf numFmtId="0" fontId="1" fillId="9" borderId="8" xfId="1" applyNumberFormat="1" applyFill="1" applyBorder="1" applyAlignment="1">
      <alignment horizontal="center" vertical="center"/>
    </xf>
  </cellXfs>
  <cellStyles count="6">
    <cellStyle name="40% - Accent1" xfId="1" builtinId="31"/>
    <cellStyle name="40% - Accent4" xfId="2" builtinId="43"/>
    <cellStyle name="40% - Accent6" xfId="3" builtinId="51"/>
    <cellStyle name="Bad" xfId="5" builtinId="27"/>
    <cellStyle name="Good" xfId="4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47"/>
  <sheetViews>
    <sheetView tabSelected="1" workbookViewId="0">
      <selection activeCell="H9" sqref="H9"/>
    </sheetView>
  </sheetViews>
  <sheetFormatPr defaultColWidth="8.85546875" defaultRowHeight="15"/>
  <cols>
    <col min="1" max="1" width="13.85546875" customWidth="1"/>
    <col min="2" max="2" width="12.28515625" bestFit="1" customWidth="1"/>
    <col min="3" max="3" width="8.42578125" customWidth="1"/>
    <col min="4" max="4" width="12" bestFit="1" customWidth="1"/>
    <col min="5" max="5" width="9.7109375" customWidth="1"/>
    <col min="6" max="7" width="5.140625" customWidth="1"/>
    <col min="13" max="13" width="11" customWidth="1"/>
    <col min="14" max="14" width="10.140625" customWidth="1"/>
    <col min="15" max="15" width="4.7109375" customWidth="1"/>
    <col min="16" max="16" width="7" customWidth="1"/>
    <col min="17" max="17" width="5.140625" hidden="1" customWidth="1"/>
    <col min="18" max="18" width="14.7109375" hidden="1" customWidth="1"/>
    <col min="19" max="19" width="3.7109375" customWidth="1"/>
    <col min="20" max="29" width="7.42578125" style="28" customWidth="1"/>
    <col min="30" max="30" width="7.42578125" hidden="1" customWidth="1"/>
    <col min="31" max="31" width="3.85546875" hidden="1" customWidth="1"/>
    <col min="32" max="32" width="22.7109375" customWidth="1"/>
    <col min="44" max="44" width="3.42578125" customWidth="1"/>
    <col min="57" max="57" width="3.140625" customWidth="1"/>
    <col min="69" max="69" width="3.7109375" customWidth="1"/>
  </cols>
  <sheetData>
    <row r="1" spans="1:68">
      <c r="T1"/>
      <c r="U1"/>
      <c r="V1"/>
      <c r="W1"/>
      <c r="X1"/>
      <c r="Y1"/>
      <c r="Z1"/>
      <c r="AA1"/>
      <c r="AB1"/>
      <c r="AC1"/>
    </row>
    <row r="2" spans="1:68">
      <c r="A2" s="4"/>
      <c r="B2" s="61" t="s">
        <v>12</v>
      </c>
      <c r="C2" s="61"/>
      <c r="D2" s="61"/>
      <c r="E2" s="61"/>
      <c r="F2" s="61"/>
      <c r="G2" s="61"/>
      <c r="H2" s="61"/>
      <c r="I2" s="61"/>
      <c r="J2" s="20"/>
      <c r="K2" s="20"/>
      <c r="L2" s="20"/>
      <c r="M2" s="20"/>
      <c r="N2" s="20"/>
      <c r="T2"/>
      <c r="U2"/>
      <c r="V2"/>
      <c r="W2"/>
      <c r="X2"/>
      <c r="Y2"/>
      <c r="Z2"/>
      <c r="AA2"/>
      <c r="AB2"/>
      <c r="AC2"/>
    </row>
    <row r="3" spans="1:68" ht="18">
      <c r="A3" s="4"/>
      <c r="B3" s="18" t="s">
        <v>17</v>
      </c>
      <c r="C3" s="18" t="s">
        <v>18</v>
      </c>
      <c r="D3" s="18" t="s">
        <v>19</v>
      </c>
      <c r="E3" s="18" t="s">
        <v>20</v>
      </c>
      <c r="F3" s="18"/>
      <c r="G3" s="18"/>
      <c r="H3" s="18" t="s">
        <v>22</v>
      </c>
      <c r="I3" s="18" t="s">
        <v>21</v>
      </c>
      <c r="J3" s="18" t="s">
        <v>31</v>
      </c>
      <c r="K3" s="18" t="s">
        <v>32</v>
      </c>
      <c r="L3" s="18" t="s">
        <v>33</v>
      </c>
      <c r="M3" s="18" t="s">
        <v>35</v>
      </c>
      <c r="N3" s="18" t="s">
        <v>34</v>
      </c>
      <c r="T3"/>
      <c r="U3"/>
      <c r="V3"/>
      <c r="W3"/>
      <c r="X3"/>
      <c r="Y3"/>
      <c r="Z3"/>
      <c r="AA3"/>
      <c r="AB3"/>
      <c r="AC3"/>
    </row>
    <row r="4" spans="1:68">
      <c r="A4" s="4" t="s">
        <v>10</v>
      </c>
      <c r="B4" s="4">
        <f>'Useful information'!N9</f>
        <v>0</v>
      </c>
      <c r="C4" s="19">
        <f>'Useful information'!O9</f>
        <v>0</v>
      </c>
      <c r="D4" s="19">
        <f>'Useful information'!P9</f>
        <v>0</v>
      </c>
      <c r="E4" s="4">
        <v>0</v>
      </c>
      <c r="F4" s="60"/>
      <c r="G4" s="60"/>
      <c r="H4" s="4">
        <v>0</v>
      </c>
      <c r="I4" s="4">
        <f>'Useful information'!Q9</f>
        <v>0</v>
      </c>
      <c r="J4" s="20">
        <v>0</v>
      </c>
      <c r="K4" s="24">
        <f>J4</f>
        <v>0</v>
      </c>
      <c r="L4" s="24">
        <f t="shared" ref="L4:N4" si="0">K4</f>
        <v>0</v>
      </c>
      <c r="M4" s="24">
        <f t="shared" si="0"/>
        <v>0</v>
      </c>
      <c r="N4" s="24">
        <f t="shared" si="0"/>
        <v>0</v>
      </c>
      <c r="AB4"/>
      <c r="AC4"/>
    </row>
    <row r="5" spans="1:68" ht="15.75">
      <c r="A5" s="4" t="s">
        <v>11</v>
      </c>
      <c r="B5" s="81">
        <v>0.82679999999999998</v>
      </c>
      <c r="C5" s="81">
        <v>0.79630000000000001</v>
      </c>
      <c r="D5" s="81">
        <v>0.96279999999999999</v>
      </c>
      <c r="E5" s="4"/>
      <c r="F5" s="60"/>
      <c r="G5" s="60"/>
      <c r="H5" s="4"/>
      <c r="I5" s="81">
        <v>1.0501</v>
      </c>
      <c r="J5" s="81">
        <v>0.83750000000000002</v>
      </c>
      <c r="K5" s="81"/>
      <c r="L5" s="81">
        <v>0.79449999999999998</v>
      </c>
      <c r="M5" s="24"/>
      <c r="N5" s="24"/>
      <c r="T5"/>
      <c r="U5"/>
      <c r="V5"/>
      <c r="W5"/>
      <c r="X5"/>
      <c r="Y5"/>
      <c r="Z5"/>
      <c r="AA5"/>
      <c r="AB5"/>
      <c r="AC5"/>
    </row>
    <row r="6" spans="1:68">
      <c r="T6"/>
      <c r="U6"/>
      <c r="V6"/>
      <c r="W6"/>
      <c r="X6"/>
      <c r="Y6"/>
      <c r="Z6"/>
      <c r="AA6"/>
      <c r="AB6"/>
      <c r="AC6"/>
    </row>
    <row r="7" spans="1:68">
      <c r="T7"/>
      <c r="U7"/>
      <c r="V7"/>
      <c r="W7"/>
      <c r="X7"/>
      <c r="Y7"/>
      <c r="Z7"/>
      <c r="AA7"/>
      <c r="AB7"/>
      <c r="AC7"/>
    </row>
    <row r="8" spans="1:68" ht="17.25">
      <c r="A8" s="29" t="s">
        <v>39</v>
      </c>
      <c r="B8" s="82">
        <v>5.8000000000000003E-8</v>
      </c>
      <c r="T8"/>
      <c r="U8"/>
      <c r="V8"/>
      <c r="W8"/>
      <c r="X8"/>
      <c r="Y8"/>
      <c r="Z8"/>
      <c r="AA8"/>
      <c r="AB8"/>
      <c r="AC8"/>
    </row>
    <row r="9" spans="1:68" ht="18">
      <c r="A9" s="4" t="s">
        <v>7</v>
      </c>
      <c r="B9" s="83">
        <v>1</v>
      </c>
      <c r="T9"/>
      <c r="U9"/>
      <c r="V9"/>
      <c r="W9"/>
      <c r="X9"/>
      <c r="Y9"/>
      <c r="Z9"/>
      <c r="AA9"/>
      <c r="AB9"/>
      <c r="AC9"/>
    </row>
    <row r="10" spans="1:68">
      <c r="T10"/>
      <c r="U10"/>
      <c r="V10"/>
      <c r="W10"/>
      <c r="X10"/>
      <c r="Y10"/>
      <c r="Z10"/>
      <c r="AA10"/>
      <c r="AB10"/>
      <c r="AC10"/>
    </row>
    <row r="11" spans="1:68" ht="5.25" customHeight="1">
      <c r="T11"/>
      <c r="U11"/>
      <c r="V11"/>
      <c r="W11"/>
      <c r="X11"/>
      <c r="Y11"/>
      <c r="Z11"/>
      <c r="AA11"/>
      <c r="AB11"/>
      <c r="AC11"/>
    </row>
    <row r="12" spans="1:68" ht="16.5" customHeight="1">
      <c r="B12" s="6"/>
      <c r="D12" s="65" t="s">
        <v>23</v>
      </c>
      <c r="E12" s="6"/>
      <c r="H12" s="65" t="s">
        <v>24</v>
      </c>
      <c r="I12" s="67"/>
      <c r="J12" s="67"/>
      <c r="K12" s="67"/>
      <c r="L12" s="67"/>
      <c r="M12" s="67"/>
      <c r="N12" s="23"/>
      <c r="O12" s="23"/>
      <c r="P12" s="23"/>
      <c r="Q12" s="23"/>
      <c r="R12" s="23"/>
      <c r="T12" s="62" t="s">
        <v>26</v>
      </c>
      <c r="U12" s="63"/>
      <c r="V12" s="63"/>
      <c r="W12" s="63"/>
      <c r="X12" s="63"/>
      <c r="Y12" s="63"/>
      <c r="Z12" s="63"/>
      <c r="AA12" s="21"/>
      <c r="AB12" s="21"/>
      <c r="AC12" s="21"/>
      <c r="AD12" s="21"/>
      <c r="AE12" s="21"/>
      <c r="AF12" s="2"/>
      <c r="AG12" s="64" t="s">
        <v>13</v>
      </c>
      <c r="AH12" s="64"/>
      <c r="AI12" s="64"/>
      <c r="AJ12" s="64"/>
      <c r="AK12" s="64"/>
      <c r="AL12" s="64"/>
      <c r="AM12" s="64"/>
      <c r="AN12" s="22"/>
      <c r="AO12" s="22"/>
      <c r="AP12" s="22"/>
      <c r="AQ12" s="22"/>
      <c r="AR12" s="22"/>
      <c r="AT12" s="64" t="s">
        <v>14</v>
      </c>
      <c r="AU12" s="64"/>
      <c r="AV12" s="64"/>
      <c r="AW12" s="64"/>
      <c r="AX12" s="64"/>
      <c r="AY12" s="64"/>
      <c r="AZ12" s="22"/>
      <c r="BA12" s="22"/>
      <c r="BB12" s="22"/>
      <c r="BC12" s="22"/>
      <c r="BD12" s="22"/>
      <c r="BF12" t="s">
        <v>15</v>
      </c>
    </row>
    <row r="13" spans="1:68" ht="16.5" customHeight="1">
      <c r="A13" t="s">
        <v>38</v>
      </c>
      <c r="B13" s="8" t="s">
        <v>9</v>
      </c>
      <c r="D13" s="66"/>
      <c r="E13" s="8" t="s">
        <v>8</v>
      </c>
      <c r="H13" s="9" t="s">
        <v>17</v>
      </c>
      <c r="I13" s="9" t="s">
        <v>18</v>
      </c>
      <c r="J13" s="9" t="s">
        <v>19</v>
      </c>
      <c r="K13" s="9" t="s">
        <v>20</v>
      </c>
      <c r="L13" s="9" t="s">
        <v>22</v>
      </c>
      <c r="M13" s="9" t="s">
        <v>21</v>
      </c>
      <c r="N13" s="9" t="s">
        <v>31</v>
      </c>
      <c r="O13" s="9" t="s">
        <v>32</v>
      </c>
      <c r="P13" s="9" t="s">
        <v>33</v>
      </c>
      <c r="Q13" s="9" t="s">
        <v>36</v>
      </c>
      <c r="R13" s="9" t="s">
        <v>37</v>
      </c>
      <c r="T13" s="10" t="s">
        <v>0</v>
      </c>
      <c r="U13" s="9" t="s">
        <v>17</v>
      </c>
      <c r="V13" s="9" t="s">
        <v>18</v>
      </c>
      <c r="W13" s="9" t="s">
        <v>19</v>
      </c>
      <c r="X13" s="9" t="s">
        <v>20</v>
      </c>
      <c r="Y13" s="9" t="s">
        <v>22</v>
      </c>
      <c r="Z13" s="9" t="s">
        <v>21</v>
      </c>
      <c r="AA13" s="9" t="s">
        <v>31</v>
      </c>
      <c r="AB13" s="9" t="s">
        <v>32</v>
      </c>
      <c r="AC13" s="9" t="s">
        <v>33</v>
      </c>
      <c r="AD13" s="9" t="s">
        <v>36</v>
      </c>
      <c r="AE13" s="9" t="s">
        <v>37</v>
      </c>
      <c r="AF13" s="1"/>
      <c r="AG13" s="1" t="s">
        <v>0</v>
      </c>
      <c r="AH13" s="1" t="s">
        <v>17</v>
      </c>
      <c r="AI13" s="1" t="s">
        <v>18</v>
      </c>
      <c r="AJ13" s="1" t="s">
        <v>19</v>
      </c>
      <c r="AK13" s="1" t="s">
        <v>20</v>
      </c>
      <c r="AL13" s="1" t="s">
        <v>22</v>
      </c>
      <c r="AM13" s="1" t="s">
        <v>21</v>
      </c>
      <c r="AN13" s="1"/>
      <c r="AO13" s="1"/>
      <c r="AP13" s="1"/>
      <c r="AQ13" s="1"/>
      <c r="AR13" s="1"/>
      <c r="AT13" s="1" t="s">
        <v>17</v>
      </c>
      <c r="AU13" s="1" t="s">
        <v>18</v>
      </c>
      <c r="AV13" s="1" t="s">
        <v>19</v>
      </c>
      <c r="AW13" s="1" t="s">
        <v>20</v>
      </c>
      <c r="AX13" s="1" t="s">
        <v>22</v>
      </c>
      <c r="AY13" s="1" t="s">
        <v>21</v>
      </c>
      <c r="AZ13" s="1"/>
      <c r="BA13" s="1"/>
      <c r="BB13" s="1"/>
      <c r="BC13" s="1"/>
      <c r="BD13" s="1"/>
      <c r="BF13" s="1" t="s">
        <v>17</v>
      </c>
      <c r="BG13" s="1" t="s">
        <v>18</v>
      </c>
      <c r="BH13" s="1" t="s">
        <v>19</v>
      </c>
      <c r="BI13" s="1" t="s">
        <v>20</v>
      </c>
      <c r="BJ13" s="1" t="s">
        <v>22</v>
      </c>
      <c r="BK13" s="1" t="s">
        <v>21</v>
      </c>
    </row>
    <row r="14" spans="1:68">
      <c r="B14" s="77">
        <v>35</v>
      </c>
      <c r="D14" s="78">
        <v>30</v>
      </c>
      <c r="E14" s="77">
        <v>2</v>
      </c>
      <c r="H14" s="79">
        <v>30</v>
      </c>
      <c r="I14" s="80">
        <v>30</v>
      </c>
      <c r="J14" s="16"/>
      <c r="K14" s="16"/>
      <c r="L14" s="16"/>
      <c r="M14" s="17"/>
      <c r="N14" s="15"/>
      <c r="O14" s="16"/>
      <c r="P14" s="16"/>
      <c r="Q14" s="16"/>
      <c r="R14" s="16"/>
      <c r="T14" s="27">
        <f>1000000-SUM(U14:AC14)</f>
        <v>999385</v>
      </c>
      <c r="U14" s="84">
        <f>600-10</f>
        <v>590</v>
      </c>
      <c r="V14" s="84">
        <f>30-5</f>
        <v>25</v>
      </c>
      <c r="W14" s="27" t="str">
        <f t="shared" ref="W14:W15" si="1">IF(J14=0,"-","input")</f>
        <v>-</v>
      </c>
      <c r="X14" s="27" t="str">
        <f t="shared" ref="X14:X15" si="2">IF(K14=0,"-","input")</f>
        <v>-</v>
      </c>
      <c r="Y14" s="27" t="str">
        <f t="shared" ref="Y14:AC14" si="3">IF(L14=0,"-","input")</f>
        <v>-</v>
      </c>
      <c r="Z14" s="27" t="str">
        <f t="shared" si="3"/>
        <v>-</v>
      </c>
      <c r="AA14" s="27" t="str">
        <f t="shared" si="3"/>
        <v>-</v>
      </c>
      <c r="AB14" s="27" t="str">
        <f t="shared" si="3"/>
        <v>-</v>
      </c>
      <c r="AC14" s="27" t="str">
        <f t="shared" si="3"/>
        <v>-</v>
      </c>
      <c r="AD14" s="16"/>
      <c r="AE14" s="16"/>
      <c r="AG14" s="3">
        <f>100-SUM(AH14:AR14)</f>
        <v>99.949228050000002</v>
      </c>
      <c r="AH14" s="3">
        <f t="shared" ref="AH14:AH47" si="4">IF(H14=0,0,U14/SUM($T14:$AE14)*100*$B$5+$B$4)</f>
        <v>4.8781200000000004E-2</v>
      </c>
      <c r="AI14" s="3">
        <f t="shared" ref="AI14:AI47" si="5">IF(I14=0,0,V14/SUM($T14:$AE14)*100*$C$5+$C$4)</f>
        <v>1.9907499999999999E-3</v>
      </c>
      <c r="AJ14" s="3">
        <f t="shared" ref="AJ14:AJ47" si="6">IF(J14=0,0,W14/SUM($T14:$AE14)*100*$D$5+$D$4)</f>
        <v>0</v>
      </c>
      <c r="AK14" s="3">
        <f t="shared" ref="AK14:AK47" si="7">IF(K14=0,0,X14/SUM($T14:$AE14)*100*$E$5+$E$4)</f>
        <v>0</v>
      </c>
      <c r="AL14" s="3">
        <f t="shared" ref="AL14:AL47" si="8">IF(L14=0,0,Y14/SUM($T14:$AE14)*100*$H$5+$H$4)</f>
        <v>0</v>
      </c>
      <c r="AM14" s="3">
        <f t="shared" ref="AM14:AM47" si="9">IF(M14=0,0,Z14/SUM($T14:$AE14)*100*$I$5+$I$4)</f>
        <v>0</v>
      </c>
      <c r="AN14" s="3">
        <f t="shared" ref="AN14:AN47" si="10">IF(N14=0,0,AA14/SUM($T14:$AE14)*100*$J$5+$J$4)</f>
        <v>0</v>
      </c>
      <c r="AO14" s="3">
        <f t="shared" ref="AO14:AO47" si="11">IF(O14=0,0,AB14/SUM($T14:$AE14)*100*$K$5+$K$4)</f>
        <v>0</v>
      </c>
      <c r="AP14" s="3">
        <f t="shared" ref="AP14:AP47" si="12">IF(P14=0,0,AC14/SUM($T14:$AE14)*100*$L$5+$L$4)</f>
        <v>0</v>
      </c>
      <c r="AQ14" s="3">
        <f t="shared" ref="AQ14:AQ47" si="13">IF(Q14=0,0,AD14/SUM($T14:$AE14)*100*$M$5+$M$4)</f>
        <v>0</v>
      </c>
      <c r="AR14" s="3">
        <f t="shared" ref="AR14:AR47" si="14">IF(R14=0,0,AE14/SUM($T14:$AE14)*100*$N$5+$N$4)</f>
        <v>0</v>
      </c>
      <c r="AT14">
        <f t="shared" ref="AT14:BD14" si="15">(($E14*H14/SUM($H14:$R14))-($B$9*AH14/100))*100000</f>
        <v>99951.218800000002</v>
      </c>
      <c r="AU14">
        <f t="shared" si="15"/>
        <v>99998.009250000003</v>
      </c>
      <c r="AV14">
        <f t="shared" si="15"/>
        <v>0</v>
      </c>
      <c r="AW14">
        <f t="shared" si="15"/>
        <v>0</v>
      </c>
      <c r="AX14">
        <f t="shared" si="15"/>
        <v>0</v>
      </c>
      <c r="AY14">
        <f t="shared" si="15"/>
        <v>0</v>
      </c>
      <c r="AZ14">
        <f t="shared" si="15"/>
        <v>0</v>
      </c>
      <c r="BA14">
        <f t="shared" si="15"/>
        <v>0</v>
      </c>
      <c r="BB14">
        <f t="shared" si="15"/>
        <v>0</v>
      </c>
      <c r="BC14">
        <f t="shared" si="15"/>
        <v>0</v>
      </c>
      <c r="BD14">
        <f t="shared" si="15"/>
        <v>0</v>
      </c>
      <c r="BF14">
        <f t="shared" ref="BF14:BP14" si="16">AH14*$D14/$AG14/60</f>
        <v>2.4402989873817244E-4</v>
      </c>
      <c r="BG14">
        <f t="shared" si="16"/>
        <v>9.9588062801451511E-6</v>
      </c>
      <c r="BH14">
        <f t="shared" si="16"/>
        <v>0</v>
      </c>
      <c r="BI14">
        <f t="shared" si="16"/>
        <v>0</v>
      </c>
      <c r="BJ14">
        <f t="shared" si="16"/>
        <v>0</v>
      </c>
      <c r="BK14">
        <f t="shared" si="16"/>
        <v>0</v>
      </c>
      <c r="BL14">
        <f t="shared" si="16"/>
        <v>0</v>
      </c>
      <c r="BM14">
        <f t="shared" si="16"/>
        <v>0</v>
      </c>
      <c r="BN14">
        <f t="shared" si="16"/>
        <v>0</v>
      </c>
      <c r="BO14">
        <f t="shared" si="16"/>
        <v>0</v>
      </c>
      <c r="BP14">
        <f t="shared" si="16"/>
        <v>0</v>
      </c>
    </row>
    <row r="15" spans="1:68">
      <c r="B15" s="6"/>
      <c r="D15" s="5"/>
      <c r="E15" s="6"/>
      <c r="H15" s="14"/>
      <c r="I15" s="15"/>
      <c r="J15" s="16"/>
      <c r="K15" s="16"/>
      <c r="L15" s="16"/>
      <c r="M15" s="17"/>
      <c r="N15" s="15"/>
      <c r="O15" s="16"/>
      <c r="P15" s="16"/>
      <c r="Q15" s="16"/>
      <c r="R15" s="16"/>
      <c r="T15" s="27">
        <f t="shared" ref="T15:T47" si="17">1000000-SUM(U15:AC15)</f>
        <v>1000000</v>
      </c>
      <c r="U15" s="27" t="str">
        <f t="shared" ref="U15" si="18">IF(H15=0,"-","input")</f>
        <v>-</v>
      </c>
      <c r="V15" s="27"/>
      <c r="W15" s="27" t="str">
        <f t="shared" si="1"/>
        <v>-</v>
      </c>
      <c r="X15" s="27" t="str">
        <f t="shared" si="2"/>
        <v>-</v>
      </c>
      <c r="Y15" s="27" t="str">
        <f t="shared" ref="Y15:Y47" si="19">IF(L15=0,"-","input")</f>
        <v>-</v>
      </c>
      <c r="Z15" s="27" t="str">
        <f t="shared" ref="Z15:Z47" si="20">IF(M15=0,"-","input")</f>
        <v>-</v>
      </c>
      <c r="AA15" s="27" t="str">
        <f t="shared" ref="AA15:AA47" si="21">IF(N15=0,"-","input")</f>
        <v>-</v>
      </c>
      <c r="AB15" s="27" t="str">
        <f t="shared" ref="AB15:AB47" si="22">IF(O15=0,"-","input")</f>
        <v>-</v>
      </c>
      <c r="AC15" s="27" t="str">
        <f t="shared" ref="AC15:AC47" si="23">IF(P15=0,"-","input")</f>
        <v>-</v>
      </c>
      <c r="AD15" s="16"/>
      <c r="AE15" s="16"/>
      <c r="AG15" s="3">
        <f t="shared" ref="AG15:AG47" si="24">100-SUM(AH15:AR15)</f>
        <v>100</v>
      </c>
      <c r="AH15" s="3">
        <f t="shared" si="4"/>
        <v>0</v>
      </c>
      <c r="AI15" s="3">
        <f t="shared" si="5"/>
        <v>0</v>
      </c>
      <c r="AJ15" s="3">
        <f t="shared" si="6"/>
        <v>0</v>
      </c>
      <c r="AK15" s="3">
        <f t="shared" si="7"/>
        <v>0</v>
      </c>
      <c r="AL15" s="3">
        <f t="shared" si="8"/>
        <v>0</v>
      </c>
      <c r="AM15" s="3">
        <f t="shared" si="9"/>
        <v>0</v>
      </c>
      <c r="AN15" s="3">
        <f t="shared" si="10"/>
        <v>0</v>
      </c>
      <c r="AO15" s="3">
        <f t="shared" si="11"/>
        <v>0</v>
      </c>
      <c r="AP15" s="3">
        <f t="shared" si="12"/>
        <v>0</v>
      </c>
      <c r="AQ15" s="3">
        <f t="shared" si="13"/>
        <v>0</v>
      </c>
      <c r="AR15" s="3">
        <f t="shared" si="14"/>
        <v>0</v>
      </c>
      <c r="AT15" t="e">
        <f t="shared" ref="AT15:AT47" si="25">(($E15*H15/SUM($H15:$R15))-($B$9*AH15/100))*100000</f>
        <v>#DIV/0!</v>
      </c>
      <c r="AU15" t="e">
        <f t="shared" ref="AU15:AU47" si="26">(($E15*I15/SUM($H15:$R15))-($B$9*AI15/100))*100000</f>
        <v>#DIV/0!</v>
      </c>
      <c r="AV15" t="e">
        <f t="shared" ref="AV15:AV47" si="27">(($E15*J15/SUM($H15:$R15))-($B$9*AJ15/100))*100000</f>
        <v>#DIV/0!</v>
      </c>
      <c r="AW15" t="e">
        <f t="shared" ref="AW15:AW47" si="28">(($E15*K15/SUM($H15:$R15))-($B$9*AK15/100))*100000</f>
        <v>#DIV/0!</v>
      </c>
      <c r="AX15" t="e">
        <f t="shared" ref="AX15:AX47" si="29">(($E15*L15/SUM($H15:$R15))-($B$9*AL15/100))*100000</f>
        <v>#DIV/0!</v>
      </c>
      <c r="AY15" t="e">
        <f t="shared" ref="AY15:AY47" si="30">(($E15*M15/SUM($H15:$R15))-($B$9*AM15/100))*100000</f>
        <v>#DIV/0!</v>
      </c>
      <c r="AZ15" t="e">
        <f t="shared" ref="AZ15:AZ47" si="31">(($E15*N15/SUM($H15:$R15))-($B$9*AN15/100))*100000</f>
        <v>#DIV/0!</v>
      </c>
      <c r="BA15" t="e">
        <f t="shared" ref="BA15:BA47" si="32">(($E15*O15/SUM($H15:$R15))-($B$9*AO15/100))*100000</f>
        <v>#DIV/0!</v>
      </c>
      <c r="BB15" t="e">
        <f t="shared" ref="BB15:BB47" si="33">(($E15*P15/SUM($H15:$R15))-($B$9*AP15/100))*100000</f>
        <v>#DIV/0!</v>
      </c>
      <c r="BC15" t="e">
        <f t="shared" ref="BC15:BC47" si="34">(($E15*Q15/SUM($H15:$R15))-($B$9*AQ15/100))*100000</f>
        <v>#DIV/0!</v>
      </c>
      <c r="BD15" t="e">
        <f t="shared" ref="BD15:BD47" si="35">(($E15*R15/SUM($H15:$R15))-($B$9*AR15/100))*100000</f>
        <v>#DIV/0!</v>
      </c>
      <c r="BF15">
        <f t="shared" ref="BF15:BF47" si="36">AH15*$D15/$AG15/60</f>
        <v>0</v>
      </c>
      <c r="BG15">
        <f t="shared" ref="BG15:BG47" si="37">AI15*$D15/$AG15/60</f>
        <v>0</v>
      </c>
      <c r="BH15">
        <f t="shared" ref="BH15:BH47" si="38">AJ15*$D15/$AG15/60</f>
        <v>0</v>
      </c>
      <c r="BI15">
        <f t="shared" ref="BI15:BI47" si="39">AK15*$D15/$AG15/60</f>
        <v>0</v>
      </c>
      <c r="BJ15">
        <f t="shared" ref="BJ15:BJ47" si="40">AL15*$D15/$AG15/60</f>
        <v>0</v>
      </c>
      <c r="BK15">
        <f t="shared" ref="BK15:BK47" si="41">AM15*$D15/$AG15/60</f>
        <v>0</v>
      </c>
      <c r="BL15">
        <f t="shared" ref="BL15:BL47" si="42">AN15*$D15/$AG15/60</f>
        <v>0</v>
      </c>
      <c r="BM15">
        <f t="shared" ref="BM15:BM47" si="43">AO15*$D15/$AG15/60</f>
        <v>0</v>
      </c>
      <c r="BN15">
        <f t="shared" ref="BN15:BN47" si="44">AP15*$D15/$AG15/60</f>
        <v>0</v>
      </c>
      <c r="BO15">
        <f t="shared" ref="BO15:BO47" si="45">AQ15*$D15/$AG15/60</f>
        <v>0</v>
      </c>
      <c r="BP15">
        <f t="shared" ref="BP15:BP47" si="46">AR15*$D15/$AG15/60</f>
        <v>0</v>
      </c>
    </row>
    <row r="16" spans="1:68">
      <c r="B16" s="6"/>
      <c r="D16" s="5"/>
      <c r="E16" s="6"/>
      <c r="H16" s="14"/>
      <c r="I16" s="15"/>
      <c r="J16" s="16"/>
      <c r="K16" s="16"/>
      <c r="L16" s="16"/>
      <c r="M16" s="17"/>
      <c r="N16" s="15"/>
      <c r="O16" s="16"/>
      <c r="P16" s="16"/>
      <c r="Q16" s="16"/>
      <c r="R16" s="16"/>
      <c r="T16" s="27">
        <f t="shared" si="17"/>
        <v>1000000</v>
      </c>
      <c r="U16" s="27" t="str">
        <f t="shared" ref="U16:U47" si="47">IF(H16=0,"-","input")</f>
        <v>-</v>
      </c>
      <c r="V16" s="27" t="str">
        <f t="shared" ref="V16" si="48">IF(I16=0,"-","input")</f>
        <v>-</v>
      </c>
      <c r="W16" s="27"/>
      <c r="X16" s="27" t="str">
        <f t="shared" ref="X16:X47" si="49">IF(K16=0,"-","input")</f>
        <v>-</v>
      </c>
      <c r="Y16" s="27" t="str">
        <f t="shared" si="19"/>
        <v>-</v>
      </c>
      <c r="Z16" s="27" t="str">
        <f t="shared" si="20"/>
        <v>-</v>
      </c>
      <c r="AA16" s="27" t="str">
        <f t="shared" si="21"/>
        <v>-</v>
      </c>
      <c r="AB16" s="27" t="str">
        <f t="shared" si="22"/>
        <v>-</v>
      </c>
      <c r="AC16" s="27" t="str">
        <f t="shared" si="23"/>
        <v>-</v>
      </c>
      <c r="AD16" s="16"/>
      <c r="AE16" s="16"/>
      <c r="AG16" s="3">
        <f t="shared" si="24"/>
        <v>100</v>
      </c>
      <c r="AH16" s="3">
        <f t="shared" si="4"/>
        <v>0</v>
      </c>
      <c r="AI16" s="3">
        <f t="shared" si="5"/>
        <v>0</v>
      </c>
      <c r="AJ16" s="3">
        <f t="shared" si="6"/>
        <v>0</v>
      </c>
      <c r="AK16" s="3">
        <f t="shared" si="7"/>
        <v>0</v>
      </c>
      <c r="AL16" s="3">
        <f t="shared" si="8"/>
        <v>0</v>
      </c>
      <c r="AM16" s="3">
        <f t="shared" si="9"/>
        <v>0</v>
      </c>
      <c r="AN16" s="3">
        <f t="shared" si="10"/>
        <v>0</v>
      </c>
      <c r="AO16" s="3">
        <f t="shared" si="11"/>
        <v>0</v>
      </c>
      <c r="AP16" s="3">
        <f t="shared" si="12"/>
        <v>0</v>
      </c>
      <c r="AQ16" s="3">
        <f t="shared" si="13"/>
        <v>0</v>
      </c>
      <c r="AR16" s="3">
        <f t="shared" si="14"/>
        <v>0</v>
      </c>
      <c r="AT16" t="e">
        <f t="shared" si="25"/>
        <v>#DIV/0!</v>
      </c>
      <c r="AU16" t="e">
        <f t="shared" si="26"/>
        <v>#DIV/0!</v>
      </c>
      <c r="AV16" t="e">
        <f t="shared" si="27"/>
        <v>#DIV/0!</v>
      </c>
      <c r="AW16" t="e">
        <f t="shared" si="28"/>
        <v>#DIV/0!</v>
      </c>
      <c r="AX16" t="e">
        <f t="shared" si="29"/>
        <v>#DIV/0!</v>
      </c>
      <c r="AY16" t="e">
        <f t="shared" si="30"/>
        <v>#DIV/0!</v>
      </c>
      <c r="AZ16" t="e">
        <f t="shared" si="31"/>
        <v>#DIV/0!</v>
      </c>
      <c r="BA16" t="e">
        <f t="shared" si="32"/>
        <v>#DIV/0!</v>
      </c>
      <c r="BB16" t="e">
        <f t="shared" si="33"/>
        <v>#DIV/0!</v>
      </c>
      <c r="BC16" t="e">
        <f t="shared" si="34"/>
        <v>#DIV/0!</v>
      </c>
      <c r="BD16" t="e">
        <f t="shared" si="35"/>
        <v>#DIV/0!</v>
      </c>
      <c r="BF16">
        <f t="shared" si="36"/>
        <v>0</v>
      </c>
      <c r="BG16">
        <f t="shared" si="37"/>
        <v>0</v>
      </c>
      <c r="BH16">
        <f t="shared" si="38"/>
        <v>0</v>
      </c>
      <c r="BI16">
        <f t="shared" si="39"/>
        <v>0</v>
      </c>
      <c r="BJ16">
        <f t="shared" si="40"/>
        <v>0</v>
      </c>
      <c r="BK16">
        <f t="shared" si="41"/>
        <v>0</v>
      </c>
      <c r="BL16">
        <f t="shared" si="42"/>
        <v>0</v>
      </c>
      <c r="BM16">
        <f t="shared" si="43"/>
        <v>0</v>
      </c>
      <c r="BN16">
        <f t="shared" si="44"/>
        <v>0</v>
      </c>
      <c r="BO16">
        <f t="shared" si="45"/>
        <v>0</v>
      </c>
      <c r="BP16">
        <f t="shared" si="46"/>
        <v>0</v>
      </c>
    </row>
    <row r="17" spans="2:68">
      <c r="B17" s="6"/>
      <c r="D17" s="5"/>
      <c r="E17" s="6"/>
      <c r="H17" s="14"/>
      <c r="I17" s="15"/>
      <c r="J17" s="16"/>
      <c r="K17" s="16"/>
      <c r="L17" s="16"/>
      <c r="M17" s="17"/>
      <c r="N17" s="15"/>
      <c r="O17" s="16"/>
      <c r="P17" s="16"/>
      <c r="Q17" s="16"/>
      <c r="R17" s="16"/>
      <c r="T17" s="27">
        <f t="shared" si="17"/>
        <v>1000000</v>
      </c>
      <c r="U17" s="27" t="str">
        <f t="shared" si="47"/>
        <v>-</v>
      </c>
      <c r="V17" s="27" t="str">
        <f t="shared" ref="V17:V47" si="50">IF(I17=0,"-","input")</f>
        <v>-</v>
      </c>
      <c r="W17" s="27" t="str">
        <f t="shared" ref="W17:W47" si="51">IF(J17=0,"-","input")</f>
        <v>-</v>
      </c>
      <c r="X17" s="27" t="str">
        <f t="shared" si="49"/>
        <v>-</v>
      </c>
      <c r="Y17" s="27" t="str">
        <f t="shared" si="19"/>
        <v>-</v>
      </c>
      <c r="Z17" s="27" t="str">
        <f t="shared" si="20"/>
        <v>-</v>
      </c>
      <c r="AA17" s="27" t="str">
        <f t="shared" si="21"/>
        <v>-</v>
      </c>
      <c r="AB17" s="27" t="str">
        <f t="shared" si="22"/>
        <v>-</v>
      </c>
      <c r="AC17" s="27" t="str">
        <f t="shared" si="23"/>
        <v>-</v>
      </c>
      <c r="AD17" s="16"/>
      <c r="AE17" s="16"/>
      <c r="AG17" s="3">
        <f t="shared" si="24"/>
        <v>100</v>
      </c>
      <c r="AH17" s="3">
        <f t="shared" si="4"/>
        <v>0</v>
      </c>
      <c r="AI17" s="3">
        <f t="shared" si="5"/>
        <v>0</v>
      </c>
      <c r="AJ17" s="3">
        <f t="shared" si="6"/>
        <v>0</v>
      </c>
      <c r="AK17" s="3">
        <f t="shared" si="7"/>
        <v>0</v>
      </c>
      <c r="AL17" s="3">
        <f t="shared" si="8"/>
        <v>0</v>
      </c>
      <c r="AM17" s="3">
        <f t="shared" si="9"/>
        <v>0</v>
      </c>
      <c r="AN17" s="3">
        <f t="shared" si="10"/>
        <v>0</v>
      </c>
      <c r="AO17" s="3">
        <f t="shared" si="11"/>
        <v>0</v>
      </c>
      <c r="AP17" s="3">
        <f t="shared" si="12"/>
        <v>0</v>
      </c>
      <c r="AQ17" s="3">
        <f t="shared" si="13"/>
        <v>0</v>
      </c>
      <c r="AR17" s="3">
        <f t="shared" si="14"/>
        <v>0</v>
      </c>
      <c r="AT17" t="e">
        <f t="shared" si="25"/>
        <v>#DIV/0!</v>
      </c>
      <c r="AU17" t="e">
        <f t="shared" si="26"/>
        <v>#DIV/0!</v>
      </c>
      <c r="AV17" t="e">
        <f t="shared" si="27"/>
        <v>#DIV/0!</v>
      </c>
      <c r="AW17" t="e">
        <f t="shared" si="28"/>
        <v>#DIV/0!</v>
      </c>
      <c r="AX17" t="e">
        <f t="shared" si="29"/>
        <v>#DIV/0!</v>
      </c>
      <c r="AY17" t="e">
        <f t="shared" si="30"/>
        <v>#DIV/0!</v>
      </c>
      <c r="AZ17" t="e">
        <f t="shared" si="31"/>
        <v>#DIV/0!</v>
      </c>
      <c r="BA17" t="e">
        <f t="shared" si="32"/>
        <v>#DIV/0!</v>
      </c>
      <c r="BB17" t="e">
        <f t="shared" si="33"/>
        <v>#DIV/0!</v>
      </c>
      <c r="BC17" t="e">
        <f t="shared" si="34"/>
        <v>#DIV/0!</v>
      </c>
      <c r="BD17" t="e">
        <f t="shared" si="35"/>
        <v>#DIV/0!</v>
      </c>
      <c r="BF17">
        <f t="shared" si="36"/>
        <v>0</v>
      </c>
      <c r="BG17">
        <f t="shared" si="37"/>
        <v>0</v>
      </c>
      <c r="BH17">
        <f t="shared" si="38"/>
        <v>0</v>
      </c>
      <c r="BI17">
        <f t="shared" si="39"/>
        <v>0</v>
      </c>
      <c r="BJ17">
        <f t="shared" si="40"/>
        <v>0</v>
      </c>
      <c r="BK17">
        <f t="shared" si="41"/>
        <v>0</v>
      </c>
      <c r="BL17">
        <f t="shared" si="42"/>
        <v>0</v>
      </c>
      <c r="BM17">
        <f t="shared" si="43"/>
        <v>0</v>
      </c>
      <c r="BN17">
        <f t="shared" si="44"/>
        <v>0</v>
      </c>
      <c r="BO17">
        <f t="shared" si="45"/>
        <v>0</v>
      </c>
      <c r="BP17">
        <f t="shared" si="46"/>
        <v>0</v>
      </c>
    </row>
    <row r="18" spans="2:68">
      <c r="B18" s="6"/>
      <c r="D18" s="5"/>
      <c r="E18" s="6"/>
      <c r="H18" s="14"/>
      <c r="I18" s="15"/>
      <c r="J18" s="16"/>
      <c r="K18" s="16"/>
      <c r="L18" s="16"/>
      <c r="M18" s="17"/>
      <c r="N18" s="15"/>
      <c r="O18" s="16"/>
      <c r="P18" s="16"/>
      <c r="Q18" s="16"/>
      <c r="R18" s="16"/>
      <c r="T18" s="27">
        <f t="shared" si="17"/>
        <v>1000000</v>
      </c>
      <c r="U18" s="27" t="str">
        <f t="shared" si="47"/>
        <v>-</v>
      </c>
      <c r="V18" s="27" t="str">
        <f t="shared" si="50"/>
        <v>-</v>
      </c>
      <c r="W18" s="27" t="str">
        <f t="shared" si="51"/>
        <v>-</v>
      </c>
      <c r="X18" s="27" t="str">
        <f t="shared" si="49"/>
        <v>-</v>
      </c>
      <c r="Y18" s="27" t="str">
        <f t="shared" si="19"/>
        <v>-</v>
      </c>
      <c r="Z18" s="27" t="str">
        <f t="shared" si="20"/>
        <v>-</v>
      </c>
      <c r="AA18" s="27" t="str">
        <f t="shared" si="21"/>
        <v>-</v>
      </c>
      <c r="AB18" s="27" t="str">
        <f t="shared" si="22"/>
        <v>-</v>
      </c>
      <c r="AC18" s="27" t="str">
        <f t="shared" si="23"/>
        <v>-</v>
      </c>
      <c r="AD18" s="16"/>
      <c r="AE18" s="16"/>
      <c r="AG18" s="3">
        <f t="shared" si="24"/>
        <v>100</v>
      </c>
      <c r="AH18" s="3">
        <f t="shared" si="4"/>
        <v>0</v>
      </c>
      <c r="AI18" s="3">
        <f t="shared" si="5"/>
        <v>0</v>
      </c>
      <c r="AJ18" s="3">
        <f t="shared" si="6"/>
        <v>0</v>
      </c>
      <c r="AK18" s="3">
        <f t="shared" si="7"/>
        <v>0</v>
      </c>
      <c r="AL18" s="3">
        <f t="shared" si="8"/>
        <v>0</v>
      </c>
      <c r="AM18" s="3">
        <f t="shared" si="9"/>
        <v>0</v>
      </c>
      <c r="AN18" s="3">
        <f t="shared" si="10"/>
        <v>0</v>
      </c>
      <c r="AO18" s="3">
        <f t="shared" si="11"/>
        <v>0</v>
      </c>
      <c r="AP18" s="3">
        <f t="shared" si="12"/>
        <v>0</v>
      </c>
      <c r="AQ18" s="3">
        <f t="shared" si="13"/>
        <v>0</v>
      </c>
      <c r="AR18" s="3">
        <f t="shared" si="14"/>
        <v>0</v>
      </c>
      <c r="AT18" t="e">
        <f t="shared" si="25"/>
        <v>#DIV/0!</v>
      </c>
      <c r="AU18" t="e">
        <f t="shared" si="26"/>
        <v>#DIV/0!</v>
      </c>
      <c r="AV18" t="e">
        <f t="shared" si="27"/>
        <v>#DIV/0!</v>
      </c>
      <c r="AW18" t="e">
        <f t="shared" si="28"/>
        <v>#DIV/0!</v>
      </c>
      <c r="AX18" t="e">
        <f t="shared" si="29"/>
        <v>#DIV/0!</v>
      </c>
      <c r="AY18" t="e">
        <f t="shared" si="30"/>
        <v>#DIV/0!</v>
      </c>
      <c r="AZ18" t="e">
        <f t="shared" si="31"/>
        <v>#DIV/0!</v>
      </c>
      <c r="BA18" t="e">
        <f t="shared" si="32"/>
        <v>#DIV/0!</v>
      </c>
      <c r="BB18" t="e">
        <f t="shared" si="33"/>
        <v>#DIV/0!</v>
      </c>
      <c r="BC18" t="e">
        <f t="shared" si="34"/>
        <v>#DIV/0!</v>
      </c>
      <c r="BD18" t="e">
        <f t="shared" si="35"/>
        <v>#DIV/0!</v>
      </c>
      <c r="BF18">
        <f t="shared" si="36"/>
        <v>0</v>
      </c>
      <c r="BG18">
        <f t="shared" si="37"/>
        <v>0</v>
      </c>
      <c r="BH18">
        <f t="shared" si="38"/>
        <v>0</v>
      </c>
      <c r="BI18">
        <f t="shared" si="39"/>
        <v>0</v>
      </c>
      <c r="BJ18">
        <f t="shared" si="40"/>
        <v>0</v>
      </c>
      <c r="BK18">
        <f t="shared" si="41"/>
        <v>0</v>
      </c>
      <c r="BL18">
        <f t="shared" si="42"/>
        <v>0</v>
      </c>
      <c r="BM18">
        <f t="shared" si="43"/>
        <v>0</v>
      </c>
      <c r="BN18">
        <f t="shared" si="44"/>
        <v>0</v>
      </c>
      <c r="BO18">
        <f t="shared" si="45"/>
        <v>0</v>
      </c>
      <c r="BP18">
        <f t="shared" si="46"/>
        <v>0</v>
      </c>
    </row>
    <row r="19" spans="2:68">
      <c r="B19" s="6"/>
      <c r="D19" s="5"/>
      <c r="E19" s="6"/>
      <c r="H19" s="14"/>
      <c r="I19" s="15"/>
      <c r="J19" s="16"/>
      <c r="K19" s="16"/>
      <c r="L19" s="16"/>
      <c r="M19" s="17"/>
      <c r="N19" s="15"/>
      <c r="O19" s="16"/>
      <c r="P19" s="16"/>
      <c r="Q19" s="16"/>
      <c r="R19" s="16"/>
      <c r="T19" s="27">
        <f t="shared" si="17"/>
        <v>1000000</v>
      </c>
      <c r="U19" s="27" t="str">
        <f t="shared" si="47"/>
        <v>-</v>
      </c>
      <c r="V19" s="27" t="str">
        <f t="shared" si="50"/>
        <v>-</v>
      </c>
      <c r="W19" s="27" t="str">
        <f t="shared" si="51"/>
        <v>-</v>
      </c>
      <c r="X19" s="27" t="str">
        <f t="shared" si="49"/>
        <v>-</v>
      </c>
      <c r="Y19" s="27" t="str">
        <f t="shared" si="19"/>
        <v>-</v>
      </c>
      <c r="Z19" s="27" t="str">
        <f t="shared" si="20"/>
        <v>-</v>
      </c>
      <c r="AA19" s="27" t="str">
        <f t="shared" si="21"/>
        <v>-</v>
      </c>
      <c r="AB19" s="27" t="str">
        <f t="shared" si="22"/>
        <v>-</v>
      </c>
      <c r="AC19" s="27" t="str">
        <f t="shared" si="23"/>
        <v>-</v>
      </c>
      <c r="AD19" s="16"/>
      <c r="AE19" s="16"/>
      <c r="AG19" s="3">
        <f t="shared" si="24"/>
        <v>100</v>
      </c>
      <c r="AH19" s="3">
        <f t="shared" si="4"/>
        <v>0</v>
      </c>
      <c r="AI19" s="3">
        <f t="shared" si="5"/>
        <v>0</v>
      </c>
      <c r="AJ19" s="3">
        <f t="shared" si="6"/>
        <v>0</v>
      </c>
      <c r="AK19" s="3">
        <f t="shared" si="7"/>
        <v>0</v>
      </c>
      <c r="AL19" s="3">
        <f t="shared" si="8"/>
        <v>0</v>
      </c>
      <c r="AM19" s="3">
        <f t="shared" si="9"/>
        <v>0</v>
      </c>
      <c r="AN19" s="3">
        <f t="shared" si="10"/>
        <v>0</v>
      </c>
      <c r="AO19" s="3">
        <f t="shared" si="11"/>
        <v>0</v>
      </c>
      <c r="AP19" s="3">
        <f t="shared" si="12"/>
        <v>0</v>
      </c>
      <c r="AQ19" s="3">
        <f t="shared" si="13"/>
        <v>0</v>
      </c>
      <c r="AR19" s="3">
        <f t="shared" si="14"/>
        <v>0</v>
      </c>
      <c r="AT19" t="e">
        <f t="shared" si="25"/>
        <v>#DIV/0!</v>
      </c>
      <c r="AU19" t="e">
        <f t="shared" si="26"/>
        <v>#DIV/0!</v>
      </c>
      <c r="AV19" t="e">
        <f t="shared" si="27"/>
        <v>#DIV/0!</v>
      </c>
      <c r="AW19" t="e">
        <f t="shared" si="28"/>
        <v>#DIV/0!</v>
      </c>
      <c r="AX19" t="e">
        <f t="shared" si="29"/>
        <v>#DIV/0!</v>
      </c>
      <c r="AY19" t="e">
        <f t="shared" si="30"/>
        <v>#DIV/0!</v>
      </c>
      <c r="AZ19" t="e">
        <f t="shared" si="31"/>
        <v>#DIV/0!</v>
      </c>
      <c r="BA19" t="e">
        <f t="shared" si="32"/>
        <v>#DIV/0!</v>
      </c>
      <c r="BB19" t="e">
        <f t="shared" si="33"/>
        <v>#DIV/0!</v>
      </c>
      <c r="BC19" t="e">
        <f t="shared" si="34"/>
        <v>#DIV/0!</v>
      </c>
      <c r="BD19" t="e">
        <f t="shared" si="35"/>
        <v>#DIV/0!</v>
      </c>
      <c r="BF19">
        <f t="shared" si="36"/>
        <v>0</v>
      </c>
      <c r="BG19">
        <f t="shared" si="37"/>
        <v>0</v>
      </c>
      <c r="BH19">
        <f t="shared" si="38"/>
        <v>0</v>
      </c>
      <c r="BI19">
        <f t="shared" si="39"/>
        <v>0</v>
      </c>
      <c r="BJ19">
        <f t="shared" si="40"/>
        <v>0</v>
      </c>
      <c r="BK19">
        <f t="shared" si="41"/>
        <v>0</v>
      </c>
      <c r="BL19">
        <f t="shared" si="42"/>
        <v>0</v>
      </c>
      <c r="BM19">
        <f t="shared" si="43"/>
        <v>0</v>
      </c>
      <c r="BN19">
        <f t="shared" si="44"/>
        <v>0</v>
      </c>
      <c r="BO19">
        <f t="shared" si="45"/>
        <v>0</v>
      </c>
      <c r="BP19">
        <f t="shared" si="46"/>
        <v>0</v>
      </c>
    </row>
    <row r="20" spans="2:68">
      <c r="B20" s="6"/>
      <c r="D20" s="5"/>
      <c r="E20" s="6"/>
      <c r="H20" s="14"/>
      <c r="I20" s="15"/>
      <c r="J20" s="16"/>
      <c r="K20" s="16"/>
      <c r="L20" s="16"/>
      <c r="M20" s="17"/>
      <c r="N20" s="15"/>
      <c r="O20" s="16"/>
      <c r="P20" s="16"/>
      <c r="Q20" s="16"/>
      <c r="R20" s="16"/>
      <c r="T20" s="27">
        <f t="shared" si="17"/>
        <v>1000000</v>
      </c>
      <c r="U20" s="27" t="str">
        <f t="shared" si="47"/>
        <v>-</v>
      </c>
      <c r="V20" s="27" t="str">
        <f t="shared" si="50"/>
        <v>-</v>
      </c>
      <c r="W20" s="27" t="str">
        <f t="shared" si="51"/>
        <v>-</v>
      </c>
      <c r="X20" s="27" t="str">
        <f t="shared" si="49"/>
        <v>-</v>
      </c>
      <c r="Y20" s="27" t="str">
        <f t="shared" si="19"/>
        <v>-</v>
      </c>
      <c r="Z20" s="27" t="str">
        <f t="shared" si="20"/>
        <v>-</v>
      </c>
      <c r="AA20" s="27" t="str">
        <f t="shared" si="21"/>
        <v>-</v>
      </c>
      <c r="AB20" s="27" t="str">
        <f t="shared" si="22"/>
        <v>-</v>
      </c>
      <c r="AC20" s="27" t="str">
        <f t="shared" si="23"/>
        <v>-</v>
      </c>
      <c r="AD20" s="16"/>
      <c r="AE20" s="16"/>
      <c r="AG20" s="3">
        <f t="shared" si="24"/>
        <v>100</v>
      </c>
      <c r="AH20" s="3">
        <f t="shared" si="4"/>
        <v>0</v>
      </c>
      <c r="AI20" s="3">
        <f t="shared" si="5"/>
        <v>0</v>
      </c>
      <c r="AJ20" s="3">
        <f t="shared" si="6"/>
        <v>0</v>
      </c>
      <c r="AK20" s="3">
        <f t="shared" si="7"/>
        <v>0</v>
      </c>
      <c r="AL20" s="3">
        <f t="shared" si="8"/>
        <v>0</v>
      </c>
      <c r="AM20" s="3">
        <f t="shared" si="9"/>
        <v>0</v>
      </c>
      <c r="AN20" s="3">
        <f t="shared" si="10"/>
        <v>0</v>
      </c>
      <c r="AO20" s="3">
        <f t="shared" si="11"/>
        <v>0</v>
      </c>
      <c r="AP20" s="3">
        <f t="shared" si="12"/>
        <v>0</v>
      </c>
      <c r="AQ20" s="3">
        <f t="shared" si="13"/>
        <v>0</v>
      </c>
      <c r="AR20" s="3">
        <f t="shared" si="14"/>
        <v>0</v>
      </c>
      <c r="AT20" t="e">
        <f t="shared" si="25"/>
        <v>#DIV/0!</v>
      </c>
      <c r="AU20" t="e">
        <f t="shared" si="26"/>
        <v>#DIV/0!</v>
      </c>
      <c r="AV20" t="e">
        <f t="shared" si="27"/>
        <v>#DIV/0!</v>
      </c>
      <c r="AW20" t="e">
        <f t="shared" si="28"/>
        <v>#DIV/0!</v>
      </c>
      <c r="AX20" t="e">
        <f t="shared" si="29"/>
        <v>#DIV/0!</v>
      </c>
      <c r="AY20" t="e">
        <f t="shared" si="30"/>
        <v>#DIV/0!</v>
      </c>
      <c r="AZ20" t="e">
        <f t="shared" si="31"/>
        <v>#DIV/0!</v>
      </c>
      <c r="BA20" t="e">
        <f t="shared" si="32"/>
        <v>#DIV/0!</v>
      </c>
      <c r="BB20" t="e">
        <f t="shared" si="33"/>
        <v>#DIV/0!</v>
      </c>
      <c r="BC20" t="e">
        <f t="shared" si="34"/>
        <v>#DIV/0!</v>
      </c>
      <c r="BD20" t="e">
        <f t="shared" si="35"/>
        <v>#DIV/0!</v>
      </c>
      <c r="BF20">
        <f t="shared" si="36"/>
        <v>0</v>
      </c>
      <c r="BG20">
        <f t="shared" si="37"/>
        <v>0</v>
      </c>
      <c r="BH20">
        <f t="shared" si="38"/>
        <v>0</v>
      </c>
      <c r="BI20">
        <f t="shared" si="39"/>
        <v>0</v>
      </c>
      <c r="BJ20">
        <f t="shared" si="40"/>
        <v>0</v>
      </c>
      <c r="BK20">
        <f t="shared" si="41"/>
        <v>0</v>
      </c>
      <c r="BL20">
        <f t="shared" si="42"/>
        <v>0</v>
      </c>
      <c r="BM20">
        <f t="shared" si="43"/>
        <v>0</v>
      </c>
      <c r="BN20">
        <f t="shared" si="44"/>
        <v>0</v>
      </c>
      <c r="BO20">
        <f t="shared" si="45"/>
        <v>0</v>
      </c>
      <c r="BP20">
        <f t="shared" si="46"/>
        <v>0</v>
      </c>
    </row>
    <row r="21" spans="2:68">
      <c r="B21" s="6"/>
      <c r="D21" s="5"/>
      <c r="E21" s="6"/>
      <c r="H21" s="14"/>
      <c r="I21" s="15"/>
      <c r="J21" s="16"/>
      <c r="K21" s="16"/>
      <c r="L21" s="16"/>
      <c r="M21" s="17"/>
      <c r="N21" s="15"/>
      <c r="O21" s="16"/>
      <c r="P21" s="16"/>
      <c r="Q21" s="16"/>
      <c r="R21" s="16"/>
      <c r="T21" s="27">
        <f t="shared" si="17"/>
        <v>1000000</v>
      </c>
      <c r="U21" s="27" t="str">
        <f t="shared" si="47"/>
        <v>-</v>
      </c>
      <c r="V21" s="27" t="str">
        <f t="shared" si="50"/>
        <v>-</v>
      </c>
      <c r="W21" s="27" t="str">
        <f t="shared" si="51"/>
        <v>-</v>
      </c>
      <c r="X21" s="27" t="str">
        <f t="shared" si="49"/>
        <v>-</v>
      </c>
      <c r="Y21" s="27" t="str">
        <f t="shared" si="19"/>
        <v>-</v>
      </c>
      <c r="Z21" s="27" t="str">
        <f t="shared" si="20"/>
        <v>-</v>
      </c>
      <c r="AA21" s="27" t="str">
        <f t="shared" si="21"/>
        <v>-</v>
      </c>
      <c r="AB21" s="27" t="str">
        <f t="shared" si="22"/>
        <v>-</v>
      </c>
      <c r="AC21" s="27" t="str">
        <f t="shared" si="23"/>
        <v>-</v>
      </c>
      <c r="AD21" s="16"/>
      <c r="AE21" s="16"/>
      <c r="AG21" s="3">
        <f t="shared" si="24"/>
        <v>100</v>
      </c>
      <c r="AH21" s="3">
        <f t="shared" si="4"/>
        <v>0</v>
      </c>
      <c r="AI21" s="3">
        <f t="shared" si="5"/>
        <v>0</v>
      </c>
      <c r="AJ21" s="3">
        <f t="shared" si="6"/>
        <v>0</v>
      </c>
      <c r="AK21" s="3">
        <f t="shared" si="7"/>
        <v>0</v>
      </c>
      <c r="AL21" s="3">
        <f t="shared" si="8"/>
        <v>0</v>
      </c>
      <c r="AM21" s="3">
        <f t="shared" si="9"/>
        <v>0</v>
      </c>
      <c r="AN21" s="3">
        <f t="shared" si="10"/>
        <v>0</v>
      </c>
      <c r="AO21" s="3">
        <f t="shared" si="11"/>
        <v>0</v>
      </c>
      <c r="AP21" s="3">
        <f t="shared" si="12"/>
        <v>0</v>
      </c>
      <c r="AQ21" s="3">
        <f t="shared" si="13"/>
        <v>0</v>
      </c>
      <c r="AR21" s="3">
        <f t="shared" si="14"/>
        <v>0</v>
      </c>
      <c r="AT21" t="e">
        <f t="shared" si="25"/>
        <v>#DIV/0!</v>
      </c>
      <c r="AU21" t="e">
        <f t="shared" si="26"/>
        <v>#DIV/0!</v>
      </c>
      <c r="AV21" t="e">
        <f t="shared" si="27"/>
        <v>#DIV/0!</v>
      </c>
      <c r="AW21" t="e">
        <f t="shared" si="28"/>
        <v>#DIV/0!</v>
      </c>
      <c r="AX21" t="e">
        <f t="shared" si="29"/>
        <v>#DIV/0!</v>
      </c>
      <c r="AY21" t="e">
        <f t="shared" si="30"/>
        <v>#DIV/0!</v>
      </c>
      <c r="AZ21" t="e">
        <f t="shared" si="31"/>
        <v>#DIV/0!</v>
      </c>
      <c r="BA21" t="e">
        <f t="shared" si="32"/>
        <v>#DIV/0!</v>
      </c>
      <c r="BB21" t="e">
        <f t="shared" si="33"/>
        <v>#DIV/0!</v>
      </c>
      <c r="BC21" t="e">
        <f t="shared" si="34"/>
        <v>#DIV/0!</v>
      </c>
      <c r="BD21" t="e">
        <f t="shared" si="35"/>
        <v>#DIV/0!</v>
      </c>
      <c r="BF21">
        <f t="shared" si="36"/>
        <v>0</v>
      </c>
      <c r="BG21">
        <f t="shared" si="37"/>
        <v>0</v>
      </c>
      <c r="BH21">
        <f t="shared" si="38"/>
        <v>0</v>
      </c>
      <c r="BI21">
        <f t="shared" si="39"/>
        <v>0</v>
      </c>
      <c r="BJ21">
        <f t="shared" si="40"/>
        <v>0</v>
      </c>
      <c r="BK21">
        <f t="shared" si="41"/>
        <v>0</v>
      </c>
      <c r="BL21">
        <f t="shared" si="42"/>
        <v>0</v>
      </c>
      <c r="BM21">
        <f t="shared" si="43"/>
        <v>0</v>
      </c>
      <c r="BN21">
        <f t="shared" si="44"/>
        <v>0</v>
      </c>
      <c r="BO21">
        <f t="shared" si="45"/>
        <v>0</v>
      </c>
      <c r="BP21">
        <f t="shared" si="46"/>
        <v>0</v>
      </c>
    </row>
    <row r="22" spans="2:68">
      <c r="B22" s="6"/>
      <c r="D22" s="5"/>
      <c r="E22" s="6"/>
      <c r="H22" s="14"/>
      <c r="I22" s="15"/>
      <c r="J22" s="16"/>
      <c r="K22" s="16"/>
      <c r="L22" s="16"/>
      <c r="M22" s="17"/>
      <c r="N22" s="15"/>
      <c r="O22" s="16"/>
      <c r="P22" s="16"/>
      <c r="Q22" s="16"/>
      <c r="R22" s="16"/>
      <c r="T22" s="27">
        <f t="shared" si="17"/>
        <v>1000000</v>
      </c>
      <c r="U22" s="27" t="str">
        <f t="shared" si="47"/>
        <v>-</v>
      </c>
      <c r="V22" s="27" t="str">
        <f t="shared" si="50"/>
        <v>-</v>
      </c>
      <c r="W22" s="27" t="str">
        <f t="shared" si="51"/>
        <v>-</v>
      </c>
      <c r="X22" s="27" t="str">
        <f t="shared" si="49"/>
        <v>-</v>
      </c>
      <c r="Y22" s="27" t="str">
        <f t="shared" si="19"/>
        <v>-</v>
      </c>
      <c r="Z22" s="27" t="str">
        <f t="shared" si="20"/>
        <v>-</v>
      </c>
      <c r="AA22" s="27" t="str">
        <f t="shared" si="21"/>
        <v>-</v>
      </c>
      <c r="AB22" s="27" t="str">
        <f t="shared" si="22"/>
        <v>-</v>
      </c>
      <c r="AC22" s="27" t="str">
        <f t="shared" si="23"/>
        <v>-</v>
      </c>
      <c r="AD22" s="16"/>
      <c r="AE22" s="16"/>
      <c r="AG22" s="3">
        <f t="shared" si="24"/>
        <v>100</v>
      </c>
      <c r="AH22" s="3">
        <f t="shared" si="4"/>
        <v>0</v>
      </c>
      <c r="AI22" s="3">
        <f t="shared" si="5"/>
        <v>0</v>
      </c>
      <c r="AJ22" s="3">
        <f t="shared" si="6"/>
        <v>0</v>
      </c>
      <c r="AK22" s="3">
        <f t="shared" si="7"/>
        <v>0</v>
      </c>
      <c r="AL22" s="3">
        <f t="shared" si="8"/>
        <v>0</v>
      </c>
      <c r="AM22" s="3">
        <f t="shared" si="9"/>
        <v>0</v>
      </c>
      <c r="AN22" s="3">
        <f t="shared" si="10"/>
        <v>0</v>
      </c>
      <c r="AO22" s="3">
        <f t="shared" si="11"/>
        <v>0</v>
      </c>
      <c r="AP22" s="3">
        <f t="shared" si="12"/>
        <v>0</v>
      </c>
      <c r="AQ22" s="3">
        <f t="shared" si="13"/>
        <v>0</v>
      </c>
      <c r="AR22" s="3">
        <f t="shared" si="14"/>
        <v>0</v>
      </c>
      <c r="AT22" t="e">
        <f t="shared" si="25"/>
        <v>#DIV/0!</v>
      </c>
      <c r="AU22" t="e">
        <f t="shared" si="26"/>
        <v>#DIV/0!</v>
      </c>
      <c r="AV22" t="e">
        <f t="shared" si="27"/>
        <v>#DIV/0!</v>
      </c>
      <c r="AW22" t="e">
        <f t="shared" si="28"/>
        <v>#DIV/0!</v>
      </c>
      <c r="AX22" t="e">
        <f t="shared" si="29"/>
        <v>#DIV/0!</v>
      </c>
      <c r="AY22" t="e">
        <f t="shared" si="30"/>
        <v>#DIV/0!</v>
      </c>
      <c r="AZ22" t="e">
        <f t="shared" si="31"/>
        <v>#DIV/0!</v>
      </c>
      <c r="BA22" t="e">
        <f t="shared" si="32"/>
        <v>#DIV/0!</v>
      </c>
      <c r="BB22" t="e">
        <f t="shared" si="33"/>
        <v>#DIV/0!</v>
      </c>
      <c r="BC22" t="e">
        <f t="shared" si="34"/>
        <v>#DIV/0!</v>
      </c>
      <c r="BD22" t="e">
        <f t="shared" si="35"/>
        <v>#DIV/0!</v>
      </c>
      <c r="BF22">
        <f t="shared" si="36"/>
        <v>0</v>
      </c>
      <c r="BG22">
        <f t="shared" si="37"/>
        <v>0</v>
      </c>
      <c r="BH22">
        <f t="shared" si="38"/>
        <v>0</v>
      </c>
      <c r="BI22">
        <f t="shared" si="39"/>
        <v>0</v>
      </c>
      <c r="BJ22">
        <f t="shared" si="40"/>
        <v>0</v>
      </c>
      <c r="BK22">
        <f t="shared" si="41"/>
        <v>0</v>
      </c>
      <c r="BL22">
        <f t="shared" si="42"/>
        <v>0</v>
      </c>
      <c r="BM22">
        <f t="shared" si="43"/>
        <v>0</v>
      </c>
      <c r="BN22">
        <f t="shared" si="44"/>
        <v>0</v>
      </c>
      <c r="BO22">
        <f t="shared" si="45"/>
        <v>0</v>
      </c>
      <c r="BP22">
        <f t="shared" si="46"/>
        <v>0</v>
      </c>
    </row>
    <row r="23" spans="2:68">
      <c r="B23" s="6"/>
      <c r="D23" s="5"/>
      <c r="E23" s="6"/>
      <c r="H23" s="14"/>
      <c r="I23" s="15"/>
      <c r="J23" s="16"/>
      <c r="K23" s="16"/>
      <c r="L23" s="16"/>
      <c r="M23" s="17"/>
      <c r="N23" s="15"/>
      <c r="O23" s="16"/>
      <c r="P23" s="16"/>
      <c r="Q23" s="16"/>
      <c r="R23" s="16"/>
      <c r="T23" s="27">
        <f t="shared" si="17"/>
        <v>1000000</v>
      </c>
      <c r="U23" s="27" t="str">
        <f t="shared" si="47"/>
        <v>-</v>
      </c>
      <c r="V23" s="27" t="str">
        <f t="shared" si="50"/>
        <v>-</v>
      </c>
      <c r="W23" s="27" t="str">
        <f t="shared" si="51"/>
        <v>-</v>
      </c>
      <c r="X23" s="27" t="str">
        <f t="shared" si="49"/>
        <v>-</v>
      </c>
      <c r="Y23" s="27" t="str">
        <f t="shared" si="19"/>
        <v>-</v>
      </c>
      <c r="Z23" s="27" t="str">
        <f t="shared" si="20"/>
        <v>-</v>
      </c>
      <c r="AA23" s="27" t="str">
        <f t="shared" si="21"/>
        <v>-</v>
      </c>
      <c r="AB23" s="27" t="str">
        <f t="shared" si="22"/>
        <v>-</v>
      </c>
      <c r="AC23" s="27" t="str">
        <f t="shared" si="23"/>
        <v>-</v>
      </c>
      <c r="AD23" s="16"/>
      <c r="AE23" s="16"/>
      <c r="AG23" s="3">
        <f t="shared" si="24"/>
        <v>100</v>
      </c>
      <c r="AH23" s="3">
        <f t="shared" si="4"/>
        <v>0</v>
      </c>
      <c r="AI23" s="3">
        <f t="shared" si="5"/>
        <v>0</v>
      </c>
      <c r="AJ23" s="3">
        <f t="shared" si="6"/>
        <v>0</v>
      </c>
      <c r="AK23" s="3">
        <f t="shared" si="7"/>
        <v>0</v>
      </c>
      <c r="AL23" s="3">
        <f t="shared" si="8"/>
        <v>0</v>
      </c>
      <c r="AM23" s="3">
        <f t="shared" si="9"/>
        <v>0</v>
      </c>
      <c r="AN23" s="3">
        <f t="shared" si="10"/>
        <v>0</v>
      </c>
      <c r="AO23" s="3">
        <f t="shared" si="11"/>
        <v>0</v>
      </c>
      <c r="AP23" s="3">
        <f t="shared" si="12"/>
        <v>0</v>
      </c>
      <c r="AQ23" s="3">
        <f t="shared" si="13"/>
        <v>0</v>
      </c>
      <c r="AR23" s="3">
        <f t="shared" si="14"/>
        <v>0</v>
      </c>
      <c r="AT23" t="e">
        <f t="shared" si="25"/>
        <v>#DIV/0!</v>
      </c>
      <c r="AU23" t="e">
        <f t="shared" si="26"/>
        <v>#DIV/0!</v>
      </c>
      <c r="AV23" t="e">
        <f t="shared" si="27"/>
        <v>#DIV/0!</v>
      </c>
      <c r="AW23" t="e">
        <f t="shared" si="28"/>
        <v>#DIV/0!</v>
      </c>
      <c r="AX23" t="e">
        <f t="shared" si="29"/>
        <v>#DIV/0!</v>
      </c>
      <c r="AY23" t="e">
        <f t="shared" si="30"/>
        <v>#DIV/0!</v>
      </c>
      <c r="AZ23" t="e">
        <f t="shared" si="31"/>
        <v>#DIV/0!</v>
      </c>
      <c r="BA23" t="e">
        <f t="shared" si="32"/>
        <v>#DIV/0!</v>
      </c>
      <c r="BB23" t="e">
        <f t="shared" si="33"/>
        <v>#DIV/0!</v>
      </c>
      <c r="BC23" t="e">
        <f t="shared" si="34"/>
        <v>#DIV/0!</v>
      </c>
      <c r="BD23" t="e">
        <f t="shared" si="35"/>
        <v>#DIV/0!</v>
      </c>
      <c r="BF23">
        <f t="shared" si="36"/>
        <v>0</v>
      </c>
      <c r="BG23">
        <f t="shared" si="37"/>
        <v>0</v>
      </c>
      <c r="BH23">
        <f t="shared" si="38"/>
        <v>0</v>
      </c>
      <c r="BI23">
        <f t="shared" si="39"/>
        <v>0</v>
      </c>
      <c r="BJ23">
        <f t="shared" si="40"/>
        <v>0</v>
      </c>
      <c r="BK23">
        <f t="shared" si="41"/>
        <v>0</v>
      </c>
      <c r="BL23">
        <f t="shared" si="42"/>
        <v>0</v>
      </c>
      <c r="BM23">
        <f t="shared" si="43"/>
        <v>0</v>
      </c>
      <c r="BN23">
        <f t="shared" si="44"/>
        <v>0</v>
      </c>
      <c r="BO23">
        <f t="shared" si="45"/>
        <v>0</v>
      </c>
      <c r="BP23">
        <f t="shared" si="46"/>
        <v>0</v>
      </c>
    </row>
    <row r="24" spans="2:68">
      <c r="B24" s="6"/>
      <c r="D24" s="5"/>
      <c r="E24" s="6"/>
      <c r="H24" s="14"/>
      <c r="I24" s="15"/>
      <c r="J24" s="16"/>
      <c r="K24" s="16"/>
      <c r="L24" s="16"/>
      <c r="M24" s="17"/>
      <c r="N24" s="15"/>
      <c r="O24" s="16"/>
      <c r="P24" s="16"/>
      <c r="Q24" s="16"/>
      <c r="R24" s="16"/>
      <c r="T24" s="27">
        <f t="shared" si="17"/>
        <v>1000000</v>
      </c>
      <c r="U24" s="27" t="str">
        <f t="shared" si="47"/>
        <v>-</v>
      </c>
      <c r="V24" s="27" t="str">
        <f t="shared" si="50"/>
        <v>-</v>
      </c>
      <c r="W24" s="27" t="str">
        <f t="shared" si="51"/>
        <v>-</v>
      </c>
      <c r="X24" s="27" t="str">
        <f t="shared" si="49"/>
        <v>-</v>
      </c>
      <c r="Y24" s="27" t="str">
        <f t="shared" si="19"/>
        <v>-</v>
      </c>
      <c r="Z24" s="27" t="str">
        <f t="shared" si="20"/>
        <v>-</v>
      </c>
      <c r="AA24" s="27" t="str">
        <f t="shared" si="21"/>
        <v>-</v>
      </c>
      <c r="AB24" s="27" t="str">
        <f t="shared" si="22"/>
        <v>-</v>
      </c>
      <c r="AC24" s="27" t="str">
        <f t="shared" si="23"/>
        <v>-</v>
      </c>
      <c r="AD24" s="16"/>
      <c r="AE24" s="16"/>
      <c r="AG24" s="3">
        <f t="shared" si="24"/>
        <v>100</v>
      </c>
      <c r="AH24" s="3">
        <f t="shared" si="4"/>
        <v>0</v>
      </c>
      <c r="AI24" s="3">
        <f t="shared" si="5"/>
        <v>0</v>
      </c>
      <c r="AJ24" s="3">
        <f t="shared" si="6"/>
        <v>0</v>
      </c>
      <c r="AK24" s="3">
        <f t="shared" si="7"/>
        <v>0</v>
      </c>
      <c r="AL24" s="3">
        <f t="shared" si="8"/>
        <v>0</v>
      </c>
      <c r="AM24" s="3">
        <f t="shared" si="9"/>
        <v>0</v>
      </c>
      <c r="AN24" s="3">
        <f t="shared" si="10"/>
        <v>0</v>
      </c>
      <c r="AO24" s="3">
        <f t="shared" si="11"/>
        <v>0</v>
      </c>
      <c r="AP24" s="3">
        <f t="shared" si="12"/>
        <v>0</v>
      </c>
      <c r="AQ24" s="3">
        <f t="shared" si="13"/>
        <v>0</v>
      </c>
      <c r="AR24" s="3">
        <f t="shared" si="14"/>
        <v>0</v>
      </c>
      <c r="AT24" t="e">
        <f t="shared" si="25"/>
        <v>#DIV/0!</v>
      </c>
      <c r="AU24" t="e">
        <f t="shared" si="26"/>
        <v>#DIV/0!</v>
      </c>
      <c r="AV24" t="e">
        <f t="shared" si="27"/>
        <v>#DIV/0!</v>
      </c>
      <c r="AW24" t="e">
        <f t="shared" si="28"/>
        <v>#DIV/0!</v>
      </c>
      <c r="AX24" t="e">
        <f t="shared" si="29"/>
        <v>#DIV/0!</v>
      </c>
      <c r="AY24" t="e">
        <f t="shared" si="30"/>
        <v>#DIV/0!</v>
      </c>
      <c r="AZ24" t="e">
        <f t="shared" si="31"/>
        <v>#DIV/0!</v>
      </c>
      <c r="BA24" t="e">
        <f t="shared" si="32"/>
        <v>#DIV/0!</v>
      </c>
      <c r="BB24" t="e">
        <f t="shared" si="33"/>
        <v>#DIV/0!</v>
      </c>
      <c r="BC24" t="e">
        <f t="shared" si="34"/>
        <v>#DIV/0!</v>
      </c>
      <c r="BD24" t="e">
        <f t="shared" si="35"/>
        <v>#DIV/0!</v>
      </c>
      <c r="BF24">
        <f t="shared" si="36"/>
        <v>0</v>
      </c>
      <c r="BG24">
        <f t="shared" si="37"/>
        <v>0</v>
      </c>
      <c r="BH24">
        <f t="shared" si="38"/>
        <v>0</v>
      </c>
      <c r="BI24">
        <f t="shared" si="39"/>
        <v>0</v>
      </c>
      <c r="BJ24">
        <f t="shared" si="40"/>
        <v>0</v>
      </c>
      <c r="BK24">
        <f t="shared" si="41"/>
        <v>0</v>
      </c>
      <c r="BL24">
        <f t="shared" si="42"/>
        <v>0</v>
      </c>
      <c r="BM24">
        <f t="shared" si="43"/>
        <v>0</v>
      </c>
      <c r="BN24">
        <f t="shared" si="44"/>
        <v>0</v>
      </c>
      <c r="BO24">
        <f t="shared" si="45"/>
        <v>0</v>
      </c>
      <c r="BP24">
        <f t="shared" si="46"/>
        <v>0</v>
      </c>
    </row>
    <row r="25" spans="2:68">
      <c r="B25" s="6"/>
      <c r="D25" s="5"/>
      <c r="E25" s="6"/>
      <c r="H25" s="14"/>
      <c r="I25" s="15"/>
      <c r="J25" s="16"/>
      <c r="K25" s="16"/>
      <c r="L25" s="16"/>
      <c r="M25" s="17"/>
      <c r="N25" s="15"/>
      <c r="O25" s="16"/>
      <c r="P25" s="16"/>
      <c r="Q25" s="16"/>
      <c r="R25" s="16"/>
      <c r="T25" s="27">
        <f t="shared" si="17"/>
        <v>1000000</v>
      </c>
      <c r="U25" s="27" t="str">
        <f t="shared" si="47"/>
        <v>-</v>
      </c>
      <c r="V25" s="27" t="str">
        <f t="shared" si="50"/>
        <v>-</v>
      </c>
      <c r="W25" s="27" t="str">
        <f t="shared" si="51"/>
        <v>-</v>
      </c>
      <c r="X25" s="27" t="str">
        <f t="shared" si="49"/>
        <v>-</v>
      </c>
      <c r="Y25" s="27" t="str">
        <f t="shared" si="19"/>
        <v>-</v>
      </c>
      <c r="Z25" s="27" t="str">
        <f t="shared" si="20"/>
        <v>-</v>
      </c>
      <c r="AA25" s="27" t="str">
        <f t="shared" si="21"/>
        <v>-</v>
      </c>
      <c r="AB25" s="27" t="str">
        <f t="shared" si="22"/>
        <v>-</v>
      </c>
      <c r="AC25" s="27" t="str">
        <f t="shared" si="23"/>
        <v>-</v>
      </c>
      <c r="AD25" s="16"/>
      <c r="AE25" s="16"/>
      <c r="AG25" s="3">
        <f t="shared" si="24"/>
        <v>100</v>
      </c>
      <c r="AH25" s="3">
        <f t="shared" si="4"/>
        <v>0</v>
      </c>
      <c r="AI25" s="3">
        <f t="shared" si="5"/>
        <v>0</v>
      </c>
      <c r="AJ25" s="3">
        <f t="shared" si="6"/>
        <v>0</v>
      </c>
      <c r="AK25" s="3">
        <f t="shared" si="7"/>
        <v>0</v>
      </c>
      <c r="AL25" s="3">
        <f t="shared" si="8"/>
        <v>0</v>
      </c>
      <c r="AM25" s="3">
        <f t="shared" si="9"/>
        <v>0</v>
      </c>
      <c r="AN25" s="3">
        <f t="shared" si="10"/>
        <v>0</v>
      </c>
      <c r="AO25" s="3">
        <f t="shared" si="11"/>
        <v>0</v>
      </c>
      <c r="AP25" s="3">
        <f t="shared" si="12"/>
        <v>0</v>
      </c>
      <c r="AQ25" s="3">
        <f t="shared" si="13"/>
        <v>0</v>
      </c>
      <c r="AR25" s="3">
        <f t="shared" si="14"/>
        <v>0</v>
      </c>
      <c r="AT25" t="e">
        <f t="shared" si="25"/>
        <v>#DIV/0!</v>
      </c>
      <c r="AU25" t="e">
        <f t="shared" si="26"/>
        <v>#DIV/0!</v>
      </c>
      <c r="AV25" t="e">
        <f t="shared" si="27"/>
        <v>#DIV/0!</v>
      </c>
      <c r="AW25" t="e">
        <f t="shared" si="28"/>
        <v>#DIV/0!</v>
      </c>
      <c r="AX25" t="e">
        <f t="shared" si="29"/>
        <v>#DIV/0!</v>
      </c>
      <c r="AY25" t="e">
        <f t="shared" si="30"/>
        <v>#DIV/0!</v>
      </c>
      <c r="AZ25" t="e">
        <f t="shared" si="31"/>
        <v>#DIV/0!</v>
      </c>
      <c r="BA25" t="e">
        <f t="shared" si="32"/>
        <v>#DIV/0!</v>
      </c>
      <c r="BB25" t="e">
        <f t="shared" si="33"/>
        <v>#DIV/0!</v>
      </c>
      <c r="BC25" t="e">
        <f t="shared" si="34"/>
        <v>#DIV/0!</v>
      </c>
      <c r="BD25" t="e">
        <f t="shared" si="35"/>
        <v>#DIV/0!</v>
      </c>
      <c r="BF25">
        <f t="shared" si="36"/>
        <v>0</v>
      </c>
      <c r="BG25">
        <f t="shared" si="37"/>
        <v>0</v>
      </c>
      <c r="BH25">
        <f t="shared" si="38"/>
        <v>0</v>
      </c>
      <c r="BI25">
        <f t="shared" si="39"/>
        <v>0</v>
      </c>
      <c r="BJ25">
        <f t="shared" si="40"/>
        <v>0</v>
      </c>
      <c r="BK25">
        <f t="shared" si="41"/>
        <v>0</v>
      </c>
      <c r="BL25">
        <f t="shared" si="42"/>
        <v>0</v>
      </c>
      <c r="BM25">
        <f t="shared" si="43"/>
        <v>0</v>
      </c>
      <c r="BN25">
        <f t="shared" si="44"/>
        <v>0</v>
      </c>
      <c r="BO25">
        <f t="shared" si="45"/>
        <v>0</v>
      </c>
      <c r="BP25">
        <f t="shared" si="46"/>
        <v>0</v>
      </c>
    </row>
    <row r="26" spans="2:68">
      <c r="B26" s="6"/>
      <c r="D26" s="5"/>
      <c r="E26" s="6"/>
      <c r="H26" s="14"/>
      <c r="I26" s="15"/>
      <c r="J26" s="16"/>
      <c r="K26" s="16"/>
      <c r="L26" s="16"/>
      <c r="M26" s="17"/>
      <c r="N26" s="15"/>
      <c r="O26" s="16"/>
      <c r="P26" s="16"/>
      <c r="Q26" s="16"/>
      <c r="R26" s="16"/>
      <c r="T26" s="27">
        <f t="shared" si="17"/>
        <v>1000000</v>
      </c>
      <c r="U26" s="27" t="str">
        <f t="shared" si="47"/>
        <v>-</v>
      </c>
      <c r="V26" s="27" t="str">
        <f t="shared" si="50"/>
        <v>-</v>
      </c>
      <c r="W26" s="27" t="str">
        <f t="shared" si="51"/>
        <v>-</v>
      </c>
      <c r="X26" s="27" t="str">
        <f t="shared" si="49"/>
        <v>-</v>
      </c>
      <c r="Y26" s="27" t="str">
        <f t="shared" si="19"/>
        <v>-</v>
      </c>
      <c r="Z26" s="27" t="str">
        <f t="shared" si="20"/>
        <v>-</v>
      </c>
      <c r="AA26" s="27" t="str">
        <f t="shared" si="21"/>
        <v>-</v>
      </c>
      <c r="AB26" s="27" t="str">
        <f t="shared" si="22"/>
        <v>-</v>
      </c>
      <c r="AC26" s="27" t="str">
        <f t="shared" si="23"/>
        <v>-</v>
      </c>
      <c r="AD26" s="16"/>
      <c r="AE26" s="16"/>
      <c r="AG26" s="3">
        <f t="shared" si="24"/>
        <v>100</v>
      </c>
      <c r="AH26" s="3">
        <f t="shared" si="4"/>
        <v>0</v>
      </c>
      <c r="AI26" s="3">
        <f t="shared" si="5"/>
        <v>0</v>
      </c>
      <c r="AJ26" s="3">
        <f t="shared" si="6"/>
        <v>0</v>
      </c>
      <c r="AK26" s="3">
        <f t="shared" si="7"/>
        <v>0</v>
      </c>
      <c r="AL26" s="3">
        <f t="shared" si="8"/>
        <v>0</v>
      </c>
      <c r="AM26" s="3">
        <f t="shared" si="9"/>
        <v>0</v>
      </c>
      <c r="AN26" s="3">
        <f t="shared" si="10"/>
        <v>0</v>
      </c>
      <c r="AO26" s="3">
        <f t="shared" si="11"/>
        <v>0</v>
      </c>
      <c r="AP26" s="3">
        <f t="shared" si="12"/>
        <v>0</v>
      </c>
      <c r="AQ26" s="3">
        <f t="shared" si="13"/>
        <v>0</v>
      </c>
      <c r="AR26" s="3">
        <f t="shared" si="14"/>
        <v>0</v>
      </c>
      <c r="AT26" t="e">
        <f t="shared" si="25"/>
        <v>#DIV/0!</v>
      </c>
      <c r="AU26" t="e">
        <f t="shared" si="26"/>
        <v>#DIV/0!</v>
      </c>
      <c r="AV26" t="e">
        <f t="shared" si="27"/>
        <v>#DIV/0!</v>
      </c>
      <c r="AW26" t="e">
        <f t="shared" si="28"/>
        <v>#DIV/0!</v>
      </c>
      <c r="AX26" t="e">
        <f t="shared" si="29"/>
        <v>#DIV/0!</v>
      </c>
      <c r="AY26" t="e">
        <f t="shared" si="30"/>
        <v>#DIV/0!</v>
      </c>
      <c r="AZ26" t="e">
        <f t="shared" si="31"/>
        <v>#DIV/0!</v>
      </c>
      <c r="BA26" t="e">
        <f t="shared" si="32"/>
        <v>#DIV/0!</v>
      </c>
      <c r="BB26" t="e">
        <f t="shared" si="33"/>
        <v>#DIV/0!</v>
      </c>
      <c r="BC26" t="e">
        <f t="shared" si="34"/>
        <v>#DIV/0!</v>
      </c>
      <c r="BD26" t="e">
        <f t="shared" si="35"/>
        <v>#DIV/0!</v>
      </c>
      <c r="BF26">
        <f t="shared" si="36"/>
        <v>0</v>
      </c>
      <c r="BG26">
        <f t="shared" si="37"/>
        <v>0</v>
      </c>
      <c r="BH26">
        <f t="shared" si="38"/>
        <v>0</v>
      </c>
      <c r="BI26">
        <f t="shared" si="39"/>
        <v>0</v>
      </c>
      <c r="BJ26">
        <f t="shared" si="40"/>
        <v>0</v>
      </c>
      <c r="BK26">
        <f t="shared" si="41"/>
        <v>0</v>
      </c>
      <c r="BL26">
        <f t="shared" si="42"/>
        <v>0</v>
      </c>
      <c r="BM26">
        <f t="shared" si="43"/>
        <v>0</v>
      </c>
      <c r="BN26">
        <f t="shared" si="44"/>
        <v>0</v>
      </c>
      <c r="BO26">
        <f t="shared" si="45"/>
        <v>0</v>
      </c>
      <c r="BP26">
        <f t="shared" si="46"/>
        <v>0</v>
      </c>
    </row>
    <row r="27" spans="2:68">
      <c r="B27" s="6"/>
      <c r="D27" s="5"/>
      <c r="E27" s="6"/>
      <c r="H27" s="14"/>
      <c r="I27" s="15"/>
      <c r="J27" s="16"/>
      <c r="K27" s="16"/>
      <c r="L27" s="16"/>
      <c r="M27" s="17"/>
      <c r="N27" s="15"/>
      <c r="O27" s="16"/>
      <c r="P27" s="16"/>
      <c r="Q27" s="16"/>
      <c r="R27" s="16"/>
      <c r="T27" s="27">
        <f t="shared" si="17"/>
        <v>1000000</v>
      </c>
      <c r="U27" s="27" t="str">
        <f t="shared" si="47"/>
        <v>-</v>
      </c>
      <c r="V27" s="27" t="str">
        <f t="shared" si="50"/>
        <v>-</v>
      </c>
      <c r="W27" s="27" t="str">
        <f t="shared" si="51"/>
        <v>-</v>
      </c>
      <c r="X27" s="27" t="str">
        <f t="shared" si="49"/>
        <v>-</v>
      </c>
      <c r="Y27" s="27" t="str">
        <f t="shared" si="19"/>
        <v>-</v>
      </c>
      <c r="Z27" s="27" t="str">
        <f t="shared" si="20"/>
        <v>-</v>
      </c>
      <c r="AA27" s="27" t="str">
        <f t="shared" si="21"/>
        <v>-</v>
      </c>
      <c r="AB27" s="27" t="str">
        <f t="shared" si="22"/>
        <v>-</v>
      </c>
      <c r="AC27" s="27" t="str">
        <f t="shared" si="23"/>
        <v>-</v>
      </c>
      <c r="AD27" s="16"/>
      <c r="AE27" s="16"/>
      <c r="AG27" s="3">
        <f t="shared" si="24"/>
        <v>100</v>
      </c>
      <c r="AH27" s="3">
        <f t="shared" si="4"/>
        <v>0</v>
      </c>
      <c r="AI27" s="3">
        <f t="shared" si="5"/>
        <v>0</v>
      </c>
      <c r="AJ27" s="3">
        <f t="shared" si="6"/>
        <v>0</v>
      </c>
      <c r="AK27" s="3">
        <f t="shared" si="7"/>
        <v>0</v>
      </c>
      <c r="AL27" s="3">
        <f t="shared" si="8"/>
        <v>0</v>
      </c>
      <c r="AM27" s="3">
        <f t="shared" si="9"/>
        <v>0</v>
      </c>
      <c r="AN27" s="3">
        <f t="shared" si="10"/>
        <v>0</v>
      </c>
      <c r="AO27" s="3">
        <f t="shared" si="11"/>
        <v>0</v>
      </c>
      <c r="AP27" s="3">
        <f t="shared" si="12"/>
        <v>0</v>
      </c>
      <c r="AQ27" s="3">
        <f t="shared" si="13"/>
        <v>0</v>
      </c>
      <c r="AR27" s="3">
        <f t="shared" si="14"/>
        <v>0</v>
      </c>
      <c r="AT27" t="e">
        <f t="shared" si="25"/>
        <v>#DIV/0!</v>
      </c>
      <c r="AU27" t="e">
        <f t="shared" si="26"/>
        <v>#DIV/0!</v>
      </c>
      <c r="AV27" t="e">
        <f t="shared" si="27"/>
        <v>#DIV/0!</v>
      </c>
      <c r="AW27" t="e">
        <f t="shared" si="28"/>
        <v>#DIV/0!</v>
      </c>
      <c r="AX27" t="e">
        <f t="shared" si="29"/>
        <v>#DIV/0!</v>
      </c>
      <c r="AY27" t="e">
        <f t="shared" si="30"/>
        <v>#DIV/0!</v>
      </c>
      <c r="AZ27" t="e">
        <f t="shared" si="31"/>
        <v>#DIV/0!</v>
      </c>
      <c r="BA27" t="e">
        <f t="shared" si="32"/>
        <v>#DIV/0!</v>
      </c>
      <c r="BB27" t="e">
        <f t="shared" si="33"/>
        <v>#DIV/0!</v>
      </c>
      <c r="BC27" t="e">
        <f t="shared" si="34"/>
        <v>#DIV/0!</v>
      </c>
      <c r="BD27" t="e">
        <f t="shared" si="35"/>
        <v>#DIV/0!</v>
      </c>
      <c r="BF27">
        <f t="shared" si="36"/>
        <v>0</v>
      </c>
      <c r="BG27">
        <f t="shared" si="37"/>
        <v>0</v>
      </c>
      <c r="BH27">
        <f t="shared" si="38"/>
        <v>0</v>
      </c>
      <c r="BI27">
        <f t="shared" si="39"/>
        <v>0</v>
      </c>
      <c r="BJ27">
        <f t="shared" si="40"/>
        <v>0</v>
      </c>
      <c r="BK27">
        <f t="shared" si="41"/>
        <v>0</v>
      </c>
      <c r="BL27">
        <f t="shared" si="42"/>
        <v>0</v>
      </c>
      <c r="BM27">
        <f t="shared" si="43"/>
        <v>0</v>
      </c>
      <c r="BN27">
        <f t="shared" si="44"/>
        <v>0</v>
      </c>
      <c r="BO27">
        <f t="shared" si="45"/>
        <v>0</v>
      </c>
      <c r="BP27">
        <f t="shared" si="46"/>
        <v>0</v>
      </c>
    </row>
    <row r="28" spans="2:68">
      <c r="B28" s="6"/>
      <c r="D28" s="5"/>
      <c r="E28" s="6"/>
      <c r="H28" s="14"/>
      <c r="I28" s="15"/>
      <c r="J28" s="16"/>
      <c r="K28" s="16"/>
      <c r="L28" s="16"/>
      <c r="M28" s="17"/>
      <c r="N28" s="15"/>
      <c r="O28" s="16"/>
      <c r="P28" s="16"/>
      <c r="Q28" s="16"/>
      <c r="R28" s="16"/>
      <c r="T28" s="27">
        <f t="shared" si="17"/>
        <v>1000000</v>
      </c>
      <c r="U28" s="27" t="str">
        <f t="shared" si="47"/>
        <v>-</v>
      </c>
      <c r="V28" s="27" t="str">
        <f t="shared" si="50"/>
        <v>-</v>
      </c>
      <c r="W28" s="27" t="str">
        <f t="shared" si="51"/>
        <v>-</v>
      </c>
      <c r="X28" s="27" t="str">
        <f t="shared" si="49"/>
        <v>-</v>
      </c>
      <c r="Y28" s="27" t="str">
        <f t="shared" si="19"/>
        <v>-</v>
      </c>
      <c r="Z28" s="27" t="str">
        <f t="shared" si="20"/>
        <v>-</v>
      </c>
      <c r="AA28" s="27" t="str">
        <f t="shared" si="21"/>
        <v>-</v>
      </c>
      <c r="AB28" s="27" t="str">
        <f t="shared" si="22"/>
        <v>-</v>
      </c>
      <c r="AC28" s="27" t="str">
        <f t="shared" si="23"/>
        <v>-</v>
      </c>
      <c r="AD28" s="16"/>
      <c r="AE28" s="16"/>
      <c r="AG28" s="3">
        <f t="shared" si="24"/>
        <v>100</v>
      </c>
      <c r="AH28" s="3">
        <f t="shared" si="4"/>
        <v>0</v>
      </c>
      <c r="AI28" s="3">
        <f t="shared" si="5"/>
        <v>0</v>
      </c>
      <c r="AJ28" s="3">
        <f t="shared" si="6"/>
        <v>0</v>
      </c>
      <c r="AK28" s="3">
        <f t="shared" si="7"/>
        <v>0</v>
      </c>
      <c r="AL28" s="3">
        <f t="shared" si="8"/>
        <v>0</v>
      </c>
      <c r="AM28" s="3">
        <f t="shared" si="9"/>
        <v>0</v>
      </c>
      <c r="AN28" s="3">
        <f t="shared" si="10"/>
        <v>0</v>
      </c>
      <c r="AO28" s="3">
        <f t="shared" si="11"/>
        <v>0</v>
      </c>
      <c r="AP28" s="3">
        <f t="shared" si="12"/>
        <v>0</v>
      </c>
      <c r="AQ28" s="3">
        <f t="shared" si="13"/>
        <v>0</v>
      </c>
      <c r="AR28" s="3">
        <f t="shared" si="14"/>
        <v>0</v>
      </c>
      <c r="AT28" t="e">
        <f t="shared" si="25"/>
        <v>#DIV/0!</v>
      </c>
      <c r="AU28" t="e">
        <f t="shared" si="26"/>
        <v>#DIV/0!</v>
      </c>
      <c r="AV28" t="e">
        <f t="shared" si="27"/>
        <v>#DIV/0!</v>
      </c>
      <c r="AW28" t="e">
        <f t="shared" si="28"/>
        <v>#DIV/0!</v>
      </c>
      <c r="AX28" t="e">
        <f t="shared" si="29"/>
        <v>#DIV/0!</v>
      </c>
      <c r="AY28" t="e">
        <f t="shared" si="30"/>
        <v>#DIV/0!</v>
      </c>
      <c r="AZ28" t="e">
        <f t="shared" si="31"/>
        <v>#DIV/0!</v>
      </c>
      <c r="BA28" t="e">
        <f t="shared" si="32"/>
        <v>#DIV/0!</v>
      </c>
      <c r="BB28" t="e">
        <f t="shared" si="33"/>
        <v>#DIV/0!</v>
      </c>
      <c r="BC28" t="e">
        <f t="shared" si="34"/>
        <v>#DIV/0!</v>
      </c>
      <c r="BD28" t="e">
        <f t="shared" si="35"/>
        <v>#DIV/0!</v>
      </c>
      <c r="BF28">
        <f t="shared" si="36"/>
        <v>0</v>
      </c>
      <c r="BG28">
        <f t="shared" si="37"/>
        <v>0</v>
      </c>
      <c r="BH28">
        <f t="shared" si="38"/>
        <v>0</v>
      </c>
      <c r="BI28">
        <f t="shared" si="39"/>
        <v>0</v>
      </c>
      <c r="BJ28">
        <f t="shared" si="40"/>
        <v>0</v>
      </c>
      <c r="BK28">
        <f t="shared" si="41"/>
        <v>0</v>
      </c>
      <c r="BL28">
        <f t="shared" si="42"/>
        <v>0</v>
      </c>
      <c r="BM28">
        <f t="shared" si="43"/>
        <v>0</v>
      </c>
      <c r="BN28">
        <f t="shared" si="44"/>
        <v>0</v>
      </c>
      <c r="BO28">
        <f t="shared" si="45"/>
        <v>0</v>
      </c>
      <c r="BP28">
        <f t="shared" si="46"/>
        <v>0</v>
      </c>
    </row>
    <row r="29" spans="2:68">
      <c r="B29" s="6"/>
      <c r="D29" s="5"/>
      <c r="E29" s="6"/>
      <c r="H29" s="14"/>
      <c r="I29" s="15"/>
      <c r="J29" s="16"/>
      <c r="K29" s="16"/>
      <c r="L29" s="16"/>
      <c r="M29" s="17"/>
      <c r="N29" s="15"/>
      <c r="O29" s="16"/>
      <c r="P29" s="16"/>
      <c r="Q29" s="16"/>
      <c r="R29" s="16"/>
      <c r="T29" s="27">
        <f t="shared" si="17"/>
        <v>1000000</v>
      </c>
      <c r="U29" s="27" t="str">
        <f t="shared" si="47"/>
        <v>-</v>
      </c>
      <c r="V29" s="27" t="str">
        <f t="shared" si="50"/>
        <v>-</v>
      </c>
      <c r="W29" s="27" t="str">
        <f t="shared" si="51"/>
        <v>-</v>
      </c>
      <c r="X29" s="27" t="str">
        <f t="shared" si="49"/>
        <v>-</v>
      </c>
      <c r="Y29" s="27" t="str">
        <f t="shared" si="19"/>
        <v>-</v>
      </c>
      <c r="Z29" s="27" t="str">
        <f t="shared" si="20"/>
        <v>-</v>
      </c>
      <c r="AA29" s="27" t="str">
        <f t="shared" si="21"/>
        <v>-</v>
      </c>
      <c r="AB29" s="27" t="str">
        <f t="shared" si="22"/>
        <v>-</v>
      </c>
      <c r="AC29" s="27" t="str">
        <f t="shared" si="23"/>
        <v>-</v>
      </c>
      <c r="AD29" s="16"/>
      <c r="AE29" s="16"/>
      <c r="AG29" s="3">
        <f t="shared" si="24"/>
        <v>100</v>
      </c>
      <c r="AH29" s="3">
        <f t="shared" si="4"/>
        <v>0</v>
      </c>
      <c r="AI29" s="3">
        <f t="shared" si="5"/>
        <v>0</v>
      </c>
      <c r="AJ29" s="3">
        <f t="shared" si="6"/>
        <v>0</v>
      </c>
      <c r="AK29" s="3">
        <f t="shared" si="7"/>
        <v>0</v>
      </c>
      <c r="AL29" s="3">
        <f t="shared" si="8"/>
        <v>0</v>
      </c>
      <c r="AM29" s="3">
        <f t="shared" si="9"/>
        <v>0</v>
      </c>
      <c r="AN29" s="3">
        <f t="shared" si="10"/>
        <v>0</v>
      </c>
      <c r="AO29" s="3">
        <f t="shared" si="11"/>
        <v>0</v>
      </c>
      <c r="AP29" s="3">
        <f t="shared" si="12"/>
        <v>0</v>
      </c>
      <c r="AQ29" s="3">
        <f t="shared" si="13"/>
        <v>0</v>
      </c>
      <c r="AR29" s="3">
        <f t="shared" si="14"/>
        <v>0</v>
      </c>
      <c r="AT29" t="e">
        <f t="shared" si="25"/>
        <v>#DIV/0!</v>
      </c>
      <c r="AU29" t="e">
        <f t="shared" si="26"/>
        <v>#DIV/0!</v>
      </c>
      <c r="AV29" t="e">
        <f t="shared" si="27"/>
        <v>#DIV/0!</v>
      </c>
      <c r="AW29" t="e">
        <f t="shared" si="28"/>
        <v>#DIV/0!</v>
      </c>
      <c r="AX29" t="e">
        <f t="shared" si="29"/>
        <v>#DIV/0!</v>
      </c>
      <c r="AY29" t="e">
        <f t="shared" si="30"/>
        <v>#DIV/0!</v>
      </c>
      <c r="AZ29" t="e">
        <f t="shared" si="31"/>
        <v>#DIV/0!</v>
      </c>
      <c r="BA29" t="e">
        <f t="shared" si="32"/>
        <v>#DIV/0!</v>
      </c>
      <c r="BB29" t="e">
        <f t="shared" si="33"/>
        <v>#DIV/0!</v>
      </c>
      <c r="BC29" t="e">
        <f t="shared" si="34"/>
        <v>#DIV/0!</v>
      </c>
      <c r="BD29" t="e">
        <f t="shared" si="35"/>
        <v>#DIV/0!</v>
      </c>
      <c r="BF29">
        <f t="shared" si="36"/>
        <v>0</v>
      </c>
      <c r="BG29">
        <f t="shared" si="37"/>
        <v>0</v>
      </c>
      <c r="BH29">
        <f t="shared" si="38"/>
        <v>0</v>
      </c>
      <c r="BI29">
        <f t="shared" si="39"/>
        <v>0</v>
      </c>
      <c r="BJ29">
        <f t="shared" si="40"/>
        <v>0</v>
      </c>
      <c r="BK29">
        <f t="shared" si="41"/>
        <v>0</v>
      </c>
      <c r="BL29">
        <f t="shared" si="42"/>
        <v>0</v>
      </c>
      <c r="BM29">
        <f t="shared" si="43"/>
        <v>0</v>
      </c>
      <c r="BN29">
        <f t="shared" si="44"/>
        <v>0</v>
      </c>
      <c r="BO29">
        <f t="shared" si="45"/>
        <v>0</v>
      </c>
      <c r="BP29">
        <f t="shared" si="46"/>
        <v>0</v>
      </c>
    </row>
    <row r="30" spans="2:68">
      <c r="B30" s="6"/>
      <c r="D30" s="5"/>
      <c r="E30" s="6"/>
      <c r="H30" s="14"/>
      <c r="I30" s="15"/>
      <c r="J30" s="16"/>
      <c r="K30" s="16"/>
      <c r="L30" s="16"/>
      <c r="M30" s="17"/>
      <c r="N30" s="15"/>
      <c r="O30" s="16"/>
      <c r="P30" s="16"/>
      <c r="Q30" s="16"/>
      <c r="R30" s="16"/>
      <c r="T30" s="27">
        <f t="shared" si="17"/>
        <v>1000000</v>
      </c>
      <c r="U30" s="27" t="str">
        <f t="shared" si="47"/>
        <v>-</v>
      </c>
      <c r="V30" s="27" t="str">
        <f t="shared" si="50"/>
        <v>-</v>
      </c>
      <c r="W30" s="27" t="str">
        <f t="shared" si="51"/>
        <v>-</v>
      </c>
      <c r="X30" s="27" t="str">
        <f t="shared" si="49"/>
        <v>-</v>
      </c>
      <c r="Y30" s="27" t="str">
        <f t="shared" si="19"/>
        <v>-</v>
      </c>
      <c r="Z30" s="27" t="str">
        <f t="shared" si="20"/>
        <v>-</v>
      </c>
      <c r="AA30" s="27" t="str">
        <f t="shared" si="21"/>
        <v>-</v>
      </c>
      <c r="AB30" s="27" t="str">
        <f t="shared" si="22"/>
        <v>-</v>
      </c>
      <c r="AC30" s="27" t="str">
        <f t="shared" si="23"/>
        <v>-</v>
      </c>
      <c r="AD30" s="16"/>
      <c r="AE30" s="16"/>
      <c r="AG30" s="3">
        <f t="shared" si="24"/>
        <v>100</v>
      </c>
      <c r="AH30" s="3">
        <f t="shared" si="4"/>
        <v>0</v>
      </c>
      <c r="AI30" s="3">
        <f t="shared" si="5"/>
        <v>0</v>
      </c>
      <c r="AJ30" s="3">
        <f t="shared" si="6"/>
        <v>0</v>
      </c>
      <c r="AK30" s="3">
        <f t="shared" si="7"/>
        <v>0</v>
      </c>
      <c r="AL30" s="3">
        <f t="shared" si="8"/>
        <v>0</v>
      </c>
      <c r="AM30" s="3">
        <f t="shared" si="9"/>
        <v>0</v>
      </c>
      <c r="AN30" s="3">
        <f t="shared" si="10"/>
        <v>0</v>
      </c>
      <c r="AO30" s="3">
        <f t="shared" si="11"/>
        <v>0</v>
      </c>
      <c r="AP30" s="3">
        <f t="shared" si="12"/>
        <v>0</v>
      </c>
      <c r="AQ30" s="3">
        <f t="shared" si="13"/>
        <v>0</v>
      </c>
      <c r="AR30" s="3">
        <f t="shared" si="14"/>
        <v>0</v>
      </c>
      <c r="AT30" t="e">
        <f t="shared" si="25"/>
        <v>#DIV/0!</v>
      </c>
      <c r="AU30" t="e">
        <f t="shared" si="26"/>
        <v>#DIV/0!</v>
      </c>
      <c r="AV30" t="e">
        <f t="shared" si="27"/>
        <v>#DIV/0!</v>
      </c>
      <c r="AW30" t="e">
        <f t="shared" si="28"/>
        <v>#DIV/0!</v>
      </c>
      <c r="AX30" t="e">
        <f t="shared" si="29"/>
        <v>#DIV/0!</v>
      </c>
      <c r="AY30" t="e">
        <f t="shared" si="30"/>
        <v>#DIV/0!</v>
      </c>
      <c r="AZ30" t="e">
        <f t="shared" si="31"/>
        <v>#DIV/0!</v>
      </c>
      <c r="BA30" t="e">
        <f t="shared" si="32"/>
        <v>#DIV/0!</v>
      </c>
      <c r="BB30" t="e">
        <f t="shared" si="33"/>
        <v>#DIV/0!</v>
      </c>
      <c r="BC30" t="e">
        <f t="shared" si="34"/>
        <v>#DIV/0!</v>
      </c>
      <c r="BD30" t="e">
        <f t="shared" si="35"/>
        <v>#DIV/0!</v>
      </c>
      <c r="BF30">
        <f t="shared" si="36"/>
        <v>0</v>
      </c>
      <c r="BG30">
        <f t="shared" si="37"/>
        <v>0</v>
      </c>
      <c r="BH30">
        <f t="shared" si="38"/>
        <v>0</v>
      </c>
      <c r="BI30">
        <f t="shared" si="39"/>
        <v>0</v>
      </c>
      <c r="BJ30">
        <f t="shared" si="40"/>
        <v>0</v>
      </c>
      <c r="BK30">
        <f t="shared" si="41"/>
        <v>0</v>
      </c>
      <c r="BL30">
        <f t="shared" si="42"/>
        <v>0</v>
      </c>
      <c r="BM30">
        <f t="shared" si="43"/>
        <v>0</v>
      </c>
      <c r="BN30">
        <f t="shared" si="44"/>
        <v>0</v>
      </c>
      <c r="BO30">
        <f t="shared" si="45"/>
        <v>0</v>
      </c>
      <c r="BP30">
        <f t="shared" si="46"/>
        <v>0</v>
      </c>
    </row>
    <row r="31" spans="2:68">
      <c r="B31" s="6"/>
      <c r="D31" s="5"/>
      <c r="E31" s="6"/>
      <c r="H31" s="14"/>
      <c r="I31" s="15"/>
      <c r="J31" s="16"/>
      <c r="K31" s="16"/>
      <c r="L31" s="16"/>
      <c r="M31" s="17"/>
      <c r="N31" s="15"/>
      <c r="O31" s="16"/>
      <c r="P31" s="16"/>
      <c r="Q31" s="16"/>
      <c r="R31" s="16"/>
      <c r="T31" s="27">
        <f t="shared" si="17"/>
        <v>1000000</v>
      </c>
      <c r="U31" s="27" t="str">
        <f t="shared" si="47"/>
        <v>-</v>
      </c>
      <c r="V31" s="27" t="str">
        <f t="shared" si="50"/>
        <v>-</v>
      </c>
      <c r="W31" s="27" t="str">
        <f t="shared" si="51"/>
        <v>-</v>
      </c>
      <c r="X31" s="27" t="str">
        <f t="shared" si="49"/>
        <v>-</v>
      </c>
      <c r="Y31" s="27" t="str">
        <f t="shared" si="19"/>
        <v>-</v>
      </c>
      <c r="Z31" s="27" t="str">
        <f t="shared" si="20"/>
        <v>-</v>
      </c>
      <c r="AA31" s="27" t="str">
        <f t="shared" si="21"/>
        <v>-</v>
      </c>
      <c r="AB31" s="27" t="str">
        <f t="shared" si="22"/>
        <v>-</v>
      </c>
      <c r="AC31" s="27" t="str">
        <f t="shared" si="23"/>
        <v>-</v>
      </c>
      <c r="AD31" s="16"/>
      <c r="AE31" s="16"/>
      <c r="AG31" s="3">
        <f t="shared" si="24"/>
        <v>100</v>
      </c>
      <c r="AH31" s="3">
        <f t="shared" si="4"/>
        <v>0</v>
      </c>
      <c r="AI31" s="3">
        <f t="shared" si="5"/>
        <v>0</v>
      </c>
      <c r="AJ31" s="3">
        <f t="shared" si="6"/>
        <v>0</v>
      </c>
      <c r="AK31" s="3">
        <f t="shared" si="7"/>
        <v>0</v>
      </c>
      <c r="AL31" s="3">
        <f t="shared" si="8"/>
        <v>0</v>
      </c>
      <c r="AM31" s="3">
        <f t="shared" si="9"/>
        <v>0</v>
      </c>
      <c r="AN31" s="3">
        <f t="shared" si="10"/>
        <v>0</v>
      </c>
      <c r="AO31" s="3">
        <f t="shared" si="11"/>
        <v>0</v>
      </c>
      <c r="AP31" s="3">
        <f t="shared" si="12"/>
        <v>0</v>
      </c>
      <c r="AQ31" s="3">
        <f t="shared" si="13"/>
        <v>0</v>
      </c>
      <c r="AR31" s="3">
        <f t="shared" si="14"/>
        <v>0</v>
      </c>
      <c r="AT31" t="e">
        <f t="shared" si="25"/>
        <v>#DIV/0!</v>
      </c>
      <c r="AU31" t="e">
        <f t="shared" si="26"/>
        <v>#DIV/0!</v>
      </c>
      <c r="AV31" t="e">
        <f t="shared" si="27"/>
        <v>#DIV/0!</v>
      </c>
      <c r="AW31" t="e">
        <f t="shared" si="28"/>
        <v>#DIV/0!</v>
      </c>
      <c r="AX31" t="e">
        <f t="shared" si="29"/>
        <v>#DIV/0!</v>
      </c>
      <c r="AY31" t="e">
        <f t="shared" si="30"/>
        <v>#DIV/0!</v>
      </c>
      <c r="AZ31" t="e">
        <f t="shared" si="31"/>
        <v>#DIV/0!</v>
      </c>
      <c r="BA31" t="e">
        <f t="shared" si="32"/>
        <v>#DIV/0!</v>
      </c>
      <c r="BB31" t="e">
        <f t="shared" si="33"/>
        <v>#DIV/0!</v>
      </c>
      <c r="BC31" t="e">
        <f t="shared" si="34"/>
        <v>#DIV/0!</v>
      </c>
      <c r="BD31" t="e">
        <f t="shared" si="35"/>
        <v>#DIV/0!</v>
      </c>
      <c r="BF31">
        <f t="shared" si="36"/>
        <v>0</v>
      </c>
      <c r="BG31">
        <f t="shared" si="37"/>
        <v>0</v>
      </c>
      <c r="BH31">
        <f t="shared" si="38"/>
        <v>0</v>
      </c>
      <c r="BI31">
        <f t="shared" si="39"/>
        <v>0</v>
      </c>
      <c r="BJ31">
        <f t="shared" si="40"/>
        <v>0</v>
      </c>
      <c r="BK31">
        <f t="shared" si="41"/>
        <v>0</v>
      </c>
      <c r="BL31">
        <f t="shared" si="42"/>
        <v>0</v>
      </c>
      <c r="BM31">
        <f t="shared" si="43"/>
        <v>0</v>
      </c>
      <c r="BN31">
        <f t="shared" si="44"/>
        <v>0</v>
      </c>
      <c r="BO31">
        <f t="shared" si="45"/>
        <v>0</v>
      </c>
      <c r="BP31">
        <f t="shared" si="46"/>
        <v>0</v>
      </c>
    </row>
    <row r="32" spans="2:68">
      <c r="B32" s="6"/>
      <c r="D32" s="5"/>
      <c r="E32" s="6"/>
      <c r="H32" s="14"/>
      <c r="I32" s="15"/>
      <c r="J32" s="16"/>
      <c r="K32" s="16"/>
      <c r="L32" s="16"/>
      <c r="M32" s="17"/>
      <c r="N32" s="15"/>
      <c r="O32" s="16"/>
      <c r="P32" s="16"/>
      <c r="Q32" s="16"/>
      <c r="R32" s="16"/>
      <c r="T32" s="27">
        <f t="shared" si="17"/>
        <v>1000000</v>
      </c>
      <c r="U32" s="27" t="str">
        <f t="shared" si="47"/>
        <v>-</v>
      </c>
      <c r="V32" s="27" t="str">
        <f t="shared" si="50"/>
        <v>-</v>
      </c>
      <c r="W32" s="27" t="str">
        <f t="shared" si="51"/>
        <v>-</v>
      </c>
      <c r="X32" s="27" t="str">
        <f t="shared" si="49"/>
        <v>-</v>
      </c>
      <c r="Y32" s="27" t="str">
        <f t="shared" si="19"/>
        <v>-</v>
      </c>
      <c r="Z32" s="27" t="str">
        <f t="shared" si="20"/>
        <v>-</v>
      </c>
      <c r="AA32" s="27" t="str">
        <f t="shared" si="21"/>
        <v>-</v>
      </c>
      <c r="AB32" s="27" t="str">
        <f t="shared" si="22"/>
        <v>-</v>
      </c>
      <c r="AC32" s="27" t="str">
        <f t="shared" si="23"/>
        <v>-</v>
      </c>
      <c r="AD32" s="16"/>
      <c r="AE32" s="16"/>
      <c r="AG32" s="3">
        <f t="shared" si="24"/>
        <v>100</v>
      </c>
      <c r="AH32" s="3">
        <f t="shared" si="4"/>
        <v>0</v>
      </c>
      <c r="AI32" s="3">
        <f t="shared" si="5"/>
        <v>0</v>
      </c>
      <c r="AJ32" s="3">
        <f t="shared" si="6"/>
        <v>0</v>
      </c>
      <c r="AK32" s="3">
        <f t="shared" si="7"/>
        <v>0</v>
      </c>
      <c r="AL32" s="3">
        <f t="shared" si="8"/>
        <v>0</v>
      </c>
      <c r="AM32" s="3">
        <f t="shared" si="9"/>
        <v>0</v>
      </c>
      <c r="AN32" s="3">
        <f t="shared" si="10"/>
        <v>0</v>
      </c>
      <c r="AO32" s="3">
        <f t="shared" si="11"/>
        <v>0</v>
      </c>
      <c r="AP32" s="3">
        <f t="shared" si="12"/>
        <v>0</v>
      </c>
      <c r="AQ32" s="3">
        <f t="shared" si="13"/>
        <v>0</v>
      </c>
      <c r="AR32" s="3">
        <f t="shared" si="14"/>
        <v>0</v>
      </c>
      <c r="AT32" t="e">
        <f t="shared" si="25"/>
        <v>#DIV/0!</v>
      </c>
      <c r="AU32" t="e">
        <f t="shared" si="26"/>
        <v>#DIV/0!</v>
      </c>
      <c r="AV32" t="e">
        <f t="shared" si="27"/>
        <v>#DIV/0!</v>
      </c>
      <c r="AW32" t="e">
        <f t="shared" si="28"/>
        <v>#DIV/0!</v>
      </c>
      <c r="AX32" t="e">
        <f t="shared" si="29"/>
        <v>#DIV/0!</v>
      </c>
      <c r="AY32" t="e">
        <f t="shared" si="30"/>
        <v>#DIV/0!</v>
      </c>
      <c r="AZ32" t="e">
        <f t="shared" si="31"/>
        <v>#DIV/0!</v>
      </c>
      <c r="BA32" t="e">
        <f t="shared" si="32"/>
        <v>#DIV/0!</v>
      </c>
      <c r="BB32" t="e">
        <f t="shared" si="33"/>
        <v>#DIV/0!</v>
      </c>
      <c r="BC32" t="e">
        <f t="shared" si="34"/>
        <v>#DIV/0!</v>
      </c>
      <c r="BD32" t="e">
        <f t="shared" si="35"/>
        <v>#DIV/0!</v>
      </c>
      <c r="BF32">
        <f t="shared" si="36"/>
        <v>0</v>
      </c>
      <c r="BG32">
        <f t="shared" si="37"/>
        <v>0</v>
      </c>
      <c r="BH32">
        <f t="shared" si="38"/>
        <v>0</v>
      </c>
      <c r="BI32">
        <f t="shared" si="39"/>
        <v>0</v>
      </c>
      <c r="BJ32">
        <f t="shared" si="40"/>
        <v>0</v>
      </c>
      <c r="BK32">
        <f t="shared" si="41"/>
        <v>0</v>
      </c>
      <c r="BL32">
        <f t="shared" si="42"/>
        <v>0</v>
      </c>
      <c r="BM32">
        <f t="shared" si="43"/>
        <v>0</v>
      </c>
      <c r="BN32">
        <f t="shared" si="44"/>
        <v>0</v>
      </c>
      <c r="BO32">
        <f t="shared" si="45"/>
        <v>0</v>
      </c>
      <c r="BP32">
        <f t="shared" si="46"/>
        <v>0</v>
      </c>
    </row>
    <row r="33" spans="2:68">
      <c r="B33" s="6"/>
      <c r="D33" s="5"/>
      <c r="E33" s="6"/>
      <c r="H33" s="14"/>
      <c r="I33" s="15"/>
      <c r="J33" s="16"/>
      <c r="K33" s="16"/>
      <c r="L33" s="16"/>
      <c r="M33" s="17"/>
      <c r="N33" s="15"/>
      <c r="O33" s="16"/>
      <c r="P33" s="16"/>
      <c r="Q33" s="16"/>
      <c r="R33" s="16"/>
      <c r="T33" s="27">
        <f t="shared" si="17"/>
        <v>1000000</v>
      </c>
      <c r="U33" s="27" t="str">
        <f t="shared" si="47"/>
        <v>-</v>
      </c>
      <c r="V33" s="27" t="str">
        <f t="shared" si="50"/>
        <v>-</v>
      </c>
      <c r="W33" s="27" t="str">
        <f t="shared" si="51"/>
        <v>-</v>
      </c>
      <c r="X33" s="27" t="str">
        <f t="shared" si="49"/>
        <v>-</v>
      </c>
      <c r="Y33" s="27" t="str">
        <f t="shared" si="19"/>
        <v>-</v>
      </c>
      <c r="Z33" s="27" t="str">
        <f t="shared" si="20"/>
        <v>-</v>
      </c>
      <c r="AA33" s="27" t="str">
        <f t="shared" si="21"/>
        <v>-</v>
      </c>
      <c r="AB33" s="27" t="str">
        <f t="shared" si="22"/>
        <v>-</v>
      </c>
      <c r="AC33" s="27" t="str">
        <f t="shared" si="23"/>
        <v>-</v>
      </c>
      <c r="AD33" s="16"/>
      <c r="AE33" s="16"/>
      <c r="AG33" s="3">
        <f t="shared" si="24"/>
        <v>100</v>
      </c>
      <c r="AH33" s="3">
        <f t="shared" si="4"/>
        <v>0</v>
      </c>
      <c r="AI33" s="3">
        <f t="shared" si="5"/>
        <v>0</v>
      </c>
      <c r="AJ33" s="3">
        <f t="shared" si="6"/>
        <v>0</v>
      </c>
      <c r="AK33" s="3">
        <f t="shared" si="7"/>
        <v>0</v>
      </c>
      <c r="AL33" s="3">
        <f t="shared" si="8"/>
        <v>0</v>
      </c>
      <c r="AM33" s="3">
        <f t="shared" si="9"/>
        <v>0</v>
      </c>
      <c r="AN33" s="3">
        <f t="shared" si="10"/>
        <v>0</v>
      </c>
      <c r="AO33" s="3">
        <f t="shared" si="11"/>
        <v>0</v>
      </c>
      <c r="AP33" s="3">
        <f t="shared" si="12"/>
        <v>0</v>
      </c>
      <c r="AQ33" s="3">
        <f t="shared" si="13"/>
        <v>0</v>
      </c>
      <c r="AR33" s="3">
        <f t="shared" si="14"/>
        <v>0</v>
      </c>
      <c r="AT33" t="e">
        <f t="shared" si="25"/>
        <v>#DIV/0!</v>
      </c>
      <c r="AU33" t="e">
        <f t="shared" si="26"/>
        <v>#DIV/0!</v>
      </c>
      <c r="AV33" t="e">
        <f t="shared" si="27"/>
        <v>#DIV/0!</v>
      </c>
      <c r="AW33" t="e">
        <f t="shared" si="28"/>
        <v>#DIV/0!</v>
      </c>
      <c r="AX33" t="e">
        <f t="shared" si="29"/>
        <v>#DIV/0!</v>
      </c>
      <c r="AY33" t="e">
        <f t="shared" si="30"/>
        <v>#DIV/0!</v>
      </c>
      <c r="AZ33" t="e">
        <f t="shared" si="31"/>
        <v>#DIV/0!</v>
      </c>
      <c r="BA33" t="e">
        <f t="shared" si="32"/>
        <v>#DIV/0!</v>
      </c>
      <c r="BB33" t="e">
        <f t="shared" si="33"/>
        <v>#DIV/0!</v>
      </c>
      <c r="BC33" t="e">
        <f t="shared" si="34"/>
        <v>#DIV/0!</v>
      </c>
      <c r="BD33" t="e">
        <f t="shared" si="35"/>
        <v>#DIV/0!</v>
      </c>
      <c r="BF33">
        <f t="shared" si="36"/>
        <v>0</v>
      </c>
      <c r="BG33">
        <f t="shared" si="37"/>
        <v>0</v>
      </c>
      <c r="BH33">
        <f t="shared" si="38"/>
        <v>0</v>
      </c>
      <c r="BI33">
        <f t="shared" si="39"/>
        <v>0</v>
      </c>
      <c r="BJ33">
        <f t="shared" si="40"/>
        <v>0</v>
      </c>
      <c r="BK33">
        <f t="shared" si="41"/>
        <v>0</v>
      </c>
      <c r="BL33">
        <f t="shared" si="42"/>
        <v>0</v>
      </c>
      <c r="BM33">
        <f t="shared" si="43"/>
        <v>0</v>
      </c>
      <c r="BN33">
        <f t="shared" si="44"/>
        <v>0</v>
      </c>
      <c r="BO33">
        <f t="shared" si="45"/>
        <v>0</v>
      </c>
      <c r="BP33">
        <f t="shared" si="46"/>
        <v>0</v>
      </c>
    </row>
    <row r="34" spans="2:68">
      <c r="B34" s="6"/>
      <c r="D34" s="5"/>
      <c r="E34" s="6"/>
      <c r="H34" s="14"/>
      <c r="I34" s="15"/>
      <c r="J34" s="16"/>
      <c r="K34" s="16"/>
      <c r="L34" s="16"/>
      <c r="M34" s="17"/>
      <c r="N34" s="15"/>
      <c r="O34" s="16"/>
      <c r="P34" s="16"/>
      <c r="Q34" s="16"/>
      <c r="R34" s="16"/>
      <c r="T34" s="27">
        <f t="shared" si="17"/>
        <v>1000000</v>
      </c>
      <c r="U34" s="27" t="str">
        <f t="shared" si="47"/>
        <v>-</v>
      </c>
      <c r="V34" s="27" t="str">
        <f t="shared" si="50"/>
        <v>-</v>
      </c>
      <c r="W34" s="27" t="str">
        <f t="shared" si="51"/>
        <v>-</v>
      </c>
      <c r="X34" s="27" t="str">
        <f t="shared" si="49"/>
        <v>-</v>
      </c>
      <c r="Y34" s="27" t="str">
        <f t="shared" si="19"/>
        <v>-</v>
      </c>
      <c r="Z34" s="27" t="str">
        <f t="shared" si="20"/>
        <v>-</v>
      </c>
      <c r="AA34" s="27" t="str">
        <f t="shared" si="21"/>
        <v>-</v>
      </c>
      <c r="AB34" s="27" t="str">
        <f t="shared" si="22"/>
        <v>-</v>
      </c>
      <c r="AC34" s="27" t="str">
        <f t="shared" si="23"/>
        <v>-</v>
      </c>
      <c r="AD34" s="16"/>
      <c r="AE34" s="16"/>
      <c r="AG34" s="3">
        <f t="shared" si="24"/>
        <v>100</v>
      </c>
      <c r="AH34" s="3">
        <f t="shared" si="4"/>
        <v>0</v>
      </c>
      <c r="AI34" s="3">
        <f t="shared" si="5"/>
        <v>0</v>
      </c>
      <c r="AJ34" s="3">
        <f t="shared" si="6"/>
        <v>0</v>
      </c>
      <c r="AK34" s="3">
        <f t="shared" si="7"/>
        <v>0</v>
      </c>
      <c r="AL34" s="3">
        <f t="shared" si="8"/>
        <v>0</v>
      </c>
      <c r="AM34" s="3">
        <f t="shared" si="9"/>
        <v>0</v>
      </c>
      <c r="AN34" s="3">
        <f t="shared" si="10"/>
        <v>0</v>
      </c>
      <c r="AO34" s="3">
        <f t="shared" si="11"/>
        <v>0</v>
      </c>
      <c r="AP34" s="3">
        <f t="shared" si="12"/>
        <v>0</v>
      </c>
      <c r="AQ34" s="3">
        <f t="shared" si="13"/>
        <v>0</v>
      </c>
      <c r="AR34" s="3">
        <f t="shared" si="14"/>
        <v>0</v>
      </c>
      <c r="AT34" t="e">
        <f t="shared" si="25"/>
        <v>#DIV/0!</v>
      </c>
      <c r="AU34" t="e">
        <f t="shared" si="26"/>
        <v>#DIV/0!</v>
      </c>
      <c r="AV34" t="e">
        <f t="shared" si="27"/>
        <v>#DIV/0!</v>
      </c>
      <c r="AW34" t="e">
        <f t="shared" si="28"/>
        <v>#DIV/0!</v>
      </c>
      <c r="AX34" t="e">
        <f t="shared" si="29"/>
        <v>#DIV/0!</v>
      </c>
      <c r="AY34" t="e">
        <f t="shared" si="30"/>
        <v>#DIV/0!</v>
      </c>
      <c r="AZ34" t="e">
        <f t="shared" si="31"/>
        <v>#DIV/0!</v>
      </c>
      <c r="BA34" t="e">
        <f t="shared" si="32"/>
        <v>#DIV/0!</v>
      </c>
      <c r="BB34" t="e">
        <f t="shared" si="33"/>
        <v>#DIV/0!</v>
      </c>
      <c r="BC34" t="e">
        <f t="shared" si="34"/>
        <v>#DIV/0!</v>
      </c>
      <c r="BD34" t="e">
        <f t="shared" si="35"/>
        <v>#DIV/0!</v>
      </c>
      <c r="BF34">
        <f t="shared" si="36"/>
        <v>0</v>
      </c>
      <c r="BG34">
        <f t="shared" si="37"/>
        <v>0</v>
      </c>
      <c r="BH34">
        <f t="shared" si="38"/>
        <v>0</v>
      </c>
      <c r="BI34">
        <f t="shared" si="39"/>
        <v>0</v>
      </c>
      <c r="BJ34">
        <f t="shared" si="40"/>
        <v>0</v>
      </c>
      <c r="BK34">
        <f t="shared" si="41"/>
        <v>0</v>
      </c>
      <c r="BL34">
        <f t="shared" si="42"/>
        <v>0</v>
      </c>
      <c r="BM34">
        <f t="shared" si="43"/>
        <v>0</v>
      </c>
      <c r="BN34">
        <f t="shared" si="44"/>
        <v>0</v>
      </c>
      <c r="BO34">
        <f t="shared" si="45"/>
        <v>0</v>
      </c>
      <c r="BP34">
        <f t="shared" si="46"/>
        <v>0</v>
      </c>
    </row>
    <row r="35" spans="2:68">
      <c r="B35" s="6"/>
      <c r="D35" s="5"/>
      <c r="E35" s="6"/>
      <c r="H35" s="14"/>
      <c r="I35" s="15"/>
      <c r="J35" s="16"/>
      <c r="K35" s="16"/>
      <c r="L35" s="16"/>
      <c r="M35" s="17"/>
      <c r="N35" s="15"/>
      <c r="O35" s="16"/>
      <c r="P35" s="16"/>
      <c r="Q35" s="16"/>
      <c r="R35" s="16"/>
      <c r="T35" s="27">
        <f t="shared" si="17"/>
        <v>1000000</v>
      </c>
      <c r="U35" s="27" t="str">
        <f t="shared" si="47"/>
        <v>-</v>
      </c>
      <c r="V35" s="27" t="str">
        <f t="shared" si="50"/>
        <v>-</v>
      </c>
      <c r="W35" s="27" t="str">
        <f t="shared" si="51"/>
        <v>-</v>
      </c>
      <c r="X35" s="27" t="str">
        <f t="shared" si="49"/>
        <v>-</v>
      </c>
      <c r="Y35" s="27" t="str">
        <f t="shared" si="19"/>
        <v>-</v>
      </c>
      <c r="Z35" s="27" t="str">
        <f t="shared" si="20"/>
        <v>-</v>
      </c>
      <c r="AA35" s="27" t="str">
        <f t="shared" si="21"/>
        <v>-</v>
      </c>
      <c r="AB35" s="27" t="str">
        <f t="shared" si="22"/>
        <v>-</v>
      </c>
      <c r="AC35" s="27" t="str">
        <f t="shared" si="23"/>
        <v>-</v>
      </c>
      <c r="AD35" s="16"/>
      <c r="AE35" s="16"/>
      <c r="AG35" s="3">
        <f t="shared" si="24"/>
        <v>100</v>
      </c>
      <c r="AH35" s="3">
        <f t="shared" si="4"/>
        <v>0</v>
      </c>
      <c r="AI35" s="3">
        <f t="shared" si="5"/>
        <v>0</v>
      </c>
      <c r="AJ35" s="3">
        <f t="shared" si="6"/>
        <v>0</v>
      </c>
      <c r="AK35" s="3">
        <f t="shared" si="7"/>
        <v>0</v>
      </c>
      <c r="AL35" s="3">
        <f t="shared" si="8"/>
        <v>0</v>
      </c>
      <c r="AM35" s="3">
        <f t="shared" si="9"/>
        <v>0</v>
      </c>
      <c r="AN35" s="3">
        <f t="shared" si="10"/>
        <v>0</v>
      </c>
      <c r="AO35" s="3">
        <f t="shared" si="11"/>
        <v>0</v>
      </c>
      <c r="AP35" s="3">
        <f t="shared" si="12"/>
        <v>0</v>
      </c>
      <c r="AQ35" s="3">
        <f t="shared" si="13"/>
        <v>0</v>
      </c>
      <c r="AR35" s="3">
        <f t="shared" si="14"/>
        <v>0</v>
      </c>
      <c r="AT35" t="e">
        <f t="shared" si="25"/>
        <v>#DIV/0!</v>
      </c>
      <c r="AU35" t="e">
        <f t="shared" si="26"/>
        <v>#DIV/0!</v>
      </c>
      <c r="AV35" t="e">
        <f t="shared" si="27"/>
        <v>#DIV/0!</v>
      </c>
      <c r="AW35" t="e">
        <f t="shared" si="28"/>
        <v>#DIV/0!</v>
      </c>
      <c r="AX35" t="e">
        <f t="shared" si="29"/>
        <v>#DIV/0!</v>
      </c>
      <c r="AY35" t="e">
        <f t="shared" si="30"/>
        <v>#DIV/0!</v>
      </c>
      <c r="AZ35" t="e">
        <f t="shared" si="31"/>
        <v>#DIV/0!</v>
      </c>
      <c r="BA35" t="e">
        <f t="shared" si="32"/>
        <v>#DIV/0!</v>
      </c>
      <c r="BB35" t="e">
        <f t="shared" si="33"/>
        <v>#DIV/0!</v>
      </c>
      <c r="BC35" t="e">
        <f t="shared" si="34"/>
        <v>#DIV/0!</v>
      </c>
      <c r="BD35" t="e">
        <f t="shared" si="35"/>
        <v>#DIV/0!</v>
      </c>
      <c r="BF35">
        <f t="shared" si="36"/>
        <v>0</v>
      </c>
      <c r="BG35">
        <f t="shared" si="37"/>
        <v>0</v>
      </c>
      <c r="BH35">
        <f t="shared" si="38"/>
        <v>0</v>
      </c>
      <c r="BI35">
        <f t="shared" si="39"/>
        <v>0</v>
      </c>
      <c r="BJ35">
        <f t="shared" si="40"/>
        <v>0</v>
      </c>
      <c r="BK35">
        <f t="shared" si="41"/>
        <v>0</v>
      </c>
      <c r="BL35">
        <f t="shared" si="42"/>
        <v>0</v>
      </c>
      <c r="BM35">
        <f t="shared" si="43"/>
        <v>0</v>
      </c>
      <c r="BN35">
        <f t="shared" si="44"/>
        <v>0</v>
      </c>
      <c r="BO35">
        <f t="shared" si="45"/>
        <v>0</v>
      </c>
      <c r="BP35">
        <f t="shared" si="46"/>
        <v>0</v>
      </c>
    </row>
    <row r="36" spans="2:68">
      <c r="B36" s="6"/>
      <c r="D36" s="5"/>
      <c r="E36" s="6"/>
      <c r="H36" s="14"/>
      <c r="I36" s="15"/>
      <c r="J36" s="16"/>
      <c r="K36" s="16"/>
      <c r="L36" s="16"/>
      <c r="M36" s="17"/>
      <c r="N36" s="15"/>
      <c r="O36" s="16"/>
      <c r="P36" s="16"/>
      <c r="Q36" s="16"/>
      <c r="R36" s="16"/>
      <c r="T36" s="27">
        <f t="shared" si="17"/>
        <v>1000000</v>
      </c>
      <c r="U36" s="27" t="str">
        <f t="shared" si="47"/>
        <v>-</v>
      </c>
      <c r="V36" s="27" t="str">
        <f t="shared" si="50"/>
        <v>-</v>
      </c>
      <c r="W36" s="27" t="str">
        <f t="shared" si="51"/>
        <v>-</v>
      </c>
      <c r="X36" s="27" t="str">
        <f t="shared" si="49"/>
        <v>-</v>
      </c>
      <c r="Y36" s="27" t="str">
        <f t="shared" si="19"/>
        <v>-</v>
      </c>
      <c r="Z36" s="27" t="str">
        <f t="shared" si="20"/>
        <v>-</v>
      </c>
      <c r="AA36" s="27" t="str">
        <f t="shared" si="21"/>
        <v>-</v>
      </c>
      <c r="AB36" s="27" t="str">
        <f t="shared" si="22"/>
        <v>-</v>
      </c>
      <c r="AC36" s="27" t="str">
        <f t="shared" si="23"/>
        <v>-</v>
      </c>
      <c r="AD36" s="16"/>
      <c r="AE36" s="16"/>
      <c r="AG36" s="3">
        <f t="shared" si="24"/>
        <v>100</v>
      </c>
      <c r="AH36" s="3">
        <f t="shared" si="4"/>
        <v>0</v>
      </c>
      <c r="AI36" s="3">
        <f t="shared" si="5"/>
        <v>0</v>
      </c>
      <c r="AJ36" s="3">
        <f t="shared" si="6"/>
        <v>0</v>
      </c>
      <c r="AK36" s="3">
        <f t="shared" si="7"/>
        <v>0</v>
      </c>
      <c r="AL36" s="3">
        <f t="shared" si="8"/>
        <v>0</v>
      </c>
      <c r="AM36" s="3">
        <f t="shared" si="9"/>
        <v>0</v>
      </c>
      <c r="AN36" s="3">
        <f t="shared" si="10"/>
        <v>0</v>
      </c>
      <c r="AO36" s="3">
        <f t="shared" si="11"/>
        <v>0</v>
      </c>
      <c r="AP36" s="3">
        <f t="shared" si="12"/>
        <v>0</v>
      </c>
      <c r="AQ36" s="3">
        <f t="shared" si="13"/>
        <v>0</v>
      </c>
      <c r="AR36" s="3">
        <f t="shared" si="14"/>
        <v>0</v>
      </c>
      <c r="AT36" t="e">
        <f t="shared" si="25"/>
        <v>#DIV/0!</v>
      </c>
      <c r="AU36" t="e">
        <f t="shared" si="26"/>
        <v>#DIV/0!</v>
      </c>
      <c r="AV36" t="e">
        <f t="shared" si="27"/>
        <v>#DIV/0!</v>
      </c>
      <c r="AW36" t="e">
        <f t="shared" si="28"/>
        <v>#DIV/0!</v>
      </c>
      <c r="AX36" t="e">
        <f t="shared" si="29"/>
        <v>#DIV/0!</v>
      </c>
      <c r="AY36" t="e">
        <f t="shared" si="30"/>
        <v>#DIV/0!</v>
      </c>
      <c r="AZ36" t="e">
        <f t="shared" si="31"/>
        <v>#DIV/0!</v>
      </c>
      <c r="BA36" t="e">
        <f t="shared" si="32"/>
        <v>#DIV/0!</v>
      </c>
      <c r="BB36" t="e">
        <f t="shared" si="33"/>
        <v>#DIV/0!</v>
      </c>
      <c r="BC36" t="e">
        <f t="shared" si="34"/>
        <v>#DIV/0!</v>
      </c>
      <c r="BD36" t="e">
        <f t="shared" si="35"/>
        <v>#DIV/0!</v>
      </c>
      <c r="BF36">
        <f t="shared" si="36"/>
        <v>0</v>
      </c>
      <c r="BG36">
        <f t="shared" si="37"/>
        <v>0</v>
      </c>
      <c r="BH36">
        <f t="shared" si="38"/>
        <v>0</v>
      </c>
      <c r="BI36">
        <f t="shared" si="39"/>
        <v>0</v>
      </c>
      <c r="BJ36">
        <f t="shared" si="40"/>
        <v>0</v>
      </c>
      <c r="BK36">
        <f t="shared" si="41"/>
        <v>0</v>
      </c>
      <c r="BL36">
        <f t="shared" si="42"/>
        <v>0</v>
      </c>
      <c r="BM36">
        <f t="shared" si="43"/>
        <v>0</v>
      </c>
      <c r="BN36">
        <f t="shared" si="44"/>
        <v>0</v>
      </c>
      <c r="BO36">
        <f t="shared" si="45"/>
        <v>0</v>
      </c>
      <c r="BP36">
        <f t="shared" si="46"/>
        <v>0</v>
      </c>
    </row>
    <row r="37" spans="2:68">
      <c r="B37" s="6"/>
      <c r="D37" s="5"/>
      <c r="E37" s="6"/>
      <c r="H37" s="14"/>
      <c r="I37" s="15"/>
      <c r="J37" s="16"/>
      <c r="K37" s="16"/>
      <c r="L37" s="16"/>
      <c r="M37" s="17"/>
      <c r="N37" s="15"/>
      <c r="O37" s="16"/>
      <c r="P37" s="16"/>
      <c r="Q37" s="16"/>
      <c r="R37" s="16"/>
      <c r="T37" s="27">
        <f t="shared" si="17"/>
        <v>1000000</v>
      </c>
      <c r="U37" s="27" t="str">
        <f t="shared" si="47"/>
        <v>-</v>
      </c>
      <c r="V37" s="27" t="str">
        <f t="shared" si="50"/>
        <v>-</v>
      </c>
      <c r="W37" s="27" t="str">
        <f t="shared" si="51"/>
        <v>-</v>
      </c>
      <c r="X37" s="27" t="str">
        <f t="shared" si="49"/>
        <v>-</v>
      </c>
      <c r="Y37" s="27" t="str">
        <f t="shared" si="19"/>
        <v>-</v>
      </c>
      <c r="Z37" s="27" t="str">
        <f t="shared" si="20"/>
        <v>-</v>
      </c>
      <c r="AA37" s="27" t="str">
        <f t="shared" si="21"/>
        <v>-</v>
      </c>
      <c r="AB37" s="27" t="str">
        <f t="shared" si="22"/>
        <v>-</v>
      </c>
      <c r="AC37" s="27" t="str">
        <f t="shared" si="23"/>
        <v>-</v>
      </c>
      <c r="AD37" s="16"/>
      <c r="AE37" s="16"/>
      <c r="AG37" s="3">
        <f t="shared" si="24"/>
        <v>100</v>
      </c>
      <c r="AH37" s="3">
        <f t="shared" si="4"/>
        <v>0</v>
      </c>
      <c r="AI37" s="3">
        <f t="shared" si="5"/>
        <v>0</v>
      </c>
      <c r="AJ37" s="3">
        <f t="shared" si="6"/>
        <v>0</v>
      </c>
      <c r="AK37" s="3">
        <f t="shared" si="7"/>
        <v>0</v>
      </c>
      <c r="AL37" s="3">
        <f t="shared" si="8"/>
        <v>0</v>
      </c>
      <c r="AM37" s="3">
        <f t="shared" si="9"/>
        <v>0</v>
      </c>
      <c r="AN37" s="3">
        <f t="shared" si="10"/>
        <v>0</v>
      </c>
      <c r="AO37" s="3">
        <f t="shared" si="11"/>
        <v>0</v>
      </c>
      <c r="AP37" s="3">
        <f t="shared" si="12"/>
        <v>0</v>
      </c>
      <c r="AQ37" s="3">
        <f t="shared" si="13"/>
        <v>0</v>
      </c>
      <c r="AR37" s="3">
        <f t="shared" si="14"/>
        <v>0</v>
      </c>
      <c r="AT37" t="e">
        <f t="shared" si="25"/>
        <v>#DIV/0!</v>
      </c>
      <c r="AU37" t="e">
        <f t="shared" si="26"/>
        <v>#DIV/0!</v>
      </c>
      <c r="AV37" t="e">
        <f t="shared" si="27"/>
        <v>#DIV/0!</v>
      </c>
      <c r="AW37" t="e">
        <f t="shared" si="28"/>
        <v>#DIV/0!</v>
      </c>
      <c r="AX37" t="e">
        <f t="shared" si="29"/>
        <v>#DIV/0!</v>
      </c>
      <c r="AY37" t="e">
        <f t="shared" si="30"/>
        <v>#DIV/0!</v>
      </c>
      <c r="AZ37" t="e">
        <f t="shared" si="31"/>
        <v>#DIV/0!</v>
      </c>
      <c r="BA37" t="e">
        <f t="shared" si="32"/>
        <v>#DIV/0!</v>
      </c>
      <c r="BB37" t="e">
        <f t="shared" si="33"/>
        <v>#DIV/0!</v>
      </c>
      <c r="BC37" t="e">
        <f t="shared" si="34"/>
        <v>#DIV/0!</v>
      </c>
      <c r="BD37" t="e">
        <f t="shared" si="35"/>
        <v>#DIV/0!</v>
      </c>
      <c r="BF37">
        <f t="shared" si="36"/>
        <v>0</v>
      </c>
      <c r="BG37">
        <f t="shared" si="37"/>
        <v>0</v>
      </c>
      <c r="BH37">
        <f t="shared" si="38"/>
        <v>0</v>
      </c>
      <c r="BI37">
        <f t="shared" si="39"/>
        <v>0</v>
      </c>
      <c r="BJ37">
        <f t="shared" si="40"/>
        <v>0</v>
      </c>
      <c r="BK37">
        <f t="shared" si="41"/>
        <v>0</v>
      </c>
      <c r="BL37">
        <f t="shared" si="42"/>
        <v>0</v>
      </c>
      <c r="BM37">
        <f t="shared" si="43"/>
        <v>0</v>
      </c>
      <c r="BN37">
        <f t="shared" si="44"/>
        <v>0</v>
      </c>
      <c r="BO37">
        <f t="shared" si="45"/>
        <v>0</v>
      </c>
      <c r="BP37">
        <f t="shared" si="46"/>
        <v>0</v>
      </c>
    </row>
    <row r="38" spans="2:68">
      <c r="B38" s="6"/>
      <c r="D38" s="5"/>
      <c r="E38" s="6"/>
      <c r="H38" s="14"/>
      <c r="I38" s="15"/>
      <c r="J38" s="16"/>
      <c r="K38" s="16"/>
      <c r="L38" s="16"/>
      <c r="M38" s="17"/>
      <c r="N38" s="15"/>
      <c r="O38" s="16"/>
      <c r="P38" s="16"/>
      <c r="Q38" s="16"/>
      <c r="R38" s="16"/>
      <c r="T38" s="27">
        <f t="shared" si="17"/>
        <v>1000000</v>
      </c>
      <c r="U38" s="27" t="str">
        <f t="shared" si="47"/>
        <v>-</v>
      </c>
      <c r="V38" s="27" t="str">
        <f t="shared" si="50"/>
        <v>-</v>
      </c>
      <c r="W38" s="27" t="str">
        <f t="shared" si="51"/>
        <v>-</v>
      </c>
      <c r="X38" s="27" t="str">
        <f t="shared" si="49"/>
        <v>-</v>
      </c>
      <c r="Y38" s="27" t="str">
        <f t="shared" si="19"/>
        <v>-</v>
      </c>
      <c r="Z38" s="27" t="str">
        <f t="shared" si="20"/>
        <v>-</v>
      </c>
      <c r="AA38" s="27" t="str">
        <f t="shared" si="21"/>
        <v>-</v>
      </c>
      <c r="AB38" s="27" t="str">
        <f t="shared" si="22"/>
        <v>-</v>
      </c>
      <c r="AC38" s="27" t="str">
        <f t="shared" si="23"/>
        <v>-</v>
      </c>
      <c r="AD38" s="16"/>
      <c r="AE38" s="16"/>
      <c r="AG38" s="3">
        <f t="shared" si="24"/>
        <v>100</v>
      </c>
      <c r="AH38" s="3">
        <f t="shared" si="4"/>
        <v>0</v>
      </c>
      <c r="AI38" s="3">
        <f t="shared" si="5"/>
        <v>0</v>
      </c>
      <c r="AJ38" s="3">
        <f t="shared" si="6"/>
        <v>0</v>
      </c>
      <c r="AK38" s="3">
        <f t="shared" si="7"/>
        <v>0</v>
      </c>
      <c r="AL38" s="3">
        <f t="shared" si="8"/>
        <v>0</v>
      </c>
      <c r="AM38" s="3">
        <f t="shared" si="9"/>
        <v>0</v>
      </c>
      <c r="AN38" s="3">
        <f t="shared" si="10"/>
        <v>0</v>
      </c>
      <c r="AO38" s="3">
        <f t="shared" si="11"/>
        <v>0</v>
      </c>
      <c r="AP38" s="3">
        <f t="shared" si="12"/>
        <v>0</v>
      </c>
      <c r="AQ38" s="3">
        <f t="shared" si="13"/>
        <v>0</v>
      </c>
      <c r="AR38" s="3">
        <f t="shared" si="14"/>
        <v>0</v>
      </c>
      <c r="AT38" t="e">
        <f t="shared" si="25"/>
        <v>#DIV/0!</v>
      </c>
      <c r="AU38" t="e">
        <f t="shared" si="26"/>
        <v>#DIV/0!</v>
      </c>
      <c r="AV38" t="e">
        <f t="shared" si="27"/>
        <v>#DIV/0!</v>
      </c>
      <c r="AW38" t="e">
        <f t="shared" si="28"/>
        <v>#DIV/0!</v>
      </c>
      <c r="AX38" t="e">
        <f t="shared" si="29"/>
        <v>#DIV/0!</v>
      </c>
      <c r="AY38" t="e">
        <f t="shared" si="30"/>
        <v>#DIV/0!</v>
      </c>
      <c r="AZ38" t="e">
        <f t="shared" si="31"/>
        <v>#DIV/0!</v>
      </c>
      <c r="BA38" t="e">
        <f t="shared" si="32"/>
        <v>#DIV/0!</v>
      </c>
      <c r="BB38" t="e">
        <f t="shared" si="33"/>
        <v>#DIV/0!</v>
      </c>
      <c r="BC38" t="e">
        <f t="shared" si="34"/>
        <v>#DIV/0!</v>
      </c>
      <c r="BD38" t="e">
        <f t="shared" si="35"/>
        <v>#DIV/0!</v>
      </c>
      <c r="BF38">
        <f t="shared" si="36"/>
        <v>0</v>
      </c>
      <c r="BG38">
        <f t="shared" si="37"/>
        <v>0</v>
      </c>
      <c r="BH38">
        <f t="shared" si="38"/>
        <v>0</v>
      </c>
      <c r="BI38">
        <f t="shared" si="39"/>
        <v>0</v>
      </c>
      <c r="BJ38">
        <f t="shared" si="40"/>
        <v>0</v>
      </c>
      <c r="BK38">
        <f t="shared" si="41"/>
        <v>0</v>
      </c>
      <c r="BL38">
        <f t="shared" si="42"/>
        <v>0</v>
      </c>
      <c r="BM38">
        <f t="shared" si="43"/>
        <v>0</v>
      </c>
      <c r="BN38">
        <f t="shared" si="44"/>
        <v>0</v>
      </c>
      <c r="BO38">
        <f t="shared" si="45"/>
        <v>0</v>
      </c>
      <c r="BP38">
        <f t="shared" si="46"/>
        <v>0</v>
      </c>
    </row>
    <row r="39" spans="2:68">
      <c r="B39" s="6"/>
      <c r="D39" s="5"/>
      <c r="E39" s="6"/>
      <c r="H39" s="14"/>
      <c r="I39" s="15"/>
      <c r="J39" s="16"/>
      <c r="K39" s="16"/>
      <c r="L39" s="16"/>
      <c r="M39" s="17"/>
      <c r="N39" s="15"/>
      <c r="O39" s="16"/>
      <c r="P39" s="16"/>
      <c r="Q39" s="16"/>
      <c r="R39" s="16"/>
      <c r="T39" s="27">
        <f t="shared" si="17"/>
        <v>1000000</v>
      </c>
      <c r="U39" s="27" t="str">
        <f t="shared" si="47"/>
        <v>-</v>
      </c>
      <c r="V39" s="27" t="str">
        <f t="shared" si="50"/>
        <v>-</v>
      </c>
      <c r="W39" s="27" t="str">
        <f t="shared" si="51"/>
        <v>-</v>
      </c>
      <c r="X39" s="27" t="str">
        <f t="shared" si="49"/>
        <v>-</v>
      </c>
      <c r="Y39" s="27" t="str">
        <f t="shared" si="19"/>
        <v>-</v>
      </c>
      <c r="Z39" s="27" t="str">
        <f t="shared" si="20"/>
        <v>-</v>
      </c>
      <c r="AA39" s="27" t="str">
        <f t="shared" si="21"/>
        <v>-</v>
      </c>
      <c r="AB39" s="27" t="str">
        <f t="shared" si="22"/>
        <v>-</v>
      </c>
      <c r="AC39" s="27" t="str">
        <f t="shared" si="23"/>
        <v>-</v>
      </c>
      <c r="AD39" s="16"/>
      <c r="AE39" s="16"/>
      <c r="AG39" s="3">
        <f t="shared" si="24"/>
        <v>100</v>
      </c>
      <c r="AH39" s="3">
        <f t="shared" si="4"/>
        <v>0</v>
      </c>
      <c r="AI39" s="3">
        <f t="shared" si="5"/>
        <v>0</v>
      </c>
      <c r="AJ39" s="3">
        <f t="shared" si="6"/>
        <v>0</v>
      </c>
      <c r="AK39" s="3">
        <f t="shared" si="7"/>
        <v>0</v>
      </c>
      <c r="AL39" s="3">
        <f t="shared" si="8"/>
        <v>0</v>
      </c>
      <c r="AM39" s="3">
        <f t="shared" si="9"/>
        <v>0</v>
      </c>
      <c r="AN39" s="3">
        <f t="shared" si="10"/>
        <v>0</v>
      </c>
      <c r="AO39" s="3">
        <f t="shared" si="11"/>
        <v>0</v>
      </c>
      <c r="AP39" s="3">
        <f t="shared" si="12"/>
        <v>0</v>
      </c>
      <c r="AQ39" s="3">
        <f t="shared" si="13"/>
        <v>0</v>
      </c>
      <c r="AR39" s="3">
        <f t="shared" si="14"/>
        <v>0</v>
      </c>
      <c r="AT39" t="e">
        <f t="shared" si="25"/>
        <v>#DIV/0!</v>
      </c>
      <c r="AU39" t="e">
        <f t="shared" si="26"/>
        <v>#DIV/0!</v>
      </c>
      <c r="AV39" t="e">
        <f t="shared" si="27"/>
        <v>#DIV/0!</v>
      </c>
      <c r="AW39" t="e">
        <f t="shared" si="28"/>
        <v>#DIV/0!</v>
      </c>
      <c r="AX39" t="e">
        <f t="shared" si="29"/>
        <v>#DIV/0!</v>
      </c>
      <c r="AY39" t="e">
        <f t="shared" si="30"/>
        <v>#DIV/0!</v>
      </c>
      <c r="AZ39" t="e">
        <f t="shared" si="31"/>
        <v>#DIV/0!</v>
      </c>
      <c r="BA39" t="e">
        <f t="shared" si="32"/>
        <v>#DIV/0!</v>
      </c>
      <c r="BB39" t="e">
        <f t="shared" si="33"/>
        <v>#DIV/0!</v>
      </c>
      <c r="BC39" t="e">
        <f t="shared" si="34"/>
        <v>#DIV/0!</v>
      </c>
      <c r="BD39" t="e">
        <f t="shared" si="35"/>
        <v>#DIV/0!</v>
      </c>
      <c r="BF39">
        <f t="shared" si="36"/>
        <v>0</v>
      </c>
      <c r="BG39">
        <f t="shared" si="37"/>
        <v>0</v>
      </c>
      <c r="BH39">
        <f t="shared" si="38"/>
        <v>0</v>
      </c>
      <c r="BI39">
        <f t="shared" si="39"/>
        <v>0</v>
      </c>
      <c r="BJ39">
        <f t="shared" si="40"/>
        <v>0</v>
      </c>
      <c r="BK39">
        <f t="shared" si="41"/>
        <v>0</v>
      </c>
      <c r="BL39">
        <f t="shared" si="42"/>
        <v>0</v>
      </c>
      <c r="BM39">
        <f t="shared" si="43"/>
        <v>0</v>
      </c>
      <c r="BN39">
        <f t="shared" si="44"/>
        <v>0</v>
      </c>
      <c r="BO39">
        <f t="shared" si="45"/>
        <v>0</v>
      </c>
      <c r="BP39">
        <f t="shared" si="46"/>
        <v>0</v>
      </c>
    </row>
    <row r="40" spans="2:68">
      <c r="B40" s="6"/>
      <c r="D40" s="5"/>
      <c r="E40" s="6"/>
      <c r="H40" s="14"/>
      <c r="I40" s="15"/>
      <c r="J40" s="16"/>
      <c r="K40" s="16"/>
      <c r="L40" s="16"/>
      <c r="M40" s="17"/>
      <c r="N40" s="15"/>
      <c r="O40" s="16"/>
      <c r="P40" s="16"/>
      <c r="Q40" s="16"/>
      <c r="R40" s="16"/>
      <c r="T40" s="27">
        <f t="shared" si="17"/>
        <v>1000000</v>
      </c>
      <c r="U40" s="27" t="str">
        <f t="shared" si="47"/>
        <v>-</v>
      </c>
      <c r="V40" s="27" t="str">
        <f t="shared" si="50"/>
        <v>-</v>
      </c>
      <c r="W40" s="27" t="str">
        <f t="shared" si="51"/>
        <v>-</v>
      </c>
      <c r="X40" s="27" t="str">
        <f t="shared" si="49"/>
        <v>-</v>
      </c>
      <c r="Y40" s="27" t="str">
        <f t="shared" si="19"/>
        <v>-</v>
      </c>
      <c r="Z40" s="27" t="str">
        <f t="shared" si="20"/>
        <v>-</v>
      </c>
      <c r="AA40" s="27" t="str">
        <f t="shared" si="21"/>
        <v>-</v>
      </c>
      <c r="AB40" s="27" t="str">
        <f t="shared" si="22"/>
        <v>-</v>
      </c>
      <c r="AC40" s="27" t="str">
        <f t="shared" si="23"/>
        <v>-</v>
      </c>
      <c r="AD40" s="16"/>
      <c r="AE40" s="16"/>
      <c r="AG40" s="3">
        <f t="shared" si="24"/>
        <v>100</v>
      </c>
      <c r="AH40" s="3">
        <f t="shared" si="4"/>
        <v>0</v>
      </c>
      <c r="AI40" s="3">
        <f t="shared" si="5"/>
        <v>0</v>
      </c>
      <c r="AJ40" s="3">
        <f t="shared" si="6"/>
        <v>0</v>
      </c>
      <c r="AK40" s="3">
        <f t="shared" si="7"/>
        <v>0</v>
      </c>
      <c r="AL40" s="3">
        <f t="shared" si="8"/>
        <v>0</v>
      </c>
      <c r="AM40" s="3">
        <f t="shared" si="9"/>
        <v>0</v>
      </c>
      <c r="AN40" s="3">
        <f t="shared" si="10"/>
        <v>0</v>
      </c>
      <c r="AO40" s="3">
        <f t="shared" si="11"/>
        <v>0</v>
      </c>
      <c r="AP40" s="3">
        <f t="shared" si="12"/>
        <v>0</v>
      </c>
      <c r="AQ40" s="3">
        <f t="shared" si="13"/>
        <v>0</v>
      </c>
      <c r="AR40" s="3">
        <f t="shared" si="14"/>
        <v>0</v>
      </c>
      <c r="AT40" t="e">
        <f t="shared" si="25"/>
        <v>#DIV/0!</v>
      </c>
      <c r="AU40" t="e">
        <f t="shared" si="26"/>
        <v>#DIV/0!</v>
      </c>
      <c r="AV40" t="e">
        <f t="shared" si="27"/>
        <v>#DIV/0!</v>
      </c>
      <c r="AW40" t="e">
        <f t="shared" si="28"/>
        <v>#DIV/0!</v>
      </c>
      <c r="AX40" t="e">
        <f t="shared" si="29"/>
        <v>#DIV/0!</v>
      </c>
      <c r="AY40" t="e">
        <f t="shared" si="30"/>
        <v>#DIV/0!</v>
      </c>
      <c r="AZ40" t="e">
        <f t="shared" si="31"/>
        <v>#DIV/0!</v>
      </c>
      <c r="BA40" t="e">
        <f t="shared" si="32"/>
        <v>#DIV/0!</v>
      </c>
      <c r="BB40" t="e">
        <f t="shared" si="33"/>
        <v>#DIV/0!</v>
      </c>
      <c r="BC40" t="e">
        <f t="shared" si="34"/>
        <v>#DIV/0!</v>
      </c>
      <c r="BD40" t="e">
        <f t="shared" si="35"/>
        <v>#DIV/0!</v>
      </c>
      <c r="BF40">
        <f t="shared" si="36"/>
        <v>0</v>
      </c>
      <c r="BG40">
        <f t="shared" si="37"/>
        <v>0</v>
      </c>
      <c r="BH40">
        <f t="shared" si="38"/>
        <v>0</v>
      </c>
      <c r="BI40">
        <f t="shared" si="39"/>
        <v>0</v>
      </c>
      <c r="BJ40">
        <f t="shared" si="40"/>
        <v>0</v>
      </c>
      <c r="BK40">
        <f t="shared" si="41"/>
        <v>0</v>
      </c>
      <c r="BL40">
        <f t="shared" si="42"/>
        <v>0</v>
      </c>
      <c r="BM40">
        <f t="shared" si="43"/>
        <v>0</v>
      </c>
      <c r="BN40">
        <f t="shared" si="44"/>
        <v>0</v>
      </c>
      <c r="BO40">
        <f t="shared" si="45"/>
        <v>0</v>
      </c>
      <c r="BP40">
        <f t="shared" si="46"/>
        <v>0</v>
      </c>
    </row>
    <row r="41" spans="2:68">
      <c r="B41" s="6"/>
      <c r="D41" s="5"/>
      <c r="E41" s="6"/>
      <c r="H41" s="14"/>
      <c r="I41" s="15"/>
      <c r="J41" s="16"/>
      <c r="K41" s="16"/>
      <c r="L41" s="16"/>
      <c r="M41" s="17"/>
      <c r="N41" s="15"/>
      <c r="O41" s="16"/>
      <c r="P41" s="16"/>
      <c r="Q41" s="16"/>
      <c r="R41" s="16"/>
      <c r="T41" s="27">
        <f t="shared" si="17"/>
        <v>1000000</v>
      </c>
      <c r="U41" s="27" t="str">
        <f t="shared" si="47"/>
        <v>-</v>
      </c>
      <c r="V41" s="27" t="str">
        <f t="shared" si="50"/>
        <v>-</v>
      </c>
      <c r="W41" s="27" t="str">
        <f t="shared" si="51"/>
        <v>-</v>
      </c>
      <c r="X41" s="27" t="str">
        <f t="shared" si="49"/>
        <v>-</v>
      </c>
      <c r="Y41" s="27" t="str">
        <f t="shared" si="19"/>
        <v>-</v>
      </c>
      <c r="Z41" s="27" t="str">
        <f t="shared" si="20"/>
        <v>-</v>
      </c>
      <c r="AA41" s="27" t="str">
        <f t="shared" si="21"/>
        <v>-</v>
      </c>
      <c r="AB41" s="27" t="str">
        <f t="shared" si="22"/>
        <v>-</v>
      </c>
      <c r="AC41" s="27" t="str">
        <f t="shared" si="23"/>
        <v>-</v>
      </c>
      <c r="AD41" s="16"/>
      <c r="AE41" s="16"/>
      <c r="AG41" s="3">
        <f t="shared" si="24"/>
        <v>100</v>
      </c>
      <c r="AH41" s="3">
        <f t="shared" si="4"/>
        <v>0</v>
      </c>
      <c r="AI41" s="3">
        <f t="shared" si="5"/>
        <v>0</v>
      </c>
      <c r="AJ41" s="3">
        <f t="shared" si="6"/>
        <v>0</v>
      </c>
      <c r="AK41" s="3">
        <f t="shared" si="7"/>
        <v>0</v>
      </c>
      <c r="AL41" s="3">
        <f t="shared" si="8"/>
        <v>0</v>
      </c>
      <c r="AM41" s="3">
        <f t="shared" si="9"/>
        <v>0</v>
      </c>
      <c r="AN41" s="3">
        <f t="shared" si="10"/>
        <v>0</v>
      </c>
      <c r="AO41" s="3">
        <f t="shared" si="11"/>
        <v>0</v>
      </c>
      <c r="AP41" s="3">
        <f t="shared" si="12"/>
        <v>0</v>
      </c>
      <c r="AQ41" s="3">
        <f t="shared" si="13"/>
        <v>0</v>
      </c>
      <c r="AR41" s="3">
        <f t="shared" si="14"/>
        <v>0</v>
      </c>
      <c r="AT41" t="e">
        <f t="shared" si="25"/>
        <v>#DIV/0!</v>
      </c>
      <c r="AU41" t="e">
        <f t="shared" si="26"/>
        <v>#DIV/0!</v>
      </c>
      <c r="AV41" t="e">
        <f t="shared" si="27"/>
        <v>#DIV/0!</v>
      </c>
      <c r="AW41" t="e">
        <f t="shared" si="28"/>
        <v>#DIV/0!</v>
      </c>
      <c r="AX41" t="e">
        <f t="shared" si="29"/>
        <v>#DIV/0!</v>
      </c>
      <c r="AY41" t="e">
        <f t="shared" si="30"/>
        <v>#DIV/0!</v>
      </c>
      <c r="AZ41" t="e">
        <f t="shared" si="31"/>
        <v>#DIV/0!</v>
      </c>
      <c r="BA41" t="e">
        <f t="shared" si="32"/>
        <v>#DIV/0!</v>
      </c>
      <c r="BB41" t="e">
        <f t="shared" si="33"/>
        <v>#DIV/0!</v>
      </c>
      <c r="BC41" t="e">
        <f t="shared" si="34"/>
        <v>#DIV/0!</v>
      </c>
      <c r="BD41" t="e">
        <f t="shared" si="35"/>
        <v>#DIV/0!</v>
      </c>
      <c r="BF41">
        <f t="shared" si="36"/>
        <v>0</v>
      </c>
      <c r="BG41">
        <f t="shared" si="37"/>
        <v>0</v>
      </c>
      <c r="BH41">
        <f t="shared" si="38"/>
        <v>0</v>
      </c>
      <c r="BI41">
        <f t="shared" si="39"/>
        <v>0</v>
      </c>
      <c r="BJ41">
        <f t="shared" si="40"/>
        <v>0</v>
      </c>
      <c r="BK41">
        <f t="shared" si="41"/>
        <v>0</v>
      </c>
      <c r="BL41">
        <f t="shared" si="42"/>
        <v>0</v>
      </c>
      <c r="BM41">
        <f t="shared" si="43"/>
        <v>0</v>
      </c>
      <c r="BN41">
        <f t="shared" si="44"/>
        <v>0</v>
      </c>
      <c r="BO41">
        <f t="shared" si="45"/>
        <v>0</v>
      </c>
      <c r="BP41">
        <f t="shared" si="46"/>
        <v>0</v>
      </c>
    </row>
    <row r="42" spans="2:68">
      <c r="B42" s="6"/>
      <c r="D42" s="5"/>
      <c r="E42" s="6"/>
      <c r="H42" s="14"/>
      <c r="I42" s="15"/>
      <c r="J42" s="16"/>
      <c r="K42" s="16"/>
      <c r="L42" s="16"/>
      <c r="M42" s="17"/>
      <c r="N42" s="15"/>
      <c r="O42" s="16"/>
      <c r="P42" s="16"/>
      <c r="Q42" s="16"/>
      <c r="R42" s="16"/>
      <c r="T42" s="27">
        <f t="shared" si="17"/>
        <v>1000000</v>
      </c>
      <c r="U42" s="27" t="str">
        <f t="shared" si="47"/>
        <v>-</v>
      </c>
      <c r="V42" s="27" t="str">
        <f t="shared" si="50"/>
        <v>-</v>
      </c>
      <c r="W42" s="27" t="str">
        <f t="shared" si="51"/>
        <v>-</v>
      </c>
      <c r="X42" s="27" t="str">
        <f t="shared" si="49"/>
        <v>-</v>
      </c>
      <c r="Y42" s="27" t="str">
        <f t="shared" si="19"/>
        <v>-</v>
      </c>
      <c r="Z42" s="27" t="str">
        <f t="shared" si="20"/>
        <v>-</v>
      </c>
      <c r="AA42" s="27" t="str">
        <f t="shared" si="21"/>
        <v>-</v>
      </c>
      <c r="AB42" s="27" t="str">
        <f t="shared" si="22"/>
        <v>-</v>
      </c>
      <c r="AC42" s="27" t="str">
        <f t="shared" si="23"/>
        <v>-</v>
      </c>
      <c r="AD42" s="16"/>
      <c r="AE42" s="16"/>
      <c r="AG42" s="3">
        <f t="shared" si="24"/>
        <v>100</v>
      </c>
      <c r="AH42" s="3">
        <f t="shared" si="4"/>
        <v>0</v>
      </c>
      <c r="AI42" s="3">
        <f t="shared" si="5"/>
        <v>0</v>
      </c>
      <c r="AJ42" s="3">
        <f t="shared" si="6"/>
        <v>0</v>
      </c>
      <c r="AK42" s="3">
        <f t="shared" si="7"/>
        <v>0</v>
      </c>
      <c r="AL42" s="3">
        <f t="shared" si="8"/>
        <v>0</v>
      </c>
      <c r="AM42" s="3">
        <f t="shared" si="9"/>
        <v>0</v>
      </c>
      <c r="AN42" s="3">
        <f t="shared" si="10"/>
        <v>0</v>
      </c>
      <c r="AO42" s="3">
        <f t="shared" si="11"/>
        <v>0</v>
      </c>
      <c r="AP42" s="3">
        <f t="shared" si="12"/>
        <v>0</v>
      </c>
      <c r="AQ42" s="3">
        <f t="shared" si="13"/>
        <v>0</v>
      </c>
      <c r="AR42" s="3">
        <f t="shared" si="14"/>
        <v>0</v>
      </c>
      <c r="AT42" t="e">
        <f t="shared" si="25"/>
        <v>#DIV/0!</v>
      </c>
      <c r="AU42" t="e">
        <f t="shared" si="26"/>
        <v>#DIV/0!</v>
      </c>
      <c r="AV42" t="e">
        <f t="shared" si="27"/>
        <v>#DIV/0!</v>
      </c>
      <c r="AW42" t="e">
        <f t="shared" si="28"/>
        <v>#DIV/0!</v>
      </c>
      <c r="AX42" t="e">
        <f t="shared" si="29"/>
        <v>#DIV/0!</v>
      </c>
      <c r="AY42" t="e">
        <f t="shared" si="30"/>
        <v>#DIV/0!</v>
      </c>
      <c r="AZ42" t="e">
        <f t="shared" si="31"/>
        <v>#DIV/0!</v>
      </c>
      <c r="BA42" t="e">
        <f t="shared" si="32"/>
        <v>#DIV/0!</v>
      </c>
      <c r="BB42" t="e">
        <f t="shared" si="33"/>
        <v>#DIV/0!</v>
      </c>
      <c r="BC42" t="e">
        <f t="shared" si="34"/>
        <v>#DIV/0!</v>
      </c>
      <c r="BD42" t="e">
        <f t="shared" si="35"/>
        <v>#DIV/0!</v>
      </c>
      <c r="BF42">
        <f t="shared" si="36"/>
        <v>0</v>
      </c>
      <c r="BG42">
        <f t="shared" si="37"/>
        <v>0</v>
      </c>
      <c r="BH42">
        <f t="shared" si="38"/>
        <v>0</v>
      </c>
      <c r="BI42">
        <f t="shared" si="39"/>
        <v>0</v>
      </c>
      <c r="BJ42">
        <f t="shared" si="40"/>
        <v>0</v>
      </c>
      <c r="BK42">
        <f t="shared" si="41"/>
        <v>0</v>
      </c>
      <c r="BL42">
        <f t="shared" si="42"/>
        <v>0</v>
      </c>
      <c r="BM42">
        <f t="shared" si="43"/>
        <v>0</v>
      </c>
      <c r="BN42">
        <f t="shared" si="44"/>
        <v>0</v>
      </c>
      <c r="BO42">
        <f t="shared" si="45"/>
        <v>0</v>
      </c>
      <c r="BP42">
        <f t="shared" si="46"/>
        <v>0</v>
      </c>
    </row>
    <row r="43" spans="2:68">
      <c r="B43" s="6"/>
      <c r="D43" s="5"/>
      <c r="E43" s="6"/>
      <c r="H43" s="14"/>
      <c r="I43" s="15"/>
      <c r="J43" s="16"/>
      <c r="K43" s="16"/>
      <c r="L43" s="16"/>
      <c r="M43" s="17"/>
      <c r="N43" s="15"/>
      <c r="O43" s="16"/>
      <c r="P43" s="16"/>
      <c r="Q43" s="16"/>
      <c r="R43" s="16"/>
      <c r="T43" s="27">
        <f t="shared" si="17"/>
        <v>1000000</v>
      </c>
      <c r="U43" s="27" t="str">
        <f t="shared" si="47"/>
        <v>-</v>
      </c>
      <c r="V43" s="27" t="str">
        <f t="shared" si="50"/>
        <v>-</v>
      </c>
      <c r="W43" s="27" t="str">
        <f t="shared" si="51"/>
        <v>-</v>
      </c>
      <c r="X43" s="27" t="str">
        <f t="shared" si="49"/>
        <v>-</v>
      </c>
      <c r="Y43" s="27" t="str">
        <f t="shared" si="19"/>
        <v>-</v>
      </c>
      <c r="Z43" s="27" t="str">
        <f t="shared" si="20"/>
        <v>-</v>
      </c>
      <c r="AA43" s="27" t="str">
        <f t="shared" si="21"/>
        <v>-</v>
      </c>
      <c r="AB43" s="27" t="str">
        <f t="shared" si="22"/>
        <v>-</v>
      </c>
      <c r="AC43" s="27" t="str">
        <f t="shared" si="23"/>
        <v>-</v>
      </c>
      <c r="AD43" s="16"/>
      <c r="AE43" s="16"/>
      <c r="AG43" s="3">
        <f t="shared" si="24"/>
        <v>100</v>
      </c>
      <c r="AH43" s="3">
        <f t="shared" si="4"/>
        <v>0</v>
      </c>
      <c r="AI43" s="3">
        <f t="shared" si="5"/>
        <v>0</v>
      </c>
      <c r="AJ43" s="3">
        <f t="shared" si="6"/>
        <v>0</v>
      </c>
      <c r="AK43" s="3">
        <f t="shared" si="7"/>
        <v>0</v>
      </c>
      <c r="AL43" s="3">
        <f t="shared" si="8"/>
        <v>0</v>
      </c>
      <c r="AM43" s="3">
        <f t="shared" si="9"/>
        <v>0</v>
      </c>
      <c r="AN43" s="3">
        <f t="shared" si="10"/>
        <v>0</v>
      </c>
      <c r="AO43" s="3">
        <f t="shared" si="11"/>
        <v>0</v>
      </c>
      <c r="AP43" s="3">
        <f t="shared" si="12"/>
        <v>0</v>
      </c>
      <c r="AQ43" s="3">
        <f t="shared" si="13"/>
        <v>0</v>
      </c>
      <c r="AR43" s="3">
        <f t="shared" si="14"/>
        <v>0</v>
      </c>
      <c r="AT43" t="e">
        <f t="shared" si="25"/>
        <v>#DIV/0!</v>
      </c>
      <c r="AU43" t="e">
        <f t="shared" si="26"/>
        <v>#DIV/0!</v>
      </c>
      <c r="AV43" t="e">
        <f t="shared" si="27"/>
        <v>#DIV/0!</v>
      </c>
      <c r="AW43" t="e">
        <f t="shared" si="28"/>
        <v>#DIV/0!</v>
      </c>
      <c r="AX43" t="e">
        <f t="shared" si="29"/>
        <v>#DIV/0!</v>
      </c>
      <c r="AY43" t="e">
        <f t="shared" si="30"/>
        <v>#DIV/0!</v>
      </c>
      <c r="AZ43" t="e">
        <f t="shared" si="31"/>
        <v>#DIV/0!</v>
      </c>
      <c r="BA43" t="e">
        <f t="shared" si="32"/>
        <v>#DIV/0!</v>
      </c>
      <c r="BB43" t="e">
        <f t="shared" si="33"/>
        <v>#DIV/0!</v>
      </c>
      <c r="BC43" t="e">
        <f t="shared" si="34"/>
        <v>#DIV/0!</v>
      </c>
      <c r="BD43" t="e">
        <f t="shared" si="35"/>
        <v>#DIV/0!</v>
      </c>
      <c r="BF43">
        <f t="shared" si="36"/>
        <v>0</v>
      </c>
      <c r="BG43">
        <f t="shared" si="37"/>
        <v>0</v>
      </c>
      <c r="BH43">
        <f t="shared" si="38"/>
        <v>0</v>
      </c>
      <c r="BI43">
        <f t="shared" si="39"/>
        <v>0</v>
      </c>
      <c r="BJ43">
        <f t="shared" si="40"/>
        <v>0</v>
      </c>
      <c r="BK43">
        <f t="shared" si="41"/>
        <v>0</v>
      </c>
      <c r="BL43">
        <f t="shared" si="42"/>
        <v>0</v>
      </c>
      <c r="BM43">
        <f t="shared" si="43"/>
        <v>0</v>
      </c>
      <c r="BN43">
        <f t="shared" si="44"/>
        <v>0</v>
      </c>
      <c r="BO43">
        <f t="shared" si="45"/>
        <v>0</v>
      </c>
      <c r="BP43">
        <f t="shared" si="46"/>
        <v>0</v>
      </c>
    </row>
    <row r="44" spans="2:68">
      <c r="B44" s="6"/>
      <c r="D44" s="5"/>
      <c r="E44" s="6"/>
      <c r="H44" s="14"/>
      <c r="I44" s="15"/>
      <c r="J44" s="16"/>
      <c r="K44" s="16"/>
      <c r="L44" s="16"/>
      <c r="M44" s="17"/>
      <c r="N44" s="15"/>
      <c r="O44" s="16"/>
      <c r="P44" s="16"/>
      <c r="Q44" s="16"/>
      <c r="R44" s="16"/>
      <c r="T44" s="27">
        <f t="shared" si="17"/>
        <v>1000000</v>
      </c>
      <c r="U44" s="27" t="str">
        <f t="shared" si="47"/>
        <v>-</v>
      </c>
      <c r="V44" s="27" t="str">
        <f t="shared" si="50"/>
        <v>-</v>
      </c>
      <c r="W44" s="27" t="str">
        <f t="shared" si="51"/>
        <v>-</v>
      </c>
      <c r="X44" s="27" t="str">
        <f t="shared" si="49"/>
        <v>-</v>
      </c>
      <c r="Y44" s="27" t="str">
        <f t="shared" si="19"/>
        <v>-</v>
      </c>
      <c r="Z44" s="27" t="str">
        <f t="shared" si="20"/>
        <v>-</v>
      </c>
      <c r="AA44" s="27" t="str">
        <f t="shared" si="21"/>
        <v>-</v>
      </c>
      <c r="AB44" s="27" t="str">
        <f t="shared" si="22"/>
        <v>-</v>
      </c>
      <c r="AC44" s="27" t="str">
        <f t="shared" si="23"/>
        <v>-</v>
      </c>
      <c r="AD44" s="16"/>
      <c r="AE44" s="16"/>
      <c r="AG44" s="3">
        <f t="shared" si="24"/>
        <v>100</v>
      </c>
      <c r="AH44" s="3">
        <f t="shared" si="4"/>
        <v>0</v>
      </c>
      <c r="AI44" s="3">
        <f t="shared" si="5"/>
        <v>0</v>
      </c>
      <c r="AJ44" s="3">
        <f t="shared" si="6"/>
        <v>0</v>
      </c>
      <c r="AK44" s="3">
        <f t="shared" si="7"/>
        <v>0</v>
      </c>
      <c r="AL44" s="3">
        <f t="shared" si="8"/>
        <v>0</v>
      </c>
      <c r="AM44" s="3">
        <f t="shared" si="9"/>
        <v>0</v>
      </c>
      <c r="AN44" s="3">
        <f t="shared" si="10"/>
        <v>0</v>
      </c>
      <c r="AO44" s="3">
        <f t="shared" si="11"/>
        <v>0</v>
      </c>
      <c r="AP44" s="3">
        <f t="shared" si="12"/>
        <v>0</v>
      </c>
      <c r="AQ44" s="3">
        <f t="shared" si="13"/>
        <v>0</v>
      </c>
      <c r="AR44" s="3">
        <f t="shared" si="14"/>
        <v>0</v>
      </c>
      <c r="AT44" t="e">
        <f t="shared" si="25"/>
        <v>#DIV/0!</v>
      </c>
      <c r="AU44" t="e">
        <f t="shared" si="26"/>
        <v>#DIV/0!</v>
      </c>
      <c r="AV44" t="e">
        <f t="shared" si="27"/>
        <v>#DIV/0!</v>
      </c>
      <c r="AW44" t="e">
        <f t="shared" si="28"/>
        <v>#DIV/0!</v>
      </c>
      <c r="AX44" t="e">
        <f t="shared" si="29"/>
        <v>#DIV/0!</v>
      </c>
      <c r="AY44" t="e">
        <f t="shared" si="30"/>
        <v>#DIV/0!</v>
      </c>
      <c r="AZ44" t="e">
        <f t="shared" si="31"/>
        <v>#DIV/0!</v>
      </c>
      <c r="BA44" t="e">
        <f t="shared" si="32"/>
        <v>#DIV/0!</v>
      </c>
      <c r="BB44" t="e">
        <f t="shared" si="33"/>
        <v>#DIV/0!</v>
      </c>
      <c r="BC44" t="e">
        <f t="shared" si="34"/>
        <v>#DIV/0!</v>
      </c>
      <c r="BD44" t="e">
        <f t="shared" si="35"/>
        <v>#DIV/0!</v>
      </c>
      <c r="BF44">
        <f t="shared" si="36"/>
        <v>0</v>
      </c>
      <c r="BG44">
        <f t="shared" si="37"/>
        <v>0</v>
      </c>
      <c r="BH44">
        <f t="shared" si="38"/>
        <v>0</v>
      </c>
      <c r="BI44">
        <f t="shared" si="39"/>
        <v>0</v>
      </c>
      <c r="BJ44">
        <f t="shared" si="40"/>
        <v>0</v>
      </c>
      <c r="BK44">
        <f t="shared" si="41"/>
        <v>0</v>
      </c>
      <c r="BL44">
        <f t="shared" si="42"/>
        <v>0</v>
      </c>
      <c r="BM44">
        <f t="shared" si="43"/>
        <v>0</v>
      </c>
      <c r="BN44">
        <f t="shared" si="44"/>
        <v>0</v>
      </c>
      <c r="BO44">
        <f t="shared" si="45"/>
        <v>0</v>
      </c>
      <c r="BP44">
        <f t="shared" si="46"/>
        <v>0</v>
      </c>
    </row>
    <row r="45" spans="2:68">
      <c r="B45" s="6"/>
      <c r="D45" s="5"/>
      <c r="E45" s="6"/>
      <c r="H45" s="14"/>
      <c r="I45" s="15"/>
      <c r="J45" s="16"/>
      <c r="K45" s="16"/>
      <c r="L45" s="16"/>
      <c r="M45" s="17"/>
      <c r="N45" s="15"/>
      <c r="O45" s="16"/>
      <c r="P45" s="16"/>
      <c r="Q45" s="16"/>
      <c r="R45" s="16"/>
      <c r="T45" s="27">
        <f t="shared" si="17"/>
        <v>1000000</v>
      </c>
      <c r="U45" s="27" t="str">
        <f t="shared" si="47"/>
        <v>-</v>
      </c>
      <c r="V45" s="27" t="str">
        <f t="shared" si="50"/>
        <v>-</v>
      </c>
      <c r="W45" s="27" t="str">
        <f t="shared" si="51"/>
        <v>-</v>
      </c>
      <c r="X45" s="27" t="str">
        <f t="shared" si="49"/>
        <v>-</v>
      </c>
      <c r="Y45" s="27" t="str">
        <f t="shared" si="19"/>
        <v>-</v>
      </c>
      <c r="Z45" s="27" t="str">
        <f t="shared" si="20"/>
        <v>-</v>
      </c>
      <c r="AA45" s="27" t="str">
        <f t="shared" si="21"/>
        <v>-</v>
      </c>
      <c r="AB45" s="27" t="str">
        <f t="shared" si="22"/>
        <v>-</v>
      </c>
      <c r="AC45" s="27" t="str">
        <f t="shared" si="23"/>
        <v>-</v>
      </c>
      <c r="AD45" s="16"/>
      <c r="AE45" s="16"/>
      <c r="AG45" s="3">
        <f t="shared" si="24"/>
        <v>100</v>
      </c>
      <c r="AH45" s="3">
        <f t="shared" si="4"/>
        <v>0</v>
      </c>
      <c r="AI45" s="3">
        <f t="shared" si="5"/>
        <v>0</v>
      </c>
      <c r="AJ45" s="3">
        <f t="shared" si="6"/>
        <v>0</v>
      </c>
      <c r="AK45" s="3">
        <f t="shared" si="7"/>
        <v>0</v>
      </c>
      <c r="AL45" s="3">
        <f t="shared" si="8"/>
        <v>0</v>
      </c>
      <c r="AM45" s="3">
        <f t="shared" si="9"/>
        <v>0</v>
      </c>
      <c r="AN45" s="3">
        <f t="shared" si="10"/>
        <v>0</v>
      </c>
      <c r="AO45" s="3">
        <f t="shared" si="11"/>
        <v>0</v>
      </c>
      <c r="AP45" s="3">
        <f t="shared" si="12"/>
        <v>0</v>
      </c>
      <c r="AQ45" s="3">
        <f t="shared" si="13"/>
        <v>0</v>
      </c>
      <c r="AR45" s="3">
        <f t="shared" si="14"/>
        <v>0</v>
      </c>
      <c r="AT45" t="e">
        <f t="shared" si="25"/>
        <v>#DIV/0!</v>
      </c>
      <c r="AU45" t="e">
        <f t="shared" si="26"/>
        <v>#DIV/0!</v>
      </c>
      <c r="AV45" t="e">
        <f t="shared" si="27"/>
        <v>#DIV/0!</v>
      </c>
      <c r="AW45" t="e">
        <f t="shared" si="28"/>
        <v>#DIV/0!</v>
      </c>
      <c r="AX45" t="e">
        <f t="shared" si="29"/>
        <v>#DIV/0!</v>
      </c>
      <c r="AY45" t="e">
        <f t="shared" si="30"/>
        <v>#DIV/0!</v>
      </c>
      <c r="AZ45" t="e">
        <f t="shared" si="31"/>
        <v>#DIV/0!</v>
      </c>
      <c r="BA45" t="e">
        <f t="shared" si="32"/>
        <v>#DIV/0!</v>
      </c>
      <c r="BB45" t="e">
        <f t="shared" si="33"/>
        <v>#DIV/0!</v>
      </c>
      <c r="BC45" t="e">
        <f t="shared" si="34"/>
        <v>#DIV/0!</v>
      </c>
      <c r="BD45" t="e">
        <f t="shared" si="35"/>
        <v>#DIV/0!</v>
      </c>
      <c r="BF45">
        <f t="shared" si="36"/>
        <v>0</v>
      </c>
      <c r="BG45">
        <f t="shared" si="37"/>
        <v>0</v>
      </c>
      <c r="BH45">
        <f t="shared" si="38"/>
        <v>0</v>
      </c>
      <c r="BI45">
        <f t="shared" si="39"/>
        <v>0</v>
      </c>
      <c r="BJ45">
        <f t="shared" si="40"/>
        <v>0</v>
      </c>
      <c r="BK45">
        <f t="shared" si="41"/>
        <v>0</v>
      </c>
      <c r="BL45">
        <f t="shared" si="42"/>
        <v>0</v>
      </c>
      <c r="BM45">
        <f t="shared" si="43"/>
        <v>0</v>
      </c>
      <c r="BN45">
        <f t="shared" si="44"/>
        <v>0</v>
      </c>
      <c r="BO45">
        <f t="shared" si="45"/>
        <v>0</v>
      </c>
      <c r="BP45">
        <f t="shared" si="46"/>
        <v>0</v>
      </c>
    </row>
    <row r="46" spans="2:68">
      <c r="B46" s="6"/>
      <c r="D46" s="5"/>
      <c r="E46" s="6"/>
      <c r="H46" s="14"/>
      <c r="I46" s="15"/>
      <c r="J46" s="16"/>
      <c r="K46" s="16"/>
      <c r="L46" s="16"/>
      <c r="M46" s="17"/>
      <c r="N46" s="15"/>
      <c r="O46" s="16"/>
      <c r="P46" s="16"/>
      <c r="Q46" s="16"/>
      <c r="R46" s="16"/>
      <c r="T46" s="27">
        <f t="shared" si="17"/>
        <v>1000000</v>
      </c>
      <c r="U46" s="27" t="str">
        <f t="shared" si="47"/>
        <v>-</v>
      </c>
      <c r="V46" s="27" t="str">
        <f t="shared" si="50"/>
        <v>-</v>
      </c>
      <c r="W46" s="27" t="str">
        <f t="shared" si="51"/>
        <v>-</v>
      </c>
      <c r="X46" s="27" t="str">
        <f t="shared" si="49"/>
        <v>-</v>
      </c>
      <c r="Y46" s="27" t="str">
        <f t="shared" si="19"/>
        <v>-</v>
      </c>
      <c r="Z46" s="27" t="str">
        <f t="shared" si="20"/>
        <v>-</v>
      </c>
      <c r="AA46" s="27" t="str">
        <f t="shared" si="21"/>
        <v>-</v>
      </c>
      <c r="AB46" s="27" t="str">
        <f t="shared" si="22"/>
        <v>-</v>
      </c>
      <c r="AC46" s="27" t="str">
        <f t="shared" si="23"/>
        <v>-</v>
      </c>
      <c r="AD46" s="16"/>
      <c r="AE46" s="16"/>
      <c r="AG46" s="3">
        <f t="shared" si="24"/>
        <v>100</v>
      </c>
      <c r="AH46" s="3">
        <f t="shared" si="4"/>
        <v>0</v>
      </c>
      <c r="AI46" s="3">
        <f t="shared" si="5"/>
        <v>0</v>
      </c>
      <c r="AJ46" s="3">
        <f t="shared" si="6"/>
        <v>0</v>
      </c>
      <c r="AK46" s="3">
        <f t="shared" si="7"/>
        <v>0</v>
      </c>
      <c r="AL46" s="3">
        <f t="shared" si="8"/>
        <v>0</v>
      </c>
      <c r="AM46" s="3">
        <f t="shared" si="9"/>
        <v>0</v>
      </c>
      <c r="AN46" s="3">
        <f t="shared" si="10"/>
        <v>0</v>
      </c>
      <c r="AO46" s="3">
        <f t="shared" si="11"/>
        <v>0</v>
      </c>
      <c r="AP46" s="3">
        <f t="shared" si="12"/>
        <v>0</v>
      </c>
      <c r="AQ46" s="3">
        <f t="shared" si="13"/>
        <v>0</v>
      </c>
      <c r="AR46" s="3">
        <f t="shared" si="14"/>
        <v>0</v>
      </c>
      <c r="AT46" t="e">
        <f t="shared" si="25"/>
        <v>#DIV/0!</v>
      </c>
      <c r="AU46" t="e">
        <f t="shared" si="26"/>
        <v>#DIV/0!</v>
      </c>
      <c r="AV46" t="e">
        <f t="shared" si="27"/>
        <v>#DIV/0!</v>
      </c>
      <c r="AW46" t="e">
        <f t="shared" si="28"/>
        <v>#DIV/0!</v>
      </c>
      <c r="AX46" t="e">
        <f t="shared" si="29"/>
        <v>#DIV/0!</v>
      </c>
      <c r="AY46" t="e">
        <f t="shared" si="30"/>
        <v>#DIV/0!</v>
      </c>
      <c r="AZ46" t="e">
        <f t="shared" si="31"/>
        <v>#DIV/0!</v>
      </c>
      <c r="BA46" t="e">
        <f t="shared" si="32"/>
        <v>#DIV/0!</v>
      </c>
      <c r="BB46" t="e">
        <f t="shared" si="33"/>
        <v>#DIV/0!</v>
      </c>
      <c r="BC46" t="e">
        <f t="shared" si="34"/>
        <v>#DIV/0!</v>
      </c>
      <c r="BD46" t="e">
        <f t="shared" si="35"/>
        <v>#DIV/0!</v>
      </c>
      <c r="BF46">
        <f t="shared" si="36"/>
        <v>0</v>
      </c>
      <c r="BG46">
        <f t="shared" si="37"/>
        <v>0</v>
      </c>
      <c r="BH46">
        <f t="shared" si="38"/>
        <v>0</v>
      </c>
      <c r="BI46">
        <f t="shared" si="39"/>
        <v>0</v>
      </c>
      <c r="BJ46">
        <f t="shared" si="40"/>
        <v>0</v>
      </c>
      <c r="BK46">
        <f t="shared" si="41"/>
        <v>0</v>
      </c>
      <c r="BL46">
        <f t="shared" si="42"/>
        <v>0</v>
      </c>
      <c r="BM46">
        <f t="shared" si="43"/>
        <v>0</v>
      </c>
      <c r="BN46">
        <f t="shared" si="44"/>
        <v>0</v>
      </c>
      <c r="BO46">
        <f t="shared" si="45"/>
        <v>0</v>
      </c>
      <c r="BP46">
        <f t="shared" si="46"/>
        <v>0</v>
      </c>
    </row>
    <row r="47" spans="2:68">
      <c r="B47" s="6"/>
      <c r="D47" s="5"/>
      <c r="E47" s="6"/>
      <c r="H47" s="14"/>
      <c r="I47" s="15"/>
      <c r="J47" s="16"/>
      <c r="K47" s="16"/>
      <c r="L47" s="16"/>
      <c r="M47" s="17"/>
      <c r="N47" s="15"/>
      <c r="O47" s="16"/>
      <c r="P47" s="16"/>
      <c r="Q47" s="16"/>
      <c r="R47" s="16"/>
      <c r="T47" s="27">
        <f t="shared" si="17"/>
        <v>1000000</v>
      </c>
      <c r="U47" s="27" t="str">
        <f t="shared" si="47"/>
        <v>-</v>
      </c>
      <c r="V47" s="27" t="str">
        <f t="shared" si="50"/>
        <v>-</v>
      </c>
      <c r="W47" s="27" t="str">
        <f t="shared" si="51"/>
        <v>-</v>
      </c>
      <c r="X47" s="27" t="str">
        <f t="shared" si="49"/>
        <v>-</v>
      </c>
      <c r="Y47" s="27" t="str">
        <f t="shared" si="19"/>
        <v>-</v>
      </c>
      <c r="Z47" s="27" t="str">
        <f t="shared" si="20"/>
        <v>-</v>
      </c>
      <c r="AA47" s="27" t="str">
        <f t="shared" si="21"/>
        <v>-</v>
      </c>
      <c r="AB47" s="27" t="str">
        <f t="shared" si="22"/>
        <v>-</v>
      </c>
      <c r="AC47" s="27" t="str">
        <f t="shared" si="23"/>
        <v>-</v>
      </c>
      <c r="AD47" s="16"/>
      <c r="AE47" s="16"/>
      <c r="AG47" s="3">
        <f t="shared" si="24"/>
        <v>100</v>
      </c>
      <c r="AH47" s="3">
        <f t="shared" si="4"/>
        <v>0</v>
      </c>
      <c r="AI47" s="3">
        <f t="shared" si="5"/>
        <v>0</v>
      </c>
      <c r="AJ47" s="3">
        <f t="shared" si="6"/>
        <v>0</v>
      </c>
      <c r="AK47" s="3">
        <f t="shared" si="7"/>
        <v>0</v>
      </c>
      <c r="AL47" s="3">
        <f t="shared" si="8"/>
        <v>0</v>
      </c>
      <c r="AM47" s="3">
        <f t="shared" si="9"/>
        <v>0</v>
      </c>
      <c r="AN47" s="3">
        <f t="shared" si="10"/>
        <v>0</v>
      </c>
      <c r="AO47" s="3">
        <f t="shared" si="11"/>
        <v>0</v>
      </c>
      <c r="AP47" s="3">
        <f t="shared" si="12"/>
        <v>0</v>
      </c>
      <c r="AQ47" s="3">
        <f t="shared" si="13"/>
        <v>0</v>
      </c>
      <c r="AR47" s="3">
        <f t="shared" si="14"/>
        <v>0</v>
      </c>
      <c r="AT47" t="e">
        <f t="shared" si="25"/>
        <v>#DIV/0!</v>
      </c>
      <c r="AU47" t="e">
        <f t="shared" si="26"/>
        <v>#DIV/0!</v>
      </c>
      <c r="AV47" t="e">
        <f t="shared" si="27"/>
        <v>#DIV/0!</v>
      </c>
      <c r="AW47" t="e">
        <f t="shared" si="28"/>
        <v>#DIV/0!</v>
      </c>
      <c r="AX47" t="e">
        <f t="shared" si="29"/>
        <v>#DIV/0!</v>
      </c>
      <c r="AY47" t="e">
        <f t="shared" si="30"/>
        <v>#DIV/0!</v>
      </c>
      <c r="AZ47" t="e">
        <f t="shared" si="31"/>
        <v>#DIV/0!</v>
      </c>
      <c r="BA47" t="e">
        <f t="shared" si="32"/>
        <v>#DIV/0!</v>
      </c>
      <c r="BB47" t="e">
        <f t="shared" si="33"/>
        <v>#DIV/0!</v>
      </c>
      <c r="BC47" t="e">
        <f t="shared" si="34"/>
        <v>#DIV/0!</v>
      </c>
      <c r="BD47" t="e">
        <f t="shared" si="35"/>
        <v>#DIV/0!</v>
      </c>
      <c r="BF47">
        <f t="shared" si="36"/>
        <v>0</v>
      </c>
      <c r="BG47">
        <f t="shared" si="37"/>
        <v>0</v>
      </c>
      <c r="BH47">
        <f t="shared" si="38"/>
        <v>0</v>
      </c>
      <c r="BI47">
        <f t="shared" si="39"/>
        <v>0</v>
      </c>
      <c r="BJ47">
        <f t="shared" si="40"/>
        <v>0</v>
      </c>
      <c r="BK47">
        <f t="shared" si="41"/>
        <v>0</v>
      </c>
      <c r="BL47">
        <f t="shared" si="42"/>
        <v>0</v>
      </c>
      <c r="BM47">
        <f t="shared" si="43"/>
        <v>0</v>
      </c>
      <c r="BN47">
        <f t="shared" si="44"/>
        <v>0</v>
      </c>
      <c r="BO47">
        <f t="shared" si="45"/>
        <v>0</v>
      </c>
      <c r="BP47">
        <f t="shared" si="46"/>
        <v>0</v>
      </c>
    </row>
  </sheetData>
  <mergeCells count="6">
    <mergeCell ref="B2:I2"/>
    <mergeCell ref="T12:Z12"/>
    <mergeCell ref="AG12:AM12"/>
    <mergeCell ref="AT12:AY12"/>
    <mergeCell ref="D12:D13"/>
    <mergeCell ref="H12:M1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X38"/>
  <sheetViews>
    <sheetView workbookViewId="0">
      <selection activeCell="U6" sqref="U6"/>
    </sheetView>
  </sheetViews>
  <sheetFormatPr defaultColWidth="11.42578125" defaultRowHeight="15"/>
  <cols>
    <col min="2" max="2" width="3.85546875" customWidth="1"/>
    <col min="12" max="13" width="0" hidden="1" customWidth="1"/>
    <col min="14" max="14" width="3.7109375" customWidth="1"/>
    <col min="15" max="15" width="8.140625" customWidth="1"/>
    <col min="16" max="16" width="12" bestFit="1" customWidth="1"/>
    <col min="18" max="18" width="12" bestFit="1" customWidth="1"/>
    <col min="21" max="21" width="12" bestFit="1" customWidth="1"/>
    <col min="26" max="35" width="4.42578125" customWidth="1"/>
  </cols>
  <sheetData>
    <row r="3" spans="1:24" ht="17.25">
      <c r="A3" s="40"/>
      <c r="C3" s="71" t="s">
        <v>50</v>
      </c>
      <c r="D3" s="72"/>
      <c r="E3" s="72"/>
      <c r="F3" s="72"/>
      <c r="G3" s="72"/>
      <c r="H3" s="72"/>
      <c r="I3" s="72"/>
      <c r="J3" s="72"/>
      <c r="K3" s="72"/>
      <c r="L3" s="26"/>
      <c r="M3" s="26"/>
      <c r="O3" s="47"/>
      <c r="P3" s="68" t="s">
        <v>50</v>
      </c>
      <c r="Q3" s="69"/>
      <c r="R3" s="69"/>
      <c r="S3" s="69"/>
      <c r="T3" s="69"/>
      <c r="U3" s="69"/>
      <c r="V3" s="69"/>
      <c r="W3" s="69"/>
      <c r="X3" s="70"/>
    </row>
    <row r="4" spans="1:24" ht="18.75">
      <c r="A4" s="49" t="s">
        <v>9</v>
      </c>
      <c r="C4" s="7" t="s">
        <v>31</v>
      </c>
      <c r="D4" s="7" t="s">
        <v>17</v>
      </c>
      <c r="E4" s="7" t="s">
        <v>19</v>
      </c>
      <c r="F4" s="7" t="s">
        <v>32</v>
      </c>
      <c r="G4" s="7" t="s">
        <v>33</v>
      </c>
      <c r="H4" s="7" t="s">
        <v>18</v>
      </c>
      <c r="I4" s="7" t="s">
        <v>20</v>
      </c>
      <c r="J4" s="7" t="s">
        <v>22</v>
      </c>
      <c r="K4" s="7" t="s">
        <v>21</v>
      </c>
      <c r="L4" s="7" t="s">
        <v>36</v>
      </c>
      <c r="M4" s="7" t="s">
        <v>37</v>
      </c>
      <c r="O4" s="48" t="s">
        <v>57</v>
      </c>
      <c r="P4" s="45" t="s">
        <v>42</v>
      </c>
      <c r="Q4" s="45" t="s">
        <v>56</v>
      </c>
      <c r="R4" s="45" t="s">
        <v>48</v>
      </c>
      <c r="S4" s="45" t="s">
        <v>46</v>
      </c>
      <c r="T4" s="45" t="s">
        <v>47</v>
      </c>
      <c r="U4" s="45" t="s">
        <v>41</v>
      </c>
      <c r="V4" s="45" t="s">
        <v>43</v>
      </c>
      <c r="W4" s="45" t="s">
        <v>44</v>
      </c>
      <c r="X4" s="45" t="s">
        <v>45</v>
      </c>
    </row>
    <row r="5" spans="1:24" ht="15.75">
      <c r="A5" s="40">
        <f>'Data entry'!B14</f>
        <v>35</v>
      </c>
      <c r="C5" s="12" t="str">
        <f>IF('Data entry'!N14=0,"-",'Data entry'!BL14/'Data entry'!$B$8/'Data entry'!AZ14/22400)</f>
        <v>-</v>
      </c>
      <c r="D5" s="11">
        <f>IF('Data entry'!H14=0,"-",'Data entry'!BF14/'Data entry'!$B$8/'Data entry'!AT14/22400)</f>
        <v>1.8792256584741746E-6</v>
      </c>
      <c r="E5" s="12" t="str">
        <f>IF('Data entry'!J14=0,"-",'Data entry'!BH14/'Data entry'!$B$8/'Data entry'!AV14/22400)</f>
        <v>-</v>
      </c>
      <c r="F5" s="13" t="str">
        <f>IF('Data entry'!O14=0,"-",'Data entry'!BM14/'Data entry'!$B$8/'Data entry'!BA14/22400)</f>
        <v>-</v>
      </c>
      <c r="G5" s="13" t="str">
        <f>IF('Data entry'!P14=0,"-",'Data entry'!BN14/'Data entry'!$B$8/'Data entry'!BB14/22400)</f>
        <v>-</v>
      </c>
      <c r="H5" s="12">
        <f>IF('Data entry'!I14=0,"-",'Data entry'!BG14/'Data entry'!$B$8/'Data entry'!AU14/22400)</f>
        <v>7.6654899469119534E-8</v>
      </c>
      <c r="I5" s="12" t="str">
        <f>IF('Data entry'!K14=0,"-",'Data entry'!BI14/'Data entry'!$B$8/'Data entry'!AW14/22400)</f>
        <v>-</v>
      </c>
      <c r="J5" s="12" t="str">
        <f>IF('Data entry'!L14=0,"-",'Data entry'!BJ14/'Data entry'!$B$8/'Data entry'!AX14/22400)</f>
        <v>-</v>
      </c>
      <c r="K5" s="13" t="str">
        <f>IF('Data entry'!M14=0,"-",'Data entry'!BK14/'Data entry'!$B$8/'Data entry'!AY14/22400)</f>
        <v>-</v>
      </c>
      <c r="L5" s="13" t="str">
        <f>IF('Data entry'!Q14=0,"-",'Data entry'!BO14/'Data entry'!$B$8/'Data entry'!BC14/22400)</f>
        <v>-</v>
      </c>
      <c r="M5" s="13" t="str">
        <f>IF('Data entry'!R14=0,"-",'Data entry'!BP14/'Data entry'!$B$8/'Data entry'!BD14/22400)</f>
        <v>-</v>
      </c>
      <c r="O5" s="25"/>
      <c r="P5" s="44"/>
      <c r="Q5" s="55">
        <f>D5</f>
        <v>1.8792256584741746E-6</v>
      </c>
      <c r="R5" s="44" t="str">
        <f>E7</f>
        <v>-</v>
      </c>
      <c r="S5" s="44"/>
      <c r="T5" s="44"/>
      <c r="U5" s="44" t="str">
        <f>H6</f>
        <v>-</v>
      </c>
      <c r="V5" s="44"/>
      <c r="W5" s="44"/>
      <c r="X5" s="44"/>
    </row>
    <row r="6" spans="1:24" ht="15.75">
      <c r="A6" s="40">
        <f>'Data entry'!B15</f>
        <v>0</v>
      </c>
      <c r="C6" s="12" t="str">
        <f>IF('Data entry'!N15=0,"-",'Data entry'!BL15/'Data entry'!$B$8/'Data entry'!AZ15/22400)</f>
        <v>-</v>
      </c>
      <c r="D6" s="11" t="str">
        <f>IF('Data entry'!H15=0,"-",'Data entry'!BF15/'Data entry'!$B$8/'Data entry'!AT15/22400)</f>
        <v>-</v>
      </c>
      <c r="E6" s="12" t="str">
        <f>IF('Data entry'!J15=0,"-",'Data entry'!BH15/'Data entry'!$B$8/'Data entry'!AV15/22400)</f>
        <v>-</v>
      </c>
      <c r="F6" s="13" t="str">
        <f>IF('Data entry'!O15=0,"-",'Data entry'!BM15/'Data entry'!$B$8/'Data entry'!BA15/22400)</f>
        <v>-</v>
      </c>
      <c r="G6" s="13" t="str">
        <f>IF('Data entry'!P15=0,"-",'Data entry'!BN15/'Data entry'!$B$8/'Data entry'!BB15/22400)</f>
        <v>-</v>
      </c>
      <c r="H6" s="12" t="str">
        <f>IF('Data entry'!I15=0,"-",'Data entry'!BG15/'Data entry'!$B$8/'Data entry'!AU15/22400)</f>
        <v>-</v>
      </c>
      <c r="I6" s="12" t="str">
        <f>IF('Data entry'!K15=0,"-",'Data entry'!BI15/'Data entry'!$B$8/'Data entry'!AW15/22400)</f>
        <v>-</v>
      </c>
      <c r="J6" s="12" t="str">
        <f>IF('Data entry'!L15=0,"-",'Data entry'!BJ15/'Data entry'!$B$8/'Data entry'!AX15/22400)</f>
        <v>-</v>
      </c>
      <c r="K6" s="13" t="str">
        <f>IF('Data entry'!M15=0,"-",'Data entry'!BK15/'Data entry'!$B$8/'Data entry'!AY15/22400)</f>
        <v>-</v>
      </c>
      <c r="L6" s="13" t="str">
        <f>IF('Data entry'!Q15=0,"-",'Data entry'!BO15/'Data entry'!$B$8/'Data entry'!BC15/22400)</f>
        <v>-</v>
      </c>
      <c r="M6" s="13" t="str">
        <f>IF('Data entry'!R15=0,"-",'Data entry'!BP15/'Data entry'!$B$8/'Data entry'!BD15/22400)</f>
        <v>-</v>
      </c>
    </row>
    <row r="7" spans="1:24" ht="16.5">
      <c r="A7" s="40">
        <f>'Data entry'!B16</f>
        <v>0</v>
      </c>
      <c r="C7" s="12" t="str">
        <f>IF('Data entry'!N16=0,"-",'Data entry'!BL16/'Data entry'!$B$8/'Data entry'!AZ16/22400)</f>
        <v>-</v>
      </c>
      <c r="D7" s="11" t="str">
        <f>IF('Data entry'!H16=0,"-",'Data entry'!BF16/'Data entry'!$B$8/'Data entry'!AT16/22400)</f>
        <v>-</v>
      </c>
      <c r="E7" s="12" t="str">
        <f>IF('Data entry'!J16=0,"-",'Data entry'!BH16/'Data entry'!$B$8/'Data entry'!AV16/22400)</f>
        <v>-</v>
      </c>
      <c r="F7" s="13" t="str">
        <f>IF('Data entry'!O16=0,"-",'Data entry'!BM16/'Data entry'!$B$8/'Data entry'!BA16/22400)</f>
        <v>-</v>
      </c>
      <c r="G7" s="13" t="str">
        <f>IF('Data entry'!P16=0,"-",'Data entry'!BN16/'Data entry'!$B$8/'Data entry'!BB16/22400)</f>
        <v>-</v>
      </c>
      <c r="H7" s="12" t="str">
        <f>IF('Data entry'!I16=0,"-",'Data entry'!BG16/'Data entry'!$B$8/'Data entry'!AU16/22400)</f>
        <v>-</v>
      </c>
      <c r="I7" s="12" t="str">
        <f>IF('Data entry'!K16=0,"-",'Data entry'!BI16/'Data entry'!$B$8/'Data entry'!AW16/22400)</f>
        <v>-</v>
      </c>
      <c r="J7" s="12" t="str">
        <f>IF('Data entry'!L16=0,"-",'Data entry'!BJ16/'Data entry'!$B$8/'Data entry'!AX16/22400)</f>
        <v>-</v>
      </c>
      <c r="K7" s="13" t="str">
        <f>IF('Data entry'!M16=0,"-",'Data entry'!BK16/'Data entry'!$B$8/'Data entry'!AY16/22400)</f>
        <v>-</v>
      </c>
      <c r="L7" s="13" t="str">
        <f>IF('Data entry'!Q16=0,"-",'Data entry'!BO16/'Data entry'!$B$8/'Data entry'!BC16/22400)</f>
        <v>-</v>
      </c>
      <c r="M7" s="13" t="str">
        <f>IF('Data entry'!R16=0,"-",'Data entry'!BP16/'Data entry'!$B$8/'Data entry'!BD16/22400)</f>
        <v>-</v>
      </c>
      <c r="O7" s="47"/>
      <c r="P7" s="68" t="s">
        <v>50</v>
      </c>
      <c r="Q7" s="69"/>
      <c r="R7" s="69"/>
      <c r="S7" s="69"/>
      <c r="T7" s="69"/>
      <c r="U7" s="69"/>
      <c r="V7" s="69"/>
      <c r="W7" s="69"/>
      <c r="X7" s="70"/>
    </row>
    <row r="8" spans="1:24" ht="18.75">
      <c r="A8" s="40">
        <f>'Data entry'!B17</f>
        <v>0</v>
      </c>
      <c r="C8" s="12" t="str">
        <f>IF('Data entry'!N17=0,"-",'Data entry'!BL17/'Data entry'!$B$8/'Data entry'!AZ17/22400)</f>
        <v>-</v>
      </c>
      <c r="D8" s="11" t="str">
        <f>IF('Data entry'!H17=0,"-",'Data entry'!BF17/'Data entry'!$B$8/'Data entry'!AT17/22400)</f>
        <v>-</v>
      </c>
      <c r="E8" s="12" t="str">
        <f>IF('Data entry'!J17=0,"-",'Data entry'!BH17/'Data entry'!$B$8/'Data entry'!AV17/22400)</f>
        <v>-</v>
      </c>
      <c r="F8" s="13" t="str">
        <f>IF('Data entry'!O17=0,"-",'Data entry'!BM17/'Data entry'!$B$8/'Data entry'!BA17/22400)</f>
        <v>-</v>
      </c>
      <c r="G8" s="13" t="str">
        <f>IF('Data entry'!P17=0,"-",'Data entry'!BN17/'Data entry'!$B$8/'Data entry'!BB17/22400)</f>
        <v>-</v>
      </c>
      <c r="H8" s="12" t="str">
        <f>IF('Data entry'!I17=0,"-",'Data entry'!BG17/'Data entry'!$B$8/'Data entry'!AU17/22400)</f>
        <v>-</v>
      </c>
      <c r="I8" s="12" t="str">
        <f>IF('Data entry'!K17=0,"-",'Data entry'!BI17/'Data entry'!$B$8/'Data entry'!AW17/22400)</f>
        <v>-</v>
      </c>
      <c r="J8" s="12" t="str">
        <f>IF('Data entry'!L17=0,"-",'Data entry'!BJ17/'Data entry'!$B$8/'Data entry'!AX17/22400)</f>
        <v>-</v>
      </c>
      <c r="K8" s="13" t="str">
        <f>IF('Data entry'!M17=0,"-",'Data entry'!BK17/'Data entry'!$B$8/'Data entry'!AY17/22400)</f>
        <v>-</v>
      </c>
      <c r="L8" s="13" t="str">
        <f>IF('Data entry'!Q17=0,"-",'Data entry'!BO17/'Data entry'!$B$8/'Data entry'!BC17/22400)</f>
        <v>-</v>
      </c>
      <c r="M8" s="13" t="str">
        <f>IF('Data entry'!R17=0,"-",'Data entry'!BP17/'Data entry'!$B$8/'Data entry'!BD17/22400)</f>
        <v>-</v>
      </c>
      <c r="O8" s="48" t="s">
        <v>58</v>
      </c>
      <c r="P8" s="45" t="s">
        <v>42</v>
      </c>
      <c r="Q8" s="45" t="s">
        <v>40</v>
      </c>
      <c r="R8" s="45" t="s">
        <v>48</v>
      </c>
      <c r="S8" s="45" t="s">
        <v>46</v>
      </c>
      <c r="T8" s="45" t="s">
        <v>47</v>
      </c>
      <c r="U8" s="45" t="s">
        <v>41</v>
      </c>
      <c r="V8" s="45" t="s">
        <v>43</v>
      </c>
      <c r="W8" s="45" t="s">
        <v>44</v>
      </c>
      <c r="X8" s="46" t="s">
        <v>45</v>
      </c>
    </row>
    <row r="9" spans="1:24" ht="15.75">
      <c r="A9" s="40">
        <f>'Data entry'!B18</f>
        <v>0</v>
      </c>
      <c r="C9" s="12" t="str">
        <f>IF('Data entry'!N18=0,"-",'Data entry'!BL18/'Data entry'!$B$8/'Data entry'!AZ18/22400)</f>
        <v>-</v>
      </c>
      <c r="D9" s="11" t="str">
        <f>IF('Data entry'!H18=0,"-",'Data entry'!BF18/'Data entry'!$B$8/'Data entry'!AT18/22400)</f>
        <v>-</v>
      </c>
      <c r="E9" s="12" t="str">
        <f>IF('Data entry'!J18=0,"-",'Data entry'!BH18/'Data entry'!$B$8/'Data entry'!AV18/22400)</f>
        <v>-</v>
      </c>
      <c r="F9" s="13" t="str">
        <f>IF('Data entry'!O18=0,"-",'Data entry'!BM18/'Data entry'!$B$8/'Data entry'!BA18/22400)</f>
        <v>-</v>
      </c>
      <c r="G9" s="13" t="str">
        <f>IF('Data entry'!P18=0,"-",'Data entry'!BN18/'Data entry'!$B$8/'Data entry'!BB18/22400)</f>
        <v>-</v>
      </c>
      <c r="H9" s="12" t="str">
        <f>IF('Data entry'!I18=0,"-",'Data entry'!BG18/'Data entry'!$B$8/'Data entry'!AU18/22400)</f>
        <v>-</v>
      </c>
      <c r="I9" s="12" t="str">
        <f>IF('Data entry'!K18=0,"-",'Data entry'!BI18/'Data entry'!$B$8/'Data entry'!AW18/22400)</f>
        <v>-</v>
      </c>
      <c r="J9" s="12" t="str">
        <f>IF('Data entry'!L18=0,"-",'Data entry'!BJ18/'Data entry'!$B$8/'Data entry'!AX18/22400)</f>
        <v>-</v>
      </c>
      <c r="K9" s="13" t="str">
        <f>IF('Data entry'!M18=0,"-",'Data entry'!BK18/'Data entry'!$B$8/'Data entry'!AY18/22400)</f>
        <v>-</v>
      </c>
      <c r="L9" s="13" t="str">
        <f>IF('Data entry'!Q18=0,"-",'Data entry'!BO18/'Data entry'!$B$8/'Data entry'!BC18/22400)</f>
        <v>-</v>
      </c>
      <c r="M9" s="13" t="str">
        <f>IF('Data entry'!R18=0,"-",'Data entry'!BP18/'Data entry'!$B$8/'Data entry'!BD18/22400)</f>
        <v>-</v>
      </c>
      <c r="O9" s="25"/>
      <c r="P9" s="44"/>
      <c r="Q9" s="44"/>
      <c r="R9" s="44"/>
      <c r="S9" s="44"/>
      <c r="T9" s="44"/>
      <c r="U9" s="44"/>
      <c r="V9" s="44"/>
      <c r="W9" s="44"/>
      <c r="X9" s="44"/>
    </row>
    <row r="10" spans="1:24" ht="15.75">
      <c r="A10" s="40">
        <f>'Data entry'!B19</f>
        <v>0</v>
      </c>
      <c r="C10" s="12" t="str">
        <f>IF('Data entry'!N19=0,"-",'Data entry'!BL19/'Data entry'!$B$8/'Data entry'!AZ19/22400)</f>
        <v>-</v>
      </c>
      <c r="D10" s="11" t="str">
        <f>IF('Data entry'!H19=0,"-",'Data entry'!BF19/'Data entry'!$B$8/'Data entry'!AT19/22400)</f>
        <v>-</v>
      </c>
      <c r="E10" s="12" t="str">
        <f>IF('Data entry'!J19=0,"-",'Data entry'!BH19/'Data entry'!$B$8/'Data entry'!AV19/22400)</f>
        <v>-</v>
      </c>
      <c r="F10" s="13" t="str">
        <f>IF('Data entry'!O19=0,"-",'Data entry'!BM19/'Data entry'!$B$8/'Data entry'!BA19/22400)</f>
        <v>-</v>
      </c>
      <c r="G10" s="13" t="str">
        <f>IF('Data entry'!P19=0,"-",'Data entry'!BN19/'Data entry'!$B$8/'Data entry'!BB19/22400)</f>
        <v>-</v>
      </c>
      <c r="H10" s="12" t="str">
        <f>IF('Data entry'!I19=0,"-",'Data entry'!BG19/'Data entry'!$B$8/'Data entry'!AU19/22400)</f>
        <v>-</v>
      </c>
      <c r="I10" s="12" t="str">
        <f>IF('Data entry'!K19=0,"-",'Data entry'!BI19/'Data entry'!$B$8/'Data entry'!AW19/22400)</f>
        <v>-</v>
      </c>
      <c r="J10" s="12" t="str">
        <f>IF('Data entry'!L19=0,"-",'Data entry'!BJ19/'Data entry'!$B$8/'Data entry'!AX19/22400)</f>
        <v>-</v>
      </c>
      <c r="K10" s="13" t="str">
        <f>IF('Data entry'!M19=0,"-",'Data entry'!BK19/'Data entry'!$B$8/'Data entry'!AY19/22400)</f>
        <v>-</v>
      </c>
      <c r="L10" s="13" t="str">
        <f>IF('Data entry'!Q19=0,"-",'Data entry'!BO19/'Data entry'!$B$8/'Data entry'!BC19/22400)</f>
        <v>-</v>
      </c>
      <c r="M10" s="13" t="str">
        <f>IF('Data entry'!R19=0,"-",'Data entry'!BP19/'Data entry'!$B$8/'Data entry'!BD19/22400)</f>
        <v>-</v>
      </c>
    </row>
    <row r="11" spans="1:24" ht="16.5">
      <c r="A11" s="40">
        <f>'Data entry'!B20</f>
        <v>0</v>
      </c>
      <c r="C11" s="12" t="str">
        <f>IF('Data entry'!N20=0,"-",'Data entry'!BL20/'Data entry'!$B$8/'Data entry'!AZ20/22400)</f>
        <v>-</v>
      </c>
      <c r="D11" s="11" t="str">
        <f>IF('Data entry'!H20=0,"-",'Data entry'!BF20/'Data entry'!$B$8/'Data entry'!AT20/22400)</f>
        <v>-</v>
      </c>
      <c r="E11" s="12" t="str">
        <f>IF('Data entry'!J20=0,"-",'Data entry'!BH20/'Data entry'!$B$8/'Data entry'!AV20/22400)</f>
        <v>-</v>
      </c>
      <c r="F11" s="13" t="str">
        <f>IF('Data entry'!O20=0,"-",'Data entry'!BM20/'Data entry'!$B$8/'Data entry'!BA20/22400)</f>
        <v>-</v>
      </c>
      <c r="G11" s="13" t="str">
        <f>IF('Data entry'!P20=0,"-",'Data entry'!BN20/'Data entry'!$B$8/'Data entry'!BB20/22400)</f>
        <v>-</v>
      </c>
      <c r="H11" s="12" t="str">
        <f>IF('Data entry'!I20=0,"-",'Data entry'!BG20/'Data entry'!$B$8/'Data entry'!AU20/22400)</f>
        <v>-</v>
      </c>
      <c r="I11" s="12" t="str">
        <f>IF('Data entry'!K20=0,"-",'Data entry'!BI20/'Data entry'!$B$8/'Data entry'!AW20/22400)</f>
        <v>-</v>
      </c>
      <c r="J11" s="12" t="str">
        <f>IF('Data entry'!L20=0,"-",'Data entry'!BJ20/'Data entry'!$B$8/'Data entry'!AX20/22400)</f>
        <v>-</v>
      </c>
      <c r="K11" s="13" t="str">
        <f>IF('Data entry'!M20=0,"-",'Data entry'!BK20/'Data entry'!$B$8/'Data entry'!AY20/22400)</f>
        <v>-</v>
      </c>
      <c r="L11" s="13" t="str">
        <f>IF('Data entry'!Q20=0,"-",'Data entry'!BO20/'Data entry'!$B$8/'Data entry'!BC20/22400)</f>
        <v>-</v>
      </c>
      <c r="M11" s="13" t="str">
        <f>IF('Data entry'!R20=0,"-",'Data entry'!BP20/'Data entry'!$B$8/'Data entry'!BD20/22400)</f>
        <v>-</v>
      </c>
      <c r="O11" s="47"/>
      <c r="P11" s="68" t="s">
        <v>50</v>
      </c>
      <c r="Q11" s="69"/>
      <c r="R11" s="69"/>
      <c r="S11" s="69"/>
      <c r="T11" s="69"/>
      <c r="U11" s="69"/>
      <c r="V11" s="69"/>
      <c r="W11" s="69"/>
      <c r="X11" s="70"/>
    </row>
    <row r="12" spans="1:24" ht="18.75">
      <c r="A12" s="40">
        <f>'Data entry'!B21</f>
        <v>0</v>
      </c>
      <c r="C12" s="12" t="str">
        <f>IF('Data entry'!N21=0,"-",'Data entry'!BL21/'Data entry'!$B$8/'Data entry'!AZ21/22400)</f>
        <v>-</v>
      </c>
      <c r="D12" s="11" t="str">
        <f>IF('Data entry'!H21=0,"-",'Data entry'!BF21/'Data entry'!$B$8/'Data entry'!AT21/22400)</f>
        <v>-</v>
      </c>
      <c r="E12" s="12" t="str">
        <f>IF('Data entry'!J21=0,"-",'Data entry'!BH21/'Data entry'!$B$8/'Data entry'!AV21/22400)</f>
        <v>-</v>
      </c>
      <c r="F12" s="13" t="str">
        <f>IF('Data entry'!O21=0,"-",'Data entry'!BM21/'Data entry'!$B$8/'Data entry'!BA21/22400)</f>
        <v>-</v>
      </c>
      <c r="G12" s="13" t="str">
        <f>IF('Data entry'!P21=0,"-",'Data entry'!BN21/'Data entry'!$B$8/'Data entry'!BB21/22400)</f>
        <v>-</v>
      </c>
      <c r="H12" s="12" t="str">
        <f>IF('Data entry'!I21=0,"-",'Data entry'!BG21/'Data entry'!$B$8/'Data entry'!AU21/22400)</f>
        <v>-</v>
      </c>
      <c r="I12" s="12" t="str">
        <f>IF('Data entry'!K21=0,"-",'Data entry'!BI21/'Data entry'!$B$8/'Data entry'!AW21/22400)</f>
        <v>-</v>
      </c>
      <c r="J12" s="12" t="str">
        <f>IF('Data entry'!L21=0,"-",'Data entry'!BJ21/'Data entry'!$B$8/'Data entry'!AX21/22400)</f>
        <v>-</v>
      </c>
      <c r="K12" s="13" t="str">
        <f>IF('Data entry'!M21=0,"-",'Data entry'!BK21/'Data entry'!$B$8/'Data entry'!AY21/22400)</f>
        <v>-</v>
      </c>
      <c r="L12" s="13" t="str">
        <f>IF('Data entry'!Q21=0,"-",'Data entry'!BO21/'Data entry'!$B$8/'Data entry'!BC21/22400)</f>
        <v>-</v>
      </c>
      <c r="M12" s="13" t="str">
        <f>IF('Data entry'!R21=0,"-",'Data entry'!BP21/'Data entry'!$B$8/'Data entry'!BD21/22400)</f>
        <v>-</v>
      </c>
      <c r="O12" s="48" t="s">
        <v>59</v>
      </c>
      <c r="P12" s="45" t="s">
        <v>42</v>
      </c>
      <c r="Q12" s="45" t="s">
        <v>40</v>
      </c>
      <c r="R12" s="45" t="s">
        <v>48</v>
      </c>
      <c r="S12" s="45" t="s">
        <v>46</v>
      </c>
      <c r="T12" s="45" t="s">
        <v>47</v>
      </c>
      <c r="U12" s="45" t="s">
        <v>41</v>
      </c>
      <c r="V12" s="45" t="s">
        <v>43</v>
      </c>
      <c r="W12" s="45" t="s">
        <v>44</v>
      </c>
      <c r="X12" s="46" t="s">
        <v>45</v>
      </c>
    </row>
    <row r="13" spans="1:24" ht="15.75">
      <c r="A13" s="40">
        <f>'Data entry'!B22</f>
        <v>0</v>
      </c>
      <c r="C13" s="12" t="str">
        <f>IF('Data entry'!N22=0,"-",'Data entry'!BL22/'Data entry'!$B$8/'Data entry'!AZ22/22400)</f>
        <v>-</v>
      </c>
      <c r="D13" s="11" t="str">
        <f>IF('Data entry'!H22=0,"-",'Data entry'!BF22/'Data entry'!$B$8/'Data entry'!AT22/22400)</f>
        <v>-</v>
      </c>
      <c r="E13" s="12" t="str">
        <f>IF('Data entry'!J22=0,"-",'Data entry'!BH22/'Data entry'!$B$8/'Data entry'!AV22/22400)</f>
        <v>-</v>
      </c>
      <c r="F13" s="13" t="str">
        <f>IF('Data entry'!O22=0,"-",'Data entry'!BM22/'Data entry'!$B$8/'Data entry'!BA22/22400)</f>
        <v>-</v>
      </c>
      <c r="G13" s="13" t="str">
        <f>IF('Data entry'!P22=0,"-",'Data entry'!BN22/'Data entry'!$B$8/'Data entry'!BB22/22400)</f>
        <v>-</v>
      </c>
      <c r="H13" s="12" t="str">
        <f>IF('Data entry'!I22=0,"-",'Data entry'!BG22/'Data entry'!$B$8/'Data entry'!AU22/22400)</f>
        <v>-</v>
      </c>
      <c r="I13" s="12" t="str">
        <f>IF('Data entry'!K22=0,"-",'Data entry'!BI22/'Data entry'!$B$8/'Data entry'!AW22/22400)</f>
        <v>-</v>
      </c>
      <c r="J13" s="12" t="str">
        <f>IF('Data entry'!L22=0,"-",'Data entry'!BJ22/'Data entry'!$B$8/'Data entry'!AX22/22400)</f>
        <v>-</v>
      </c>
      <c r="K13" s="13" t="str">
        <f>IF('Data entry'!M22=0,"-",'Data entry'!BK22/'Data entry'!$B$8/'Data entry'!AY22/22400)</f>
        <v>-</v>
      </c>
      <c r="L13" s="13" t="str">
        <f>IF('Data entry'!Q22=0,"-",'Data entry'!BO22/'Data entry'!$B$8/'Data entry'!BC22/22400)</f>
        <v>-</v>
      </c>
      <c r="M13" s="13" t="str">
        <f>IF('Data entry'!R22=0,"-",'Data entry'!BP22/'Data entry'!$B$8/'Data entry'!BD22/22400)</f>
        <v>-</v>
      </c>
      <c r="O13" s="25"/>
      <c r="P13" s="44"/>
      <c r="Q13" s="44"/>
      <c r="R13" s="44"/>
      <c r="S13" s="44"/>
      <c r="T13" s="44"/>
      <c r="U13" s="44"/>
      <c r="V13" s="44"/>
      <c r="W13" s="44"/>
      <c r="X13" s="44"/>
    </row>
    <row r="14" spans="1:24" ht="15.75">
      <c r="A14" s="40">
        <f>'Data entry'!B23</f>
        <v>0</v>
      </c>
      <c r="C14" s="12" t="str">
        <f>IF('Data entry'!N23=0,"-",'Data entry'!BL23/'Data entry'!$B$8/'Data entry'!AZ23/22400)</f>
        <v>-</v>
      </c>
      <c r="D14" s="11" t="str">
        <f>IF('Data entry'!H23=0,"-",'Data entry'!BF23/'Data entry'!$B$8/'Data entry'!AT23/22400)</f>
        <v>-</v>
      </c>
      <c r="E14" s="12" t="str">
        <f>IF('Data entry'!J23=0,"-",'Data entry'!BH23/'Data entry'!$B$8/'Data entry'!AV23/22400)</f>
        <v>-</v>
      </c>
      <c r="F14" s="13" t="str">
        <f>IF('Data entry'!O23=0,"-",'Data entry'!BM23/'Data entry'!$B$8/'Data entry'!BA23/22400)</f>
        <v>-</v>
      </c>
      <c r="G14" s="13" t="str">
        <f>IF('Data entry'!P23=0,"-",'Data entry'!BN23/'Data entry'!$B$8/'Data entry'!BB23/22400)</f>
        <v>-</v>
      </c>
      <c r="H14" s="12" t="str">
        <f>IF('Data entry'!I23=0,"-",'Data entry'!BG23/'Data entry'!$B$8/'Data entry'!AU23/22400)</f>
        <v>-</v>
      </c>
      <c r="I14" s="12" t="str">
        <f>IF('Data entry'!K23=0,"-",'Data entry'!BI23/'Data entry'!$B$8/'Data entry'!AW23/22400)</f>
        <v>-</v>
      </c>
      <c r="J14" s="12" t="str">
        <f>IF('Data entry'!L23=0,"-",'Data entry'!BJ23/'Data entry'!$B$8/'Data entry'!AX23/22400)</f>
        <v>-</v>
      </c>
      <c r="K14" s="13" t="str">
        <f>IF('Data entry'!M23=0,"-",'Data entry'!BK23/'Data entry'!$B$8/'Data entry'!AY23/22400)</f>
        <v>-</v>
      </c>
      <c r="L14" s="13" t="str">
        <f>IF('Data entry'!Q23=0,"-",'Data entry'!BO23/'Data entry'!$B$8/'Data entry'!BC23/22400)</f>
        <v>-</v>
      </c>
      <c r="M14" s="13" t="str">
        <f>IF('Data entry'!R23=0,"-",'Data entry'!BP23/'Data entry'!$B$8/'Data entry'!BD23/22400)</f>
        <v>-</v>
      </c>
    </row>
    <row r="15" spans="1:24" ht="16.5">
      <c r="A15" s="40">
        <f>'Data entry'!B24</f>
        <v>0</v>
      </c>
      <c r="C15" s="12" t="str">
        <f>IF('Data entry'!N24=0,"-",'Data entry'!BL24/'Data entry'!$B$8/'Data entry'!AZ24/22400)</f>
        <v>-</v>
      </c>
      <c r="D15" s="11" t="str">
        <f>IF('Data entry'!H24=0,"-",'Data entry'!BF24/'Data entry'!$B$8/'Data entry'!AT24/22400)</f>
        <v>-</v>
      </c>
      <c r="E15" s="12" t="str">
        <f>IF('Data entry'!J24=0,"-",'Data entry'!BH24/'Data entry'!$B$8/'Data entry'!AV24/22400)</f>
        <v>-</v>
      </c>
      <c r="F15" s="13" t="str">
        <f>IF('Data entry'!O24=0,"-",'Data entry'!BM24/'Data entry'!$B$8/'Data entry'!BA24/22400)</f>
        <v>-</v>
      </c>
      <c r="G15" s="13" t="str">
        <f>IF('Data entry'!P24=0,"-",'Data entry'!BN24/'Data entry'!$B$8/'Data entry'!BB24/22400)</f>
        <v>-</v>
      </c>
      <c r="H15" s="12" t="str">
        <f>IF('Data entry'!I24=0,"-",'Data entry'!BG24/'Data entry'!$B$8/'Data entry'!AU24/22400)</f>
        <v>-</v>
      </c>
      <c r="I15" s="12" t="str">
        <f>IF('Data entry'!K24=0,"-",'Data entry'!BI24/'Data entry'!$B$8/'Data entry'!AW24/22400)</f>
        <v>-</v>
      </c>
      <c r="J15" s="12" t="str">
        <f>IF('Data entry'!L24=0,"-",'Data entry'!BJ24/'Data entry'!$B$8/'Data entry'!AX24/22400)</f>
        <v>-</v>
      </c>
      <c r="K15" s="13" t="str">
        <f>IF('Data entry'!M24=0,"-",'Data entry'!BK24/'Data entry'!$B$8/'Data entry'!AY24/22400)</f>
        <v>-</v>
      </c>
      <c r="L15" s="13" t="str">
        <f>IF('Data entry'!Q24=0,"-",'Data entry'!BO24/'Data entry'!$B$8/'Data entry'!BC24/22400)</f>
        <v>-</v>
      </c>
      <c r="M15" s="13" t="str">
        <f>IF('Data entry'!R24=0,"-",'Data entry'!BP24/'Data entry'!$B$8/'Data entry'!BD24/22400)</f>
        <v>-</v>
      </c>
      <c r="O15" s="47"/>
      <c r="P15" s="68" t="s">
        <v>50</v>
      </c>
      <c r="Q15" s="69"/>
      <c r="R15" s="69"/>
      <c r="S15" s="69"/>
      <c r="T15" s="69"/>
      <c r="U15" s="69"/>
      <c r="V15" s="69"/>
      <c r="W15" s="69"/>
      <c r="X15" s="70"/>
    </row>
    <row r="16" spans="1:24" ht="18.75">
      <c r="A16" s="40">
        <f>'Data entry'!B25</f>
        <v>0</v>
      </c>
      <c r="C16" s="12" t="str">
        <f>IF('Data entry'!N25=0,"-",'Data entry'!BL25/'Data entry'!$B$8/'Data entry'!AZ25/22400)</f>
        <v>-</v>
      </c>
      <c r="D16" s="11" t="str">
        <f>IF('Data entry'!H25=0,"-",'Data entry'!BF25/'Data entry'!$B$8/'Data entry'!AT25/22400)</f>
        <v>-</v>
      </c>
      <c r="E16" s="12" t="str">
        <f>IF('Data entry'!J25=0,"-",'Data entry'!BH25/'Data entry'!$B$8/'Data entry'!AV25/22400)</f>
        <v>-</v>
      </c>
      <c r="F16" s="13" t="str">
        <f>IF('Data entry'!O25=0,"-",'Data entry'!BM25/'Data entry'!$B$8/'Data entry'!BA25/22400)</f>
        <v>-</v>
      </c>
      <c r="G16" s="13" t="str">
        <f>IF('Data entry'!P25=0,"-",'Data entry'!BN25/'Data entry'!$B$8/'Data entry'!BB25/22400)</f>
        <v>-</v>
      </c>
      <c r="H16" s="12" t="str">
        <f>IF('Data entry'!I25=0,"-",'Data entry'!BG25/'Data entry'!$B$8/'Data entry'!AU25/22400)</f>
        <v>-</v>
      </c>
      <c r="I16" s="12" t="str">
        <f>IF('Data entry'!K25=0,"-",'Data entry'!BI25/'Data entry'!$B$8/'Data entry'!AW25/22400)</f>
        <v>-</v>
      </c>
      <c r="J16" s="12" t="str">
        <f>IF('Data entry'!L25=0,"-",'Data entry'!BJ25/'Data entry'!$B$8/'Data entry'!AX25/22400)</f>
        <v>-</v>
      </c>
      <c r="K16" s="13" t="str">
        <f>IF('Data entry'!M25=0,"-",'Data entry'!BK25/'Data entry'!$B$8/'Data entry'!AY25/22400)</f>
        <v>-</v>
      </c>
      <c r="L16" s="13" t="str">
        <f>IF('Data entry'!Q25=0,"-",'Data entry'!BO25/'Data entry'!$B$8/'Data entry'!BC25/22400)</f>
        <v>-</v>
      </c>
      <c r="M16" s="13" t="str">
        <f>IF('Data entry'!R25=0,"-",'Data entry'!BP25/'Data entry'!$B$8/'Data entry'!BD25/22400)</f>
        <v>-</v>
      </c>
      <c r="O16" s="48" t="s">
        <v>60</v>
      </c>
      <c r="P16" s="45" t="s">
        <v>42</v>
      </c>
      <c r="Q16" s="45" t="s">
        <v>40</v>
      </c>
      <c r="R16" s="45" t="s">
        <v>48</v>
      </c>
      <c r="S16" s="45" t="s">
        <v>46</v>
      </c>
      <c r="T16" s="45" t="s">
        <v>47</v>
      </c>
      <c r="U16" s="45" t="s">
        <v>41</v>
      </c>
      <c r="V16" s="45" t="s">
        <v>43</v>
      </c>
      <c r="W16" s="45" t="s">
        <v>44</v>
      </c>
      <c r="X16" s="45" t="s">
        <v>45</v>
      </c>
    </row>
    <row r="17" spans="1:24" ht="15.75">
      <c r="A17" s="40">
        <f>'Data entry'!B26</f>
        <v>0</v>
      </c>
      <c r="C17" s="12" t="str">
        <f>IF('Data entry'!N26=0,"-",'Data entry'!BL26/'Data entry'!$B$8/'Data entry'!AZ26/22400)</f>
        <v>-</v>
      </c>
      <c r="D17" s="11" t="str">
        <f>IF('Data entry'!H26=0,"-",'Data entry'!BF26/'Data entry'!$B$8/'Data entry'!AT26/22400)</f>
        <v>-</v>
      </c>
      <c r="E17" s="12" t="str">
        <f>IF('Data entry'!J26=0,"-",'Data entry'!BH26/'Data entry'!$B$8/'Data entry'!AV26/22400)</f>
        <v>-</v>
      </c>
      <c r="F17" s="13" t="str">
        <f>IF('Data entry'!O26=0,"-",'Data entry'!BM26/'Data entry'!$B$8/'Data entry'!BA26/22400)</f>
        <v>-</v>
      </c>
      <c r="G17" s="13" t="str">
        <f>IF('Data entry'!P26=0,"-",'Data entry'!BN26/'Data entry'!$B$8/'Data entry'!BB26/22400)</f>
        <v>-</v>
      </c>
      <c r="H17" s="12" t="str">
        <f>IF('Data entry'!I26=0,"-",'Data entry'!BG26/'Data entry'!$B$8/'Data entry'!AU26/22400)</f>
        <v>-</v>
      </c>
      <c r="I17" s="12" t="str">
        <f>IF('Data entry'!K26=0,"-",'Data entry'!BI26/'Data entry'!$B$8/'Data entry'!AW26/22400)</f>
        <v>-</v>
      </c>
      <c r="J17" s="12" t="str">
        <f>IF('Data entry'!L26=0,"-",'Data entry'!BJ26/'Data entry'!$B$8/'Data entry'!AX26/22400)</f>
        <v>-</v>
      </c>
      <c r="K17" s="13" t="str">
        <f>IF('Data entry'!M26=0,"-",'Data entry'!BK26/'Data entry'!$B$8/'Data entry'!AY26/22400)</f>
        <v>-</v>
      </c>
      <c r="L17" s="13" t="str">
        <f>IF('Data entry'!Q26=0,"-",'Data entry'!BO26/'Data entry'!$B$8/'Data entry'!BC26/22400)</f>
        <v>-</v>
      </c>
      <c r="M17" s="13" t="str">
        <f>IF('Data entry'!R26=0,"-",'Data entry'!BP26/'Data entry'!$B$8/'Data entry'!BD26/22400)</f>
        <v>-</v>
      </c>
      <c r="O17" s="25"/>
      <c r="P17" s="44"/>
      <c r="Q17" s="44"/>
      <c r="R17" s="44"/>
      <c r="S17" s="44"/>
      <c r="T17" s="44"/>
      <c r="U17" s="44"/>
      <c r="V17" s="44"/>
      <c r="W17" s="44"/>
      <c r="X17" s="44"/>
    </row>
    <row r="18" spans="1:24" ht="15.75">
      <c r="A18" s="40">
        <f>'Data entry'!B27</f>
        <v>0</v>
      </c>
      <c r="C18" s="12" t="str">
        <f>IF('Data entry'!N27=0,"-",'Data entry'!BL27/'Data entry'!$B$8/'Data entry'!AZ27/22400)</f>
        <v>-</v>
      </c>
      <c r="D18" s="11" t="str">
        <f>IF('Data entry'!H27=0,"-",'Data entry'!BF27/'Data entry'!$B$8/'Data entry'!AT27/22400)</f>
        <v>-</v>
      </c>
      <c r="E18" s="12" t="str">
        <f>IF('Data entry'!J27=0,"-",'Data entry'!BH27/'Data entry'!$B$8/'Data entry'!AV27/22400)</f>
        <v>-</v>
      </c>
      <c r="F18" s="13" t="str">
        <f>IF('Data entry'!O27=0,"-",'Data entry'!BM27/'Data entry'!$B$8/'Data entry'!BA27/22400)</f>
        <v>-</v>
      </c>
      <c r="G18" s="13" t="str">
        <f>IF('Data entry'!P27=0,"-",'Data entry'!BN27/'Data entry'!$B$8/'Data entry'!BB27/22400)</f>
        <v>-</v>
      </c>
      <c r="H18" s="12" t="str">
        <f>IF('Data entry'!I27=0,"-",'Data entry'!BG27/'Data entry'!$B$8/'Data entry'!AU27/22400)</f>
        <v>-</v>
      </c>
      <c r="I18" s="12" t="str">
        <f>IF('Data entry'!K27=0,"-",'Data entry'!BI27/'Data entry'!$B$8/'Data entry'!AW27/22400)</f>
        <v>-</v>
      </c>
      <c r="J18" s="12" t="str">
        <f>IF('Data entry'!L27=0,"-",'Data entry'!BJ27/'Data entry'!$B$8/'Data entry'!AX27/22400)</f>
        <v>-</v>
      </c>
      <c r="K18" s="13" t="str">
        <f>IF('Data entry'!M27=0,"-",'Data entry'!BK27/'Data entry'!$B$8/'Data entry'!AY27/22400)</f>
        <v>-</v>
      </c>
      <c r="L18" s="13" t="str">
        <f>IF('Data entry'!Q27=0,"-",'Data entry'!BO27/'Data entry'!$B$8/'Data entry'!BC27/22400)</f>
        <v>-</v>
      </c>
      <c r="M18" s="13" t="str">
        <f>IF('Data entry'!R27=0,"-",'Data entry'!BP27/'Data entry'!$B$8/'Data entry'!BD27/22400)</f>
        <v>-</v>
      </c>
    </row>
    <row r="19" spans="1:24" ht="15.75">
      <c r="A19" s="40">
        <f>'Data entry'!B28</f>
        <v>0</v>
      </c>
      <c r="C19" s="12" t="str">
        <f>IF('Data entry'!N28=0,"-",'Data entry'!BL28/'Data entry'!$B$8/'Data entry'!AZ28/22400)</f>
        <v>-</v>
      </c>
      <c r="D19" s="11" t="str">
        <f>IF('Data entry'!H28=0,"-",'Data entry'!BF28/'Data entry'!$B$8/'Data entry'!AT28/22400)</f>
        <v>-</v>
      </c>
      <c r="E19" s="12" t="str">
        <f>IF('Data entry'!J28=0,"-",'Data entry'!BH28/'Data entry'!$B$8/'Data entry'!AV28/22400)</f>
        <v>-</v>
      </c>
      <c r="F19" s="13" t="str">
        <f>IF('Data entry'!O28=0,"-",'Data entry'!BM28/'Data entry'!$B$8/'Data entry'!BA28/22400)</f>
        <v>-</v>
      </c>
      <c r="G19" s="13" t="str">
        <f>IF('Data entry'!P28=0,"-",'Data entry'!BN28/'Data entry'!$B$8/'Data entry'!BB28/22400)</f>
        <v>-</v>
      </c>
      <c r="H19" s="12" t="str">
        <f>IF('Data entry'!I28=0,"-",'Data entry'!BG28/'Data entry'!$B$8/'Data entry'!AU28/22400)</f>
        <v>-</v>
      </c>
      <c r="I19" s="12" t="str">
        <f>IF('Data entry'!K28=0,"-",'Data entry'!BI28/'Data entry'!$B$8/'Data entry'!AW28/22400)</f>
        <v>-</v>
      </c>
      <c r="J19" s="12" t="str">
        <f>IF('Data entry'!L28=0,"-",'Data entry'!BJ28/'Data entry'!$B$8/'Data entry'!AX28/22400)</f>
        <v>-</v>
      </c>
      <c r="K19" s="13" t="str">
        <f>IF('Data entry'!M28=0,"-",'Data entry'!BK28/'Data entry'!$B$8/'Data entry'!AY28/22400)</f>
        <v>-</v>
      </c>
      <c r="L19" s="13" t="str">
        <f>IF('Data entry'!Q28=0,"-",'Data entry'!BO28/'Data entry'!$B$8/'Data entry'!BC28/22400)</f>
        <v>-</v>
      </c>
      <c r="M19" s="13" t="str">
        <f>IF('Data entry'!R28=0,"-",'Data entry'!BP28/'Data entry'!$B$8/'Data entry'!BD28/22400)</f>
        <v>-</v>
      </c>
    </row>
    <row r="20" spans="1:24" ht="15.75">
      <c r="A20" s="40">
        <f>'Data entry'!B29</f>
        <v>0</v>
      </c>
      <c r="C20" s="12" t="str">
        <f>IF('Data entry'!N29=0,"-",'Data entry'!BL29/'Data entry'!$B$8/'Data entry'!AZ29/22400)</f>
        <v>-</v>
      </c>
      <c r="D20" s="11" t="str">
        <f>IF('Data entry'!H29=0,"-",'Data entry'!BF29/'Data entry'!$B$8/'Data entry'!AT29/22400)</f>
        <v>-</v>
      </c>
      <c r="E20" s="12" t="str">
        <f>IF('Data entry'!J29=0,"-",'Data entry'!BH29/'Data entry'!$B$8/'Data entry'!AV29/22400)</f>
        <v>-</v>
      </c>
      <c r="F20" s="13" t="str">
        <f>IF('Data entry'!O29=0,"-",'Data entry'!BM29/'Data entry'!$B$8/'Data entry'!BA29/22400)</f>
        <v>-</v>
      </c>
      <c r="G20" s="13" t="str">
        <f>IF('Data entry'!P29=0,"-",'Data entry'!BN29/'Data entry'!$B$8/'Data entry'!BB29/22400)</f>
        <v>-</v>
      </c>
      <c r="H20" s="12" t="str">
        <f>IF('Data entry'!I29=0,"-",'Data entry'!BG29/'Data entry'!$B$8/'Data entry'!AU29/22400)</f>
        <v>-</v>
      </c>
      <c r="I20" s="12" t="str">
        <f>IF('Data entry'!K29=0,"-",'Data entry'!BI29/'Data entry'!$B$8/'Data entry'!AW29/22400)</f>
        <v>-</v>
      </c>
      <c r="J20" s="12" t="str">
        <f>IF('Data entry'!L29=0,"-",'Data entry'!BJ29/'Data entry'!$B$8/'Data entry'!AX29/22400)</f>
        <v>-</v>
      </c>
      <c r="K20" s="13" t="str">
        <f>IF('Data entry'!M29=0,"-",'Data entry'!BK29/'Data entry'!$B$8/'Data entry'!AY29/22400)</f>
        <v>-</v>
      </c>
      <c r="L20" s="13" t="str">
        <f>IF('Data entry'!Q29=0,"-",'Data entry'!BO29/'Data entry'!$B$8/'Data entry'!BC29/22400)</f>
        <v>-</v>
      </c>
      <c r="M20" s="13" t="str">
        <f>IF('Data entry'!R29=0,"-",'Data entry'!BP29/'Data entry'!$B$8/'Data entry'!BD29/22400)</f>
        <v>-</v>
      </c>
    </row>
    <row r="21" spans="1:24" ht="15.75">
      <c r="A21" s="40">
        <f>'Data entry'!B30</f>
        <v>0</v>
      </c>
      <c r="C21" s="12" t="str">
        <f>IF('Data entry'!N30=0,"-",'Data entry'!BL30/'Data entry'!$B$8/'Data entry'!AZ30/22400)</f>
        <v>-</v>
      </c>
      <c r="D21" s="11" t="str">
        <f>IF('Data entry'!H30=0,"-",'Data entry'!BF30/'Data entry'!$B$8/'Data entry'!AT30/22400)</f>
        <v>-</v>
      </c>
      <c r="E21" s="12" t="str">
        <f>IF('Data entry'!J30=0,"-",'Data entry'!BH30/'Data entry'!$B$8/'Data entry'!AV30/22400)</f>
        <v>-</v>
      </c>
      <c r="F21" s="13" t="str">
        <f>IF('Data entry'!O30=0,"-",'Data entry'!BM30/'Data entry'!$B$8/'Data entry'!BA30/22400)</f>
        <v>-</v>
      </c>
      <c r="G21" s="13" t="str">
        <f>IF('Data entry'!P30=0,"-",'Data entry'!BN30/'Data entry'!$B$8/'Data entry'!BB30/22400)</f>
        <v>-</v>
      </c>
      <c r="H21" s="12" t="str">
        <f>IF('Data entry'!I30=0,"-",'Data entry'!BG30/'Data entry'!$B$8/'Data entry'!AU30/22400)</f>
        <v>-</v>
      </c>
      <c r="I21" s="12" t="str">
        <f>IF('Data entry'!K30=0,"-",'Data entry'!BI30/'Data entry'!$B$8/'Data entry'!AW30/22400)</f>
        <v>-</v>
      </c>
      <c r="J21" s="12" t="str">
        <f>IF('Data entry'!L30=0,"-",'Data entry'!BJ30/'Data entry'!$B$8/'Data entry'!AX30/22400)</f>
        <v>-</v>
      </c>
      <c r="K21" s="13" t="str">
        <f>IF('Data entry'!M30=0,"-",'Data entry'!BK30/'Data entry'!$B$8/'Data entry'!AY30/22400)</f>
        <v>-</v>
      </c>
      <c r="L21" s="13" t="str">
        <f>IF('Data entry'!Q30=0,"-",'Data entry'!BO30/'Data entry'!$B$8/'Data entry'!BC30/22400)</f>
        <v>-</v>
      </c>
      <c r="M21" s="13" t="str">
        <f>IF('Data entry'!R30=0,"-",'Data entry'!BP30/'Data entry'!$B$8/'Data entry'!BD30/22400)</f>
        <v>-</v>
      </c>
    </row>
    <row r="22" spans="1:24" ht="15.75">
      <c r="A22" s="40">
        <f>'Data entry'!B31</f>
        <v>0</v>
      </c>
      <c r="C22" s="12" t="str">
        <f>IF('Data entry'!N31=0,"-",'Data entry'!BL31/'Data entry'!$B$8/'Data entry'!AZ31/22400)</f>
        <v>-</v>
      </c>
      <c r="D22" s="11" t="str">
        <f>IF('Data entry'!H31=0,"-",'Data entry'!BF31/'Data entry'!$B$8/'Data entry'!AT31/22400)</f>
        <v>-</v>
      </c>
      <c r="E22" s="12" t="str">
        <f>IF('Data entry'!J31=0,"-",'Data entry'!BH31/'Data entry'!$B$8/'Data entry'!AV31/22400)</f>
        <v>-</v>
      </c>
      <c r="F22" s="13" t="str">
        <f>IF('Data entry'!O31=0,"-",'Data entry'!BM31/'Data entry'!$B$8/'Data entry'!BA31/22400)</f>
        <v>-</v>
      </c>
      <c r="G22" s="13" t="str">
        <f>IF('Data entry'!P31=0,"-",'Data entry'!BN31/'Data entry'!$B$8/'Data entry'!BB31/22400)</f>
        <v>-</v>
      </c>
      <c r="H22" s="12" t="str">
        <f>IF('Data entry'!I31=0,"-",'Data entry'!BG31/'Data entry'!$B$8/'Data entry'!AU31/22400)</f>
        <v>-</v>
      </c>
      <c r="I22" s="12" t="str">
        <f>IF('Data entry'!K31=0,"-",'Data entry'!BI31/'Data entry'!$B$8/'Data entry'!AW31/22400)</f>
        <v>-</v>
      </c>
      <c r="J22" s="12" t="str">
        <f>IF('Data entry'!L31=0,"-",'Data entry'!BJ31/'Data entry'!$B$8/'Data entry'!AX31/22400)</f>
        <v>-</v>
      </c>
      <c r="K22" s="13" t="str">
        <f>IF('Data entry'!M31=0,"-",'Data entry'!BK31/'Data entry'!$B$8/'Data entry'!AY31/22400)</f>
        <v>-</v>
      </c>
      <c r="L22" s="13" t="str">
        <f>IF('Data entry'!Q31=0,"-",'Data entry'!BO31/'Data entry'!$B$8/'Data entry'!BC31/22400)</f>
        <v>-</v>
      </c>
      <c r="M22" s="13" t="str">
        <f>IF('Data entry'!R31=0,"-",'Data entry'!BP31/'Data entry'!$B$8/'Data entry'!BD31/22400)</f>
        <v>-</v>
      </c>
    </row>
    <row r="23" spans="1:24" ht="15.75">
      <c r="A23" s="40">
        <f>'Data entry'!B32</f>
        <v>0</v>
      </c>
      <c r="C23" s="12" t="str">
        <f>IF('Data entry'!N32=0,"-",'Data entry'!BL32/'Data entry'!$B$8/'Data entry'!AZ32/22400)</f>
        <v>-</v>
      </c>
      <c r="D23" s="11" t="str">
        <f>IF('Data entry'!H32=0,"-",'Data entry'!BF32/'Data entry'!$B$8/'Data entry'!AT32/22400)</f>
        <v>-</v>
      </c>
      <c r="E23" s="12" t="str">
        <f>IF('Data entry'!J32=0,"-",'Data entry'!BH32/'Data entry'!$B$8/'Data entry'!AV32/22400)</f>
        <v>-</v>
      </c>
      <c r="F23" s="13" t="str">
        <f>IF('Data entry'!O32=0,"-",'Data entry'!BM32/'Data entry'!$B$8/'Data entry'!BA32/22400)</f>
        <v>-</v>
      </c>
      <c r="G23" s="13" t="str">
        <f>IF('Data entry'!P32=0,"-",'Data entry'!BN32/'Data entry'!$B$8/'Data entry'!BB32/22400)</f>
        <v>-</v>
      </c>
      <c r="H23" s="12" t="str">
        <f>IF('Data entry'!I32=0,"-",'Data entry'!BG32/'Data entry'!$B$8/'Data entry'!AU32/22400)</f>
        <v>-</v>
      </c>
      <c r="I23" s="12" t="str">
        <f>IF('Data entry'!K32=0,"-",'Data entry'!BI32/'Data entry'!$B$8/'Data entry'!AW32/22400)</f>
        <v>-</v>
      </c>
      <c r="J23" s="12" t="str">
        <f>IF('Data entry'!L32=0,"-",'Data entry'!BJ32/'Data entry'!$B$8/'Data entry'!AX32/22400)</f>
        <v>-</v>
      </c>
      <c r="K23" s="13" t="str">
        <f>IF('Data entry'!M32=0,"-",'Data entry'!BK32/'Data entry'!$B$8/'Data entry'!AY32/22400)</f>
        <v>-</v>
      </c>
      <c r="L23" s="13" t="str">
        <f>IF('Data entry'!Q32=0,"-",'Data entry'!BO32/'Data entry'!$B$8/'Data entry'!BC32/22400)</f>
        <v>-</v>
      </c>
      <c r="M23" s="13" t="str">
        <f>IF('Data entry'!R32=0,"-",'Data entry'!BP32/'Data entry'!$B$8/'Data entry'!BD32/22400)</f>
        <v>-</v>
      </c>
    </row>
    <row r="24" spans="1:24" ht="15.75">
      <c r="A24" s="40">
        <f>'Data entry'!B33</f>
        <v>0</v>
      </c>
      <c r="C24" s="12" t="str">
        <f>IF('Data entry'!N33=0,"-",'Data entry'!BL33/'Data entry'!$B$8/'Data entry'!AZ33/22400)</f>
        <v>-</v>
      </c>
      <c r="D24" s="11" t="str">
        <f>IF('Data entry'!H33=0,"-",'Data entry'!BF33/'Data entry'!$B$8/'Data entry'!AT33/22400)</f>
        <v>-</v>
      </c>
      <c r="E24" s="12" t="str">
        <f>IF('Data entry'!J33=0,"-",'Data entry'!BH33/'Data entry'!$B$8/'Data entry'!AV33/22400)</f>
        <v>-</v>
      </c>
      <c r="F24" s="13" t="str">
        <f>IF('Data entry'!O33=0,"-",'Data entry'!BM33/'Data entry'!$B$8/'Data entry'!BA33/22400)</f>
        <v>-</v>
      </c>
      <c r="G24" s="13" t="str">
        <f>IF('Data entry'!P33=0,"-",'Data entry'!BN33/'Data entry'!$B$8/'Data entry'!BB33/22400)</f>
        <v>-</v>
      </c>
      <c r="H24" s="12" t="str">
        <f>IF('Data entry'!I33=0,"-",'Data entry'!BG33/'Data entry'!$B$8/'Data entry'!AU33/22400)</f>
        <v>-</v>
      </c>
      <c r="I24" s="12" t="str">
        <f>IF('Data entry'!K33=0,"-",'Data entry'!BI33/'Data entry'!$B$8/'Data entry'!AW33/22400)</f>
        <v>-</v>
      </c>
      <c r="J24" s="12" t="str">
        <f>IF('Data entry'!L33=0,"-",'Data entry'!BJ33/'Data entry'!$B$8/'Data entry'!AX33/22400)</f>
        <v>-</v>
      </c>
      <c r="K24" s="13" t="str">
        <f>IF('Data entry'!M33=0,"-",'Data entry'!BK33/'Data entry'!$B$8/'Data entry'!AY33/22400)</f>
        <v>-</v>
      </c>
      <c r="L24" s="13" t="str">
        <f>IF('Data entry'!Q33=0,"-",'Data entry'!BO33/'Data entry'!$B$8/'Data entry'!BC33/22400)</f>
        <v>-</v>
      </c>
      <c r="M24" s="13" t="str">
        <f>IF('Data entry'!R33=0,"-",'Data entry'!BP33/'Data entry'!$B$8/'Data entry'!BD33/22400)</f>
        <v>-</v>
      </c>
    </row>
    <row r="25" spans="1:24" ht="15.75">
      <c r="A25" s="40">
        <f>'Data entry'!B34</f>
        <v>0</v>
      </c>
      <c r="C25" s="12" t="str">
        <f>IF('Data entry'!N34=0,"-",'Data entry'!BL34/'Data entry'!$B$8/'Data entry'!AZ34/22400)</f>
        <v>-</v>
      </c>
      <c r="D25" s="11" t="str">
        <f>IF('Data entry'!H34=0,"-",'Data entry'!BF34/'Data entry'!$B$8/'Data entry'!AT34/22400)</f>
        <v>-</v>
      </c>
      <c r="E25" s="12" t="str">
        <f>IF('Data entry'!J34=0,"-",'Data entry'!BH34/'Data entry'!$B$8/'Data entry'!AV34/22400)</f>
        <v>-</v>
      </c>
      <c r="F25" s="13" t="str">
        <f>IF('Data entry'!O34=0,"-",'Data entry'!BM34/'Data entry'!$B$8/'Data entry'!BA34/22400)</f>
        <v>-</v>
      </c>
      <c r="G25" s="13" t="str">
        <f>IF('Data entry'!P34=0,"-",'Data entry'!BN34/'Data entry'!$B$8/'Data entry'!BB34/22400)</f>
        <v>-</v>
      </c>
      <c r="H25" s="12" t="str">
        <f>IF('Data entry'!I34=0,"-",'Data entry'!BG34/'Data entry'!$B$8/'Data entry'!AU34/22400)</f>
        <v>-</v>
      </c>
      <c r="I25" s="12" t="str">
        <f>IF('Data entry'!K34=0,"-",'Data entry'!BI34/'Data entry'!$B$8/'Data entry'!AW34/22400)</f>
        <v>-</v>
      </c>
      <c r="J25" s="12" t="str">
        <f>IF('Data entry'!L34=0,"-",'Data entry'!BJ34/'Data entry'!$B$8/'Data entry'!AX34/22400)</f>
        <v>-</v>
      </c>
      <c r="K25" s="13" t="str">
        <f>IF('Data entry'!M34=0,"-",'Data entry'!BK34/'Data entry'!$B$8/'Data entry'!AY34/22400)</f>
        <v>-</v>
      </c>
      <c r="L25" s="13" t="str">
        <f>IF('Data entry'!Q34=0,"-",'Data entry'!BO34/'Data entry'!$B$8/'Data entry'!BC34/22400)</f>
        <v>-</v>
      </c>
      <c r="M25" s="13" t="str">
        <f>IF('Data entry'!R34=0,"-",'Data entry'!BP34/'Data entry'!$B$8/'Data entry'!BD34/22400)</f>
        <v>-</v>
      </c>
    </row>
    <row r="26" spans="1:24" ht="15.75">
      <c r="A26" s="40">
        <f>'Data entry'!B35</f>
        <v>0</v>
      </c>
      <c r="C26" s="12" t="str">
        <f>IF('Data entry'!N35=0,"-",'Data entry'!BL35/'Data entry'!$B$8/'Data entry'!AZ35/22400)</f>
        <v>-</v>
      </c>
      <c r="D26" s="11" t="str">
        <f>IF('Data entry'!H35=0,"-",'Data entry'!BF35/'Data entry'!$B$8/'Data entry'!AT35/22400)</f>
        <v>-</v>
      </c>
      <c r="E26" s="12" t="str">
        <f>IF('Data entry'!J35=0,"-",'Data entry'!BH35/'Data entry'!$B$8/'Data entry'!AV35/22400)</f>
        <v>-</v>
      </c>
      <c r="F26" s="13" t="str">
        <f>IF('Data entry'!O35=0,"-",'Data entry'!BM35/'Data entry'!$B$8/'Data entry'!BA35/22400)</f>
        <v>-</v>
      </c>
      <c r="G26" s="13" t="str">
        <f>IF('Data entry'!P35=0,"-",'Data entry'!BN35/'Data entry'!$B$8/'Data entry'!BB35/22400)</f>
        <v>-</v>
      </c>
      <c r="H26" s="12" t="str">
        <f>IF('Data entry'!I35=0,"-",'Data entry'!BG35/'Data entry'!$B$8/'Data entry'!AU35/22400)</f>
        <v>-</v>
      </c>
      <c r="I26" s="12" t="str">
        <f>IF('Data entry'!K35=0,"-",'Data entry'!BI35/'Data entry'!$B$8/'Data entry'!AW35/22400)</f>
        <v>-</v>
      </c>
      <c r="J26" s="12" t="str">
        <f>IF('Data entry'!L35=0,"-",'Data entry'!BJ35/'Data entry'!$B$8/'Data entry'!AX35/22400)</f>
        <v>-</v>
      </c>
      <c r="K26" s="13" t="str">
        <f>IF('Data entry'!M35=0,"-",'Data entry'!BK35/'Data entry'!$B$8/'Data entry'!AY35/22400)</f>
        <v>-</v>
      </c>
      <c r="L26" s="13" t="str">
        <f>IF('Data entry'!Q35=0,"-",'Data entry'!BO35/'Data entry'!$B$8/'Data entry'!BC35/22400)</f>
        <v>-</v>
      </c>
      <c r="M26" s="13" t="str">
        <f>IF('Data entry'!R35=0,"-",'Data entry'!BP35/'Data entry'!$B$8/'Data entry'!BD35/22400)</f>
        <v>-</v>
      </c>
    </row>
    <row r="27" spans="1:24" ht="15.75">
      <c r="A27" s="40">
        <f>'Data entry'!B36</f>
        <v>0</v>
      </c>
      <c r="C27" s="12" t="str">
        <f>IF('Data entry'!N36=0,"-",'Data entry'!BL36/'Data entry'!$B$8/'Data entry'!AZ36/22400)</f>
        <v>-</v>
      </c>
      <c r="D27" s="11" t="str">
        <f>IF('Data entry'!H36=0,"-",'Data entry'!BF36/'Data entry'!$B$8/'Data entry'!AT36/22400)</f>
        <v>-</v>
      </c>
      <c r="E27" s="12" t="str">
        <f>IF('Data entry'!J36=0,"-",'Data entry'!BH36/'Data entry'!$B$8/'Data entry'!AV36/22400)</f>
        <v>-</v>
      </c>
      <c r="F27" s="13" t="str">
        <f>IF('Data entry'!O36=0,"-",'Data entry'!BM36/'Data entry'!$B$8/'Data entry'!BA36/22400)</f>
        <v>-</v>
      </c>
      <c r="G27" s="13" t="str">
        <f>IF('Data entry'!P36=0,"-",'Data entry'!BN36/'Data entry'!$B$8/'Data entry'!BB36/22400)</f>
        <v>-</v>
      </c>
      <c r="H27" s="12" t="str">
        <f>IF('Data entry'!I36=0,"-",'Data entry'!BG36/'Data entry'!$B$8/'Data entry'!AU36/22400)</f>
        <v>-</v>
      </c>
      <c r="I27" s="12" t="str">
        <f>IF('Data entry'!K36=0,"-",'Data entry'!BI36/'Data entry'!$B$8/'Data entry'!AW36/22400)</f>
        <v>-</v>
      </c>
      <c r="J27" s="12" t="str">
        <f>IF('Data entry'!L36=0,"-",'Data entry'!BJ36/'Data entry'!$B$8/'Data entry'!AX36/22400)</f>
        <v>-</v>
      </c>
      <c r="K27" s="13" t="str">
        <f>IF('Data entry'!M36=0,"-",'Data entry'!BK36/'Data entry'!$B$8/'Data entry'!AY36/22400)</f>
        <v>-</v>
      </c>
      <c r="L27" s="13" t="str">
        <f>IF('Data entry'!Q36=0,"-",'Data entry'!BO36/'Data entry'!$B$8/'Data entry'!BC36/22400)</f>
        <v>-</v>
      </c>
      <c r="M27" s="13" t="str">
        <f>IF('Data entry'!R36=0,"-",'Data entry'!BP36/'Data entry'!$B$8/'Data entry'!BD36/22400)</f>
        <v>-</v>
      </c>
    </row>
    <row r="28" spans="1:24" ht="15.75">
      <c r="A28" s="40">
        <f>'Data entry'!B37</f>
        <v>0</v>
      </c>
      <c r="C28" s="12" t="str">
        <f>IF('Data entry'!N37=0,"-",'Data entry'!BL37/'Data entry'!$B$8/'Data entry'!AZ37/22400)</f>
        <v>-</v>
      </c>
      <c r="D28" s="11" t="str">
        <f>IF('Data entry'!H37=0,"-",'Data entry'!BF37/'Data entry'!$B$8/'Data entry'!AT37/22400)</f>
        <v>-</v>
      </c>
      <c r="E28" s="12" t="str">
        <f>IF('Data entry'!J37=0,"-",'Data entry'!BH37/'Data entry'!$B$8/'Data entry'!AV37/22400)</f>
        <v>-</v>
      </c>
      <c r="F28" s="13" t="str">
        <f>IF('Data entry'!O37=0,"-",'Data entry'!BM37/'Data entry'!$B$8/'Data entry'!BA37/22400)</f>
        <v>-</v>
      </c>
      <c r="G28" s="13" t="str">
        <f>IF('Data entry'!P37=0,"-",'Data entry'!BN37/'Data entry'!$B$8/'Data entry'!BB37/22400)</f>
        <v>-</v>
      </c>
      <c r="H28" s="12" t="str">
        <f>IF('Data entry'!I37=0,"-",'Data entry'!BG37/'Data entry'!$B$8/'Data entry'!AU37/22400)</f>
        <v>-</v>
      </c>
      <c r="I28" s="12" t="str">
        <f>IF('Data entry'!K37=0,"-",'Data entry'!BI37/'Data entry'!$B$8/'Data entry'!AW37/22400)</f>
        <v>-</v>
      </c>
      <c r="J28" s="12" t="str">
        <f>IF('Data entry'!L37=0,"-",'Data entry'!BJ37/'Data entry'!$B$8/'Data entry'!AX37/22400)</f>
        <v>-</v>
      </c>
      <c r="K28" s="13" t="str">
        <f>IF('Data entry'!M37=0,"-",'Data entry'!BK37/'Data entry'!$B$8/'Data entry'!AY37/22400)</f>
        <v>-</v>
      </c>
      <c r="L28" s="13" t="str">
        <f>IF('Data entry'!Q37=0,"-",'Data entry'!BO37/'Data entry'!$B$8/'Data entry'!BC37/22400)</f>
        <v>-</v>
      </c>
      <c r="M28" s="13" t="str">
        <f>IF('Data entry'!R37=0,"-",'Data entry'!BP37/'Data entry'!$B$8/'Data entry'!BD37/22400)</f>
        <v>-</v>
      </c>
    </row>
    <row r="29" spans="1:24" ht="15.75">
      <c r="A29" s="40">
        <f>'Data entry'!B38</f>
        <v>0</v>
      </c>
      <c r="C29" s="12" t="str">
        <f>IF('Data entry'!N38=0,"-",'Data entry'!BL38/'Data entry'!$B$8/'Data entry'!AZ38/22400)</f>
        <v>-</v>
      </c>
      <c r="D29" s="11" t="str">
        <f>IF('Data entry'!H38=0,"-",'Data entry'!BF38/'Data entry'!$B$8/'Data entry'!AT38/22400)</f>
        <v>-</v>
      </c>
      <c r="E29" s="12" t="str">
        <f>IF('Data entry'!J38=0,"-",'Data entry'!BH38/'Data entry'!$B$8/'Data entry'!AV38/22400)</f>
        <v>-</v>
      </c>
      <c r="F29" s="13" t="str">
        <f>IF('Data entry'!O38=0,"-",'Data entry'!BM38/'Data entry'!$B$8/'Data entry'!BA38/22400)</f>
        <v>-</v>
      </c>
      <c r="G29" s="13" t="str">
        <f>IF('Data entry'!P38=0,"-",'Data entry'!BN38/'Data entry'!$B$8/'Data entry'!BB38/22400)</f>
        <v>-</v>
      </c>
      <c r="H29" s="12" t="str">
        <f>IF('Data entry'!I38=0,"-",'Data entry'!BG38/'Data entry'!$B$8/'Data entry'!AU38/22400)</f>
        <v>-</v>
      </c>
      <c r="I29" s="12" t="str">
        <f>IF('Data entry'!K38=0,"-",'Data entry'!BI38/'Data entry'!$B$8/'Data entry'!AW38/22400)</f>
        <v>-</v>
      </c>
      <c r="J29" s="12" t="str">
        <f>IF('Data entry'!L38=0,"-",'Data entry'!BJ38/'Data entry'!$B$8/'Data entry'!AX38/22400)</f>
        <v>-</v>
      </c>
      <c r="K29" s="13" t="str">
        <f>IF('Data entry'!M38=0,"-",'Data entry'!BK38/'Data entry'!$B$8/'Data entry'!AY38/22400)</f>
        <v>-</v>
      </c>
      <c r="L29" s="13" t="str">
        <f>IF('Data entry'!Q38=0,"-",'Data entry'!BO38/'Data entry'!$B$8/'Data entry'!BC38/22400)</f>
        <v>-</v>
      </c>
      <c r="M29" s="13" t="str">
        <f>IF('Data entry'!R38=0,"-",'Data entry'!BP38/'Data entry'!$B$8/'Data entry'!BD38/22400)</f>
        <v>-</v>
      </c>
    </row>
    <row r="30" spans="1:24" ht="15.75">
      <c r="A30" s="40">
        <f>'Data entry'!B39</f>
        <v>0</v>
      </c>
      <c r="C30" s="12" t="str">
        <f>IF('Data entry'!N39=0,"-",'Data entry'!BL39/'Data entry'!$B$8/'Data entry'!AZ39/22400)</f>
        <v>-</v>
      </c>
      <c r="D30" s="11" t="str">
        <f>IF('Data entry'!H39=0,"-",'Data entry'!BF39/'Data entry'!$B$8/'Data entry'!AT39/22400)</f>
        <v>-</v>
      </c>
      <c r="E30" s="12" t="str">
        <f>IF('Data entry'!J39=0,"-",'Data entry'!BH39/'Data entry'!$B$8/'Data entry'!AV39/22400)</f>
        <v>-</v>
      </c>
      <c r="F30" s="13" t="str">
        <f>IF('Data entry'!O39=0,"-",'Data entry'!BM39/'Data entry'!$B$8/'Data entry'!BA39/22400)</f>
        <v>-</v>
      </c>
      <c r="G30" s="13" t="str">
        <f>IF('Data entry'!P39=0,"-",'Data entry'!BN39/'Data entry'!$B$8/'Data entry'!BB39/22400)</f>
        <v>-</v>
      </c>
      <c r="H30" s="12" t="str">
        <f>IF('Data entry'!I39=0,"-",'Data entry'!BG39/'Data entry'!$B$8/'Data entry'!AU39/22400)</f>
        <v>-</v>
      </c>
      <c r="I30" s="12" t="str">
        <f>IF('Data entry'!K39=0,"-",'Data entry'!BI39/'Data entry'!$B$8/'Data entry'!AW39/22400)</f>
        <v>-</v>
      </c>
      <c r="J30" s="12" t="str">
        <f>IF('Data entry'!L39=0,"-",'Data entry'!BJ39/'Data entry'!$B$8/'Data entry'!AX39/22400)</f>
        <v>-</v>
      </c>
      <c r="K30" s="13" t="str">
        <f>IF('Data entry'!M39=0,"-",'Data entry'!BK39/'Data entry'!$B$8/'Data entry'!AY39/22400)</f>
        <v>-</v>
      </c>
      <c r="L30" s="13" t="str">
        <f>IF('Data entry'!Q39=0,"-",'Data entry'!BO39/'Data entry'!$B$8/'Data entry'!BC39/22400)</f>
        <v>-</v>
      </c>
      <c r="M30" s="13" t="str">
        <f>IF('Data entry'!R39=0,"-",'Data entry'!BP39/'Data entry'!$B$8/'Data entry'!BD39/22400)</f>
        <v>-</v>
      </c>
    </row>
    <row r="31" spans="1:24" ht="15.75">
      <c r="A31" s="40">
        <f>'Data entry'!B40</f>
        <v>0</v>
      </c>
      <c r="C31" s="12" t="str">
        <f>IF('Data entry'!N40=0,"-",'Data entry'!BL40/'Data entry'!$B$8/'Data entry'!AZ40/22400)</f>
        <v>-</v>
      </c>
      <c r="D31" s="11" t="str">
        <f>IF('Data entry'!H40=0,"-",'Data entry'!BF40/'Data entry'!$B$8/'Data entry'!AT40/22400)</f>
        <v>-</v>
      </c>
      <c r="E31" s="12" t="str">
        <f>IF('Data entry'!J40=0,"-",'Data entry'!BH40/'Data entry'!$B$8/'Data entry'!AV40/22400)</f>
        <v>-</v>
      </c>
      <c r="F31" s="13" t="str">
        <f>IF('Data entry'!O40=0,"-",'Data entry'!BM40/'Data entry'!$B$8/'Data entry'!BA40/22400)</f>
        <v>-</v>
      </c>
      <c r="G31" s="13" t="str">
        <f>IF('Data entry'!P40=0,"-",'Data entry'!BN40/'Data entry'!$B$8/'Data entry'!BB40/22400)</f>
        <v>-</v>
      </c>
      <c r="H31" s="12" t="str">
        <f>IF('Data entry'!I40=0,"-",'Data entry'!BG40/'Data entry'!$B$8/'Data entry'!AU40/22400)</f>
        <v>-</v>
      </c>
      <c r="I31" s="12" t="str">
        <f>IF('Data entry'!K40=0,"-",'Data entry'!BI40/'Data entry'!$B$8/'Data entry'!AW40/22400)</f>
        <v>-</v>
      </c>
      <c r="J31" s="12" t="str">
        <f>IF('Data entry'!L40=0,"-",'Data entry'!BJ40/'Data entry'!$B$8/'Data entry'!AX40/22400)</f>
        <v>-</v>
      </c>
      <c r="K31" s="13" t="str">
        <f>IF('Data entry'!M40=0,"-",'Data entry'!BK40/'Data entry'!$B$8/'Data entry'!AY40/22400)</f>
        <v>-</v>
      </c>
      <c r="L31" s="13" t="str">
        <f>IF('Data entry'!Q40=0,"-",'Data entry'!BO40/'Data entry'!$B$8/'Data entry'!BC40/22400)</f>
        <v>-</v>
      </c>
      <c r="M31" s="13" t="str">
        <f>IF('Data entry'!R40=0,"-",'Data entry'!BP40/'Data entry'!$B$8/'Data entry'!BD40/22400)</f>
        <v>-</v>
      </c>
    </row>
    <row r="32" spans="1:24" ht="15.75">
      <c r="A32" s="40">
        <f>'Data entry'!B41</f>
        <v>0</v>
      </c>
      <c r="C32" s="12" t="str">
        <f>IF('Data entry'!N41=0,"-",'Data entry'!BL41/'Data entry'!$B$8/'Data entry'!AZ41/22400)</f>
        <v>-</v>
      </c>
      <c r="D32" s="11" t="str">
        <f>IF('Data entry'!H41=0,"-",'Data entry'!BF41/'Data entry'!$B$8/'Data entry'!AT41/22400)</f>
        <v>-</v>
      </c>
      <c r="E32" s="12" t="str">
        <f>IF('Data entry'!J41=0,"-",'Data entry'!BH41/'Data entry'!$B$8/'Data entry'!AV41/22400)</f>
        <v>-</v>
      </c>
      <c r="F32" s="13" t="str">
        <f>IF('Data entry'!O41=0,"-",'Data entry'!BM41/'Data entry'!$B$8/'Data entry'!BA41/22400)</f>
        <v>-</v>
      </c>
      <c r="G32" s="13" t="str">
        <f>IF('Data entry'!P41=0,"-",'Data entry'!BN41/'Data entry'!$B$8/'Data entry'!BB41/22400)</f>
        <v>-</v>
      </c>
      <c r="H32" s="12" t="str">
        <f>IF('Data entry'!I41=0,"-",'Data entry'!BG41/'Data entry'!$B$8/'Data entry'!AU41/22400)</f>
        <v>-</v>
      </c>
      <c r="I32" s="12" t="str">
        <f>IF('Data entry'!K41=0,"-",'Data entry'!BI41/'Data entry'!$B$8/'Data entry'!AW41/22400)</f>
        <v>-</v>
      </c>
      <c r="J32" s="12" t="str">
        <f>IF('Data entry'!L41=0,"-",'Data entry'!BJ41/'Data entry'!$B$8/'Data entry'!AX41/22400)</f>
        <v>-</v>
      </c>
      <c r="K32" s="13" t="str">
        <f>IF('Data entry'!M41=0,"-",'Data entry'!BK41/'Data entry'!$B$8/'Data entry'!AY41/22400)</f>
        <v>-</v>
      </c>
      <c r="L32" s="13" t="str">
        <f>IF('Data entry'!Q41=0,"-",'Data entry'!BO41/'Data entry'!$B$8/'Data entry'!BC41/22400)</f>
        <v>-</v>
      </c>
      <c r="M32" s="13" t="str">
        <f>IF('Data entry'!R41=0,"-",'Data entry'!BP41/'Data entry'!$B$8/'Data entry'!BD41/22400)</f>
        <v>-</v>
      </c>
    </row>
    <row r="33" spans="1:13" ht="15.75">
      <c r="A33" s="40">
        <f>'Data entry'!B42</f>
        <v>0</v>
      </c>
      <c r="C33" s="12" t="str">
        <f>IF('Data entry'!N42=0,"-",'Data entry'!BL42/'Data entry'!$B$8/'Data entry'!AZ42/22400)</f>
        <v>-</v>
      </c>
      <c r="D33" s="11" t="str">
        <f>IF('Data entry'!H42=0,"-",'Data entry'!BF42/'Data entry'!$B$8/'Data entry'!AT42/22400)</f>
        <v>-</v>
      </c>
      <c r="E33" s="12" t="str">
        <f>IF('Data entry'!J42=0,"-",'Data entry'!BH42/'Data entry'!$B$8/'Data entry'!AV42/22400)</f>
        <v>-</v>
      </c>
      <c r="F33" s="13" t="str">
        <f>IF('Data entry'!O42=0,"-",'Data entry'!BM42/'Data entry'!$B$8/'Data entry'!BA42/22400)</f>
        <v>-</v>
      </c>
      <c r="G33" s="13" t="str">
        <f>IF('Data entry'!P42=0,"-",'Data entry'!BN42/'Data entry'!$B$8/'Data entry'!BB42/22400)</f>
        <v>-</v>
      </c>
      <c r="H33" s="12" t="str">
        <f>IF('Data entry'!I42=0,"-",'Data entry'!BG42/'Data entry'!$B$8/'Data entry'!AU42/22400)</f>
        <v>-</v>
      </c>
      <c r="I33" s="12" t="str">
        <f>IF('Data entry'!K42=0,"-",'Data entry'!BI42/'Data entry'!$B$8/'Data entry'!AW42/22400)</f>
        <v>-</v>
      </c>
      <c r="J33" s="12" t="str">
        <f>IF('Data entry'!L42=0,"-",'Data entry'!BJ42/'Data entry'!$B$8/'Data entry'!AX42/22400)</f>
        <v>-</v>
      </c>
      <c r="K33" s="13" t="str">
        <f>IF('Data entry'!M42=0,"-",'Data entry'!BK42/'Data entry'!$B$8/'Data entry'!AY42/22400)</f>
        <v>-</v>
      </c>
      <c r="L33" s="13" t="str">
        <f>IF('Data entry'!Q42=0,"-",'Data entry'!BO42/'Data entry'!$B$8/'Data entry'!BC42/22400)</f>
        <v>-</v>
      </c>
      <c r="M33" s="13" t="str">
        <f>IF('Data entry'!R42=0,"-",'Data entry'!BP42/'Data entry'!$B$8/'Data entry'!BD42/22400)</f>
        <v>-</v>
      </c>
    </row>
    <row r="34" spans="1:13" ht="15.75">
      <c r="A34" s="40">
        <f>'Data entry'!B43</f>
        <v>0</v>
      </c>
      <c r="C34" s="12" t="str">
        <f>IF('Data entry'!N43=0,"-",'Data entry'!BL43/'Data entry'!$B$8/'Data entry'!AZ43/22400)</f>
        <v>-</v>
      </c>
      <c r="D34" s="11" t="str">
        <f>IF('Data entry'!H43=0,"-",'Data entry'!BF43/'Data entry'!$B$8/'Data entry'!AT43/22400)</f>
        <v>-</v>
      </c>
      <c r="E34" s="12" t="str">
        <f>IF('Data entry'!J43=0,"-",'Data entry'!BH43/'Data entry'!$B$8/'Data entry'!AV43/22400)</f>
        <v>-</v>
      </c>
      <c r="F34" s="13" t="str">
        <f>IF('Data entry'!O43=0,"-",'Data entry'!BM43/'Data entry'!$B$8/'Data entry'!BA43/22400)</f>
        <v>-</v>
      </c>
      <c r="G34" s="13" t="str">
        <f>IF('Data entry'!P43=0,"-",'Data entry'!BN43/'Data entry'!$B$8/'Data entry'!BB43/22400)</f>
        <v>-</v>
      </c>
      <c r="H34" s="12" t="str">
        <f>IF('Data entry'!I43=0,"-",'Data entry'!BG43/'Data entry'!$B$8/'Data entry'!AU43/22400)</f>
        <v>-</v>
      </c>
      <c r="I34" s="12" t="str">
        <f>IF('Data entry'!K43=0,"-",'Data entry'!BI43/'Data entry'!$B$8/'Data entry'!AW43/22400)</f>
        <v>-</v>
      </c>
      <c r="J34" s="12" t="str">
        <f>IF('Data entry'!L43=0,"-",'Data entry'!BJ43/'Data entry'!$B$8/'Data entry'!AX43/22400)</f>
        <v>-</v>
      </c>
      <c r="K34" s="13" t="str">
        <f>IF('Data entry'!M43=0,"-",'Data entry'!BK43/'Data entry'!$B$8/'Data entry'!AY43/22400)</f>
        <v>-</v>
      </c>
      <c r="L34" s="13" t="str">
        <f>IF('Data entry'!Q43=0,"-",'Data entry'!BO43/'Data entry'!$B$8/'Data entry'!BC43/22400)</f>
        <v>-</v>
      </c>
      <c r="M34" s="13" t="str">
        <f>IF('Data entry'!R43=0,"-",'Data entry'!BP43/'Data entry'!$B$8/'Data entry'!BD43/22400)</f>
        <v>-</v>
      </c>
    </row>
    <row r="35" spans="1:13" ht="15.75">
      <c r="A35" s="40">
        <f>'Data entry'!B44</f>
        <v>0</v>
      </c>
      <c r="C35" s="12" t="str">
        <f>IF('Data entry'!N44=0,"-",'Data entry'!BL44/'Data entry'!$B$8/'Data entry'!AZ44/22400)</f>
        <v>-</v>
      </c>
      <c r="D35" s="11" t="str">
        <f>IF('Data entry'!H44=0,"-",'Data entry'!BF44/'Data entry'!$B$8/'Data entry'!AT44/22400)</f>
        <v>-</v>
      </c>
      <c r="E35" s="12" t="str">
        <f>IF('Data entry'!J44=0,"-",'Data entry'!BH44/'Data entry'!$B$8/'Data entry'!AV44/22400)</f>
        <v>-</v>
      </c>
      <c r="F35" s="13" t="str">
        <f>IF('Data entry'!O44=0,"-",'Data entry'!BM44/'Data entry'!$B$8/'Data entry'!BA44/22400)</f>
        <v>-</v>
      </c>
      <c r="G35" s="13" t="str">
        <f>IF('Data entry'!P44=0,"-",'Data entry'!BN44/'Data entry'!$B$8/'Data entry'!BB44/22400)</f>
        <v>-</v>
      </c>
      <c r="H35" s="12" t="str">
        <f>IF('Data entry'!I44=0,"-",'Data entry'!BG44/'Data entry'!$B$8/'Data entry'!AU44/22400)</f>
        <v>-</v>
      </c>
      <c r="I35" s="12" t="str">
        <f>IF('Data entry'!K44=0,"-",'Data entry'!BI44/'Data entry'!$B$8/'Data entry'!AW44/22400)</f>
        <v>-</v>
      </c>
      <c r="J35" s="12" t="str">
        <f>IF('Data entry'!L44=0,"-",'Data entry'!BJ44/'Data entry'!$B$8/'Data entry'!AX44/22400)</f>
        <v>-</v>
      </c>
      <c r="K35" s="13" t="str">
        <f>IF('Data entry'!M44=0,"-",'Data entry'!BK44/'Data entry'!$B$8/'Data entry'!AY44/22400)</f>
        <v>-</v>
      </c>
      <c r="L35" s="13" t="str">
        <f>IF('Data entry'!Q44=0,"-",'Data entry'!BO44/'Data entry'!$B$8/'Data entry'!BC44/22400)</f>
        <v>-</v>
      </c>
      <c r="M35" s="13" t="str">
        <f>IF('Data entry'!R44=0,"-",'Data entry'!BP44/'Data entry'!$B$8/'Data entry'!BD44/22400)</f>
        <v>-</v>
      </c>
    </row>
    <row r="36" spans="1:13" ht="15.75">
      <c r="A36" s="40">
        <f>'Data entry'!B45</f>
        <v>0</v>
      </c>
      <c r="C36" s="12" t="str">
        <f>IF('Data entry'!N45=0,"-",'Data entry'!BL45/'Data entry'!$B$8/'Data entry'!AZ45/22400)</f>
        <v>-</v>
      </c>
      <c r="D36" s="11" t="str">
        <f>IF('Data entry'!H45=0,"-",'Data entry'!BF45/'Data entry'!$B$8/'Data entry'!AT45/22400)</f>
        <v>-</v>
      </c>
      <c r="E36" s="12" t="str">
        <f>IF('Data entry'!J45=0,"-",'Data entry'!BH45/'Data entry'!$B$8/'Data entry'!AV45/22400)</f>
        <v>-</v>
      </c>
      <c r="F36" s="13" t="str">
        <f>IF('Data entry'!O45=0,"-",'Data entry'!BM45/'Data entry'!$B$8/'Data entry'!BA45/22400)</f>
        <v>-</v>
      </c>
      <c r="G36" s="13" t="str">
        <f>IF('Data entry'!P45=0,"-",'Data entry'!BN45/'Data entry'!$B$8/'Data entry'!BB45/22400)</f>
        <v>-</v>
      </c>
      <c r="H36" s="12" t="str">
        <f>IF('Data entry'!I45=0,"-",'Data entry'!BG45/'Data entry'!$B$8/'Data entry'!AU45/22400)</f>
        <v>-</v>
      </c>
      <c r="I36" s="12" t="str">
        <f>IF('Data entry'!K45=0,"-",'Data entry'!BI45/'Data entry'!$B$8/'Data entry'!AW45/22400)</f>
        <v>-</v>
      </c>
      <c r="J36" s="12" t="str">
        <f>IF('Data entry'!L45=0,"-",'Data entry'!BJ45/'Data entry'!$B$8/'Data entry'!AX45/22400)</f>
        <v>-</v>
      </c>
      <c r="K36" s="13" t="str">
        <f>IF('Data entry'!M45=0,"-",'Data entry'!BK45/'Data entry'!$B$8/'Data entry'!AY45/22400)</f>
        <v>-</v>
      </c>
      <c r="L36" s="13" t="str">
        <f>IF('Data entry'!Q45=0,"-",'Data entry'!BO45/'Data entry'!$B$8/'Data entry'!BC45/22400)</f>
        <v>-</v>
      </c>
      <c r="M36" s="13" t="str">
        <f>IF('Data entry'!R45=0,"-",'Data entry'!BP45/'Data entry'!$B$8/'Data entry'!BD45/22400)</f>
        <v>-</v>
      </c>
    </row>
    <row r="37" spans="1:13" ht="15.75">
      <c r="A37" s="40">
        <f>'Data entry'!B46</f>
        <v>0</v>
      </c>
      <c r="C37" s="12" t="str">
        <f>IF('Data entry'!N46=0,"-",'Data entry'!BL46/'Data entry'!$B$8/'Data entry'!AZ46/22400)</f>
        <v>-</v>
      </c>
      <c r="D37" s="11" t="str">
        <f>IF('Data entry'!H46=0,"-",'Data entry'!BF46/'Data entry'!$B$8/'Data entry'!AT46/22400)</f>
        <v>-</v>
      </c>
      <c r="E37" s="12" t="str">
        <f>IF('Data entry'!J46=0,"-",'Data entry'!BH46/'Data entry'!$B$8/'Data entry'!AV46/22400)</f>
        <v>-</v>
      </c>
      <c r="F37" s="13" t="str">
        <f>IF('Data entry'!O46=0,"-",'Data entry'!BM46/'Data entry'!$B$8/'Data entry'!BA46/22400)</f>
        <v>-</v>
      </c>
      <c r="G37" s="13" t="str">
        <f>IF('Data entry'!P46=0,"-",'Data entry'!BN46/'Data entry'!$B$8/'Data entry'!BB46/22400)</f>
        <v>-</v>
      </c>
      <c r="H37" s="12" t="str">
        <f>IF('Data entry'!I46=0,"-",'Data entry'!BG46/'Data entry'!$B$8/'Data entry'!AU46/22400)</f>
        <v>-</v>
      </c>
      <c r="I37" s="12" t="str">
        <f>IF('Data entry'!K46=0,"-",'Data entry'!BI46/'Data entry'!$B$8/'Data entry'!AW46/22400)</f>
        <v>-</v>
      </c>
      <c r="J37" s="12" t="str">
        <f>IF('Data entry'!L46=0,"-",'Data entry'!BJ46/'Data entry'!$B$8/'Data entry'!AX46/22400)</f>
        <v>-</v>
      </c>
      <c r="K37" s="13" t="str">
        <f>IF('Data entry'!M46=0,"-",'Data entry'!BK46/'Data entry'!$B$8/'Data entry'!AY46/22400)</f>
        <v>-</v>
      </c>
      <c r="L37" s="13" t="str">
        <f>IF('Data entry'!Q46=0,"-",'Data entry'!BO46/'Data entry'!$B$8/'Data entry'!BC46/22400)</f>
        <v>-</v>
      </c>
      <c r="M37" s="13" t="str">
        <f>IF('Data entry'!R46=0,"-",'Data entry'!BP46/'Data entry'!$B$8/'Data entry'!BD46/22400)</f>
        <v>-</v>
      </c>
    </row>
    <row r="38" spans="1:13" ht="15.75">
      <c r="A38" s="40">
        <f>'Data entry'!B47</f>
        <v>0</v>
      </c>
      <c r="C38" s="12" t="str">
        <f>IF('Data entry'!N47=0,"-",'Data entry'!BL47/'Data entry'!$B$8/'Data entry'!AZ47/22400)</f>
        <v>-</v>
      </c>
      <c r="D38" s="11" t="str">
        <f>IF('Data entry'!H47=0,"-",'Data entry'!BF47/'Data entry'!$B$8/'Data entry'!AT47/22400)</f>
        <v>-</v>
      </c>
      <c r="E38" s="12" t="str">
        <f>IF('Data entry'!J47=0,"-",'Data entry'!BH47/'Data entry'!$B$8/'Data entry'!AV47/22400)</f>
        <v>-</v>
      </c>
      <c r="F38" s="13" t="str">
        <f>IF('Data entry'!O47=0,"-",'Data entry'!BM47/'Data entry'!$B$8/'Data entry'!BA47/22400)</f>
        <v>-</v>
      </c>
      <c r="G38" s="13" t="str">
        <f>IF('Data entry'!P47=0,"-",'Data entry'!BN47/'Data entry'!$B$8/'Data entry'!BB47/22400)</f>
        <v>-</v>
      </c>
      <c r="H38" s="12" t="str">
        <f>IF('Data entry'!I47=0,"-",'Data entry'!BG47/'Data entry'!$B$8/'Data entry'!AU47/22400)</f>
        <v>-</v>
      </c>
      <c r="I38" s="12" t="str">
        <f>IF('Data entry'!K47=0,"-",'Data entry'!BI47/'Data entry'!$B$8/'Data entry'!AW47/22400)</f>
        <v>-</v>
      </c>
      <c r="J38" s="12" t="str">
        <f>IF('Data entry'!L47=0,"-",'Data entry'!BJ47/'Data entry'!$B$8/'Data entry'!AX47/22400)</f>
        <v>-</v>
      </c>
      <c r="K38" s="13" t="str">
        <f>IF('Data entry'!M47=0,"-",'Data entry'!BK47/'Data entry'!$B$8/'Data entry'!AY47/22400)</f>
        <v>-</v>
      </c>
      <c r="L38" s="13" t="str">
        <f>IF('Data entry'!Q47=0,"-",'Data entry'!BO47/'Data entry'!$B$8/'Data entry'!BC47/22400)</f>
        <v>-</v>
      </c>
      <c r="M38" s="13" t="str">
        <f>IF('Data entry'!R47=0,"-",'Data entry'!BP47/'Data entry'!$B$8/'Data entry'!BD47/22400)</f>
        <v>-</v>
      </c>
    </row>
  </sheetData>
  <mergeCells count="5">
    <mergeCell ref="P7:X7"/>
    <mergeCell ref="P11:X11"/>
    <mergeCell ref="P15:X15"/>
    <mergeCell ref="C3:K3"/>
    <mergeCell ref="P3: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R108"/>
  <sheetViews>
    <sheetView workbookViewId="0">
      <selection activeCell="U19" sqref="U19"/>
    </sheetView>
  </sheetViews>
  <sheetFormatPr defaultColWidth="5.42578125" defaultRowHeight="15"/>
  <cols>
    <col min="1" max="1" width="8.28515625" customWidth="1"/>
    <col min="2" max="2" width="5.42578125" customWidth="1"/>
    <col min="4" max="4" width="5.42578125" customWidth="1"/>
    <col min="12" max="12" width="8.28515625" customWidth="1"/>
    <col min="23" max="23" width="8.28515625" customWidth="1"/>
    <col min="34" max="34" width="8.28515625" customWidth="1"/>
  </cols>
  <sheetData>
    <row r="1" spans="2:44" ht="20.100000000000001" customHeight="1">
      <c r="B1" s="73" t="s">
        <v>51</v>
      </c>
      <c r="C1" s="73"/>
      <c r="D1" s="73"/>
      <c r="E1" s="73"/>
      <c r="F1" s="73"/>
      <c r="G1" s="74">
        <f>'Permeance Results'!O5</f>
        <v>0</v>
      </c>
      <c r="H1" s="74"/>
      <c r="I1" s="74"/>
      <c r="J1" s="74"/>
      <c r="K1" s="74"/>
      <c r="M1" s="73" t="s">
        <v>51</v>
      </c>
      <c r="N1" s="73"/>
      <c r="O1" s="73"/>
      <c r="P1" s="73"/>
      <c r="Q1" s="73"/>
      <c r="R1" s="74">
        <f>'Permeance Results'!O9</f>
        <v>0</v>
      </c>
      <c r="S1" s="74"/>
      <c r="T1" s="74"/>
      <c r="U1" s="74"/>
      <c r="V1" s="74"/>
      <c r="X1" s="73" t="s">
        <v>51</v>
      </c>
      <c r="Y1" s="73"/>
      <c r="Z1" s="73"/>
      <c r="AA1" s="73"/>
      <c r="AB1" s="73"/>
      <c r="AC1" s="74">
        <f>'Permeance Results'!O13</f>
        <v>0</v>
      </c>
      <c r="AD1" s="74"/>
      <c r="AE1" s="74"/>
      <c r="AF1" s="74"/>
      <c r="AG1" s="74"/>
      <c r="AI1" s="73" t="s">
        <v>51</v>
      </c>
      <c r="AJ1" s="73"/>
      <c r="AK1" s="73"/>
      <c r="AL1" s="73"/>
      <c r="AM1" s="73"/>
      <c r="AN1" s="74">
        <f>'Permeance Results'!O17</f>
        <v>0</v>
      </c>
      <c r="AO1" s="74"/>
      <c r="AP1" s="74"/>
      <c r="AQ1" s="74"/>
      <c r="AR1" s="74"/>
    </row>
    <row r="2" spans="2:44" ht="33" customHeight="1">
      <c r="B2" s="41" t="s">
        <v>52</v>
      </c>
      <c r="C2" s="7" t="s">
        <v>31</v>
      </c>
      <c r="D2" s="7" t="s">
        <v>17</v>
      </c>
      <c r="E2" s="7" t="s">
        <v>19</v>
      </c>
      <c r="F2" s="7" t="s">
        <v>32</v>
      </c>
      <c r="G2" s="7" t="s">
        <v>33</v>
      </c>
      <c r="H2" s="7" t="s">
        <v>18</v>
      </c>
      <c r="I2" s="7" t="s">
        <v>20</v>
      </c>
      <c r="J2" s="7" t="s">
        <v>22</v>
      </c>
      <c r="K2" s="7" t="s">
        <v>21</v>
      </c>
      <c r="M2" s="41" t="s">
        <v>52</v>
      </c>
      <c r="N2" s="7" t="s">
        <v>31</v>
      </c>
      <c r="O2" s="7" t="s">
        <v>17</v>
      </c>
      <c r="P2" s="7" t="s">
        <v>19</v>
      </c>
      <c r="Q2" s="7" t="s">
        <v>32</v>
      </c>
      <c r="R2" s="7" t="s">
        <v>33</v>
      </c>
      <c r="S2" s="7" t="s">
        <v>18</v>
      </c>
      <c r="T2" s="7" t="s">
        <v>20</v>
      </c>
      <c r="U2" s="7" t="s">
        <v>22</v>
      </c>
      <c r="V2" s="7" t="s">
        <v>21</v>
      </c>
      <c r="X2" s="41" t="s">
        <v>52</v>
      </c>
      <c r="Y2" s="7" t="s">
        <v>31</v>
      </c>
      <c r="Z2" s="7" t="s">
        <v>17</v>
      </c>
      <c r="AA2" s="7" t="s">
        <v>19</v>
      </c>
      <c r="AB2" s="7" t="s">
        <v>32</v>
      </c>
      <c r="AC2" s="7" t="s">
        <v>33</v>
      </c>
      <c r="AD2" s="7" t="s">
        <v>18</v>
      </c>
      <c r="AE2" s="7" t="s">
        <v>20</v>
      </c>
      <c r="AF2" s="7" t="s">
        <v>22</v>
      </c>
      <c r="AG2" s="7" t="s">
        <v>21</v>
      </c>
      <c r="AI2" s="41" t="s">
        <v>52</v>
      </c>
      <c r="AJ2" s="7" t="s">
        <v>31</v>
      </c>
      <c r="AK2" s="7" t="s">
        <v>17</v>
      </c>
      <c r="AL2" s="7" t="s">
        <v>19</v>
      </c>
      <c r="AM2" s="7" t="s">
        <v>32</v>
      </c>
      <c r="AN2" s="7" t="s">
        <v>33</v>
      </c>
      <c r="AO2" s="7" t="s">
        <v>18</v>
      </c>
      <c r="AP2" s="7" t="s">
        <v>20</v>
      </c>
      <c r="AQ2" s="7" t="s">
        <v>22</v>
      </c>
      <c r="AR2" s="7" t="s">
        <v>21</v>
      </c>
    </row>
    <row r="3" spans="2:44" ht="33" customHeight="1">
      <c r="B3" s="30" t="s">
        <v>31</v>
      </c>
      <c r="C3" s="31"/>
      <c r="D3" s="43" t="str">
        <f>IF('Permeance Results'!$P5=0,"-",(IF(('Permeance Results'!Q5/'Permeance Results'!$P5)&lt;1,"-",'Permeance Results'!Q5/'Permeance Results'!$P5)))</f>
        <v>-</v>
      </c>
      <c r="E3" s="43" t="str">
        <f>IF('Permeance Results'!$P5=0,"-",(IF(('Permeance Results'!R5/'Permeance Results'!$P5)&lt;1,"-",'Permeance Results'!R5/'Permeance Results'!$P5)))</f>
        <v>-</v>
      </c>
      <c r="F3" s="43" t="str">
        <f>IF('Permeance Results'!$P5=0,"-",(IF(('Permeance Results'!S5/'Permeance Results'!$P5)&lt;1,"-",'Permeance Results'!S5/'Permeance Results'!$P5)))</f>
        <v>-</v>
      </c>
      <c r="G3" s="43" t="str">
        <f>IF('Permeance Results'!$P5=0,"-",(IF(('Permeance Results'!T5/'Permeance Results'!$P5)&lt;1,"-",'Permeance Results'!T5/'Permeance Results'!$P5)))</f>
        <v>-</v>
      </c>
      <c r="H3" s="43" t="str">
        <f>IF('Permeance Results'!$P5=0,"-",(IF(('Permeance Results'!U5/'Permeance Results'!$P5)&lt;1,"-",'Permeance Results'!U5/'Permeance Results'!$P5)))</f>
        <v>-</v>
      </c>
      <c r="I3" s="43" t="str">
        <f>IF('Permeance Results'!$P5=0,"-",(IF(('Permeance Results'!V5/'Permeance Results'!$P5)&lt;1,"-",'Permeance Results'!V5/'Permeance Results'!$P5)))</f>
        <v>-</v>
      </c>
      <c r="J3" s="43" t="str">
        <f>IF('Permeance Results'!$P5=0,"-",(IF(('Permeance Results'!W5/'Permeance Results'!$P5)&lt;1,"-",'Permeance Results'!W5/'Permeance Results'!$P5)))</f>
        <v>-</v>
      </c>
      <c r="K3" s="43" t="str">
        <f>IF('Permeance Results'!$P5=0,"-",(IF(('Permeance Results'!X5/'Permeance Results'!$P5)&lt;1,"-",'Permeance Results'!X5/'Permeance Results'!$P5)))</f>
        <v>-</v>
      </c>
      <c r="M3" s="30" t="s">
        <v>31</v>
      </c>
      <c r="N3" s="31"/>
      <c r="O3" s="43" t="str">
        <f>IF('Permeance Results'!$P9=0,"-",(IF(('Permeance Results'!Q9/'Permeance Results'!$P9)&lt;1,"-",'Permeance Results'!Q9/'Permeance Results'!$P9)))</f>
        <v>-</v>
      </c>
      <c r="P3" s="43" t="str">
        <f>IF('Permeance Results'!$P9=0,"-",(IF(('Permeance Results'!R9/'Permeance Results'!$P9)&lt;1,"-",'Permeance Results'!R9/'Permeance Results'!$P9)))</f>
        <v>-</v>
      </c>
      <c r="Q3" s="43" t="str">
        <f>IF('Permeance Results'!$P9=0,"-",(IF(('Permeance Results'!S9/'Permeance Results'!$P9)&lt;1,"-",'Permeance Results'!S9/'Permeance Results'!$P9)))</f>
        <v>-</v>
      </c>
      <c r="R3" s="43" t="str">
        <f>IF('Permeance Results'!$P9=0,"-",(IF(('Permeance Results'!T9/'Permeance Results'!$P9)&lt;1,"-",'Permeance Results'!T9/'Permeance Results'!$P9)))</f>
        <v>-</v>
      </c>
      <c r="S3" s="43" t="str">
        <f>IF('Permeance Results'!$P9=0,"-",(IF(('Permeance Results'!U9/'Permeance Results'!$P9)&lt;1,"-",'Permeance Results'!U9/'Permeance Results'!$P9)))</f>
        <v>-</v>
      </c>
      <c r="T3" s="43" t="str">
        <f>IF('Permeance Results'!$P9=0,"-",(IF(('Permeance Results'!V9/'Permeance Results'!$P9)&lt;1,"-",'Permeance Results'!V9/'Permeance Results'!$P9)))</f>
        <v>-</v>
      </c>
      <c r="U3" s="43" t="str">
        <f>IF('Permeance Results'!$P9=0,"-",(IF(('Permeance Results'!W9/'Permeance Results'!$P9)&lt;1,"-",'Permeance Results'!W9/'Permeance Results'!$P9)))</f>
        <v>-</v>
      </c>
      <c r="V3" s="43" t="str">
        <f>IF('Permeance Results'!$P9=0,"-",(IF(('Permeance Results'!X9/'Permeance Results'!$P9)&lt;1,"-",'Permeance Results'!X9/'Permeance Results'!$P9)))</f>
        <v>-</v>
      </c>
      <c r="X3" s="30" t="s">
        <v>31</v>
      </c>
      <c r="Y3" s="31"/>
      <c r="Z3" s="43" t="str">
        <f>IF('Permeance Results'!$P13=0,"-",(IF(('Permeance Results'!Q13/'Permeance Results'!$P13)&lt;1,"-",'Permeance Results'!Q13/'Permeance Results'!$P13)))</f>
        <v>-</v>
      </c>
      <c r="AA3" s="43" t="str">
        <f>IF('Permeance Results'!$P13=0,"-",(IF(('Permeance Results'!R13/'Permeance Results'!$P13)&lt;1,"-",'Permeance Results'!R13/'Permeance Results'!$P13)))</f>
        <v>-</v>
      </c>
      <c r="AB3" s="43" t="str">
        <f>IF('Permeance Results'!$P13=0,"-",(IF(('Permeance Results'!S13/'Permeance Results'!$P13)&lt;1,"-",'Permeance Results'!S13/'Permeance Results'!$P13)))</f>
        <v>-</v>
      </c>
      <c r="AC3" s="43" t="str">
        <f>IF('Permeance Results'!$P13=0,"-",(IF(('Permeance Results'!T13/'Permeance Results'!$P13)&lt;1,"-",'Permeance Results'!T13/'Permeance Results'!$P13)))</f>
        <v>-</v>
      </c>
      <c r="AD3" s="43" t="str">
        <f>IF('Permeance Results'!$P13=0,"-",(IF(('Permeance Results'!U13/'Permeance Results'!$P13)&lt;1,"-",'Permeance Results'!U13/'Permeance Results'!$P13)))</f>
        <v>-</v>
      </c>
      <c r="AE3" s="43" t="str">
        <f>IF('Permeance Results'!$P13=0,"-",(IF(('Permeance Results'!V13/'Permeance Results'!$P13)&lt;1,"-",'Permeance Results'!V13/'Permeance Results'!$P13)))</f>
        <v>-</v>
      </c>
      <c r="AF3" s="43" t="str">
        <f>IF('Permeance Results'!$P13=0,"-",(IF(('Permeance Results'!W13/'Permeance Results'!$P13)&lt;1,"-",'Permeance Results'!W13/'Permeance Results'!$P13)))</f>
        <v>-</v>
      </c>
      <c r="AG3" s="43" t="str">
        <f>IF('Permeance Results'!$P13=0,"-",(IF(('Permeance Results'!X13/'Permeance Results'!$P13)&lt;1,"-",'Permeance Results'!X13/'Permeance Results'!$P13)))</f>
        <v>-</v>
      </c>
      <c r="AI3" s="30" t="s">
        <v>31</v>
      </c>
      <c r="AJ3" s="31"/>
      <c r="AK3" s="43" t="str">
        <f>IF('Permeance Results'!$P17=0,"-",(IF(('Permeance Results'!Q17/'Permeance Results'!$P17)&lt;1,"-",'Permeance Results'!Q17/'Permeance Results'!$P17)))</f>
        <v>-</v>
      </c>
      <c r="AL3" s="43" t="str">
        <f>IF('Permeance Results'!$P17=0,"-",(IF(('Permeance Results'!R17/'Permeance Results'!$P17)&lt;1,"-",'Permeance Results'!R17/'Permeance Results'!$P17)))</f>
        <v>-</v>
      </c>
      <c r="AM3" s="43" t="str">
        <f>IF('Permeance Results'!$P17=0,"-",(IF(('Permeance Results'!S17/'Permeance Results'!$P17)&lt;1,"-",'Permeance Results'!S17/'Permeance Results'!$P17)))</f>
        <v>-</v>
      </c>
      <c r="AN3" s="43" t="str">
        <f>IF('Permeance Results'!$P17=0,"-",(IF(('Permeance Results'!T17/'Permeance Results'!$P17)&lt;1,"-",'Permeance Results'!T17/'Permeance Results'!$P17)))</f>
        <v>-</v>
      </c>
      <c r="AO3" s="43" t="str">
        <f>IF('Permeance Results'!$P17=0,"-",(IF(('Permeance Results'!U17/'Permeance Results'!$P17)&lt;1,"-",'Permeance Results'!U17/'Permeance Results'!$P17)))</f>
        <v>-</v>
      </c>
      <c r="AP3" s="43" t="str">
        <f>IF('Permeance Results'!$P17=0,"-",(IF(('Permeance Results'!V17/'Permeance Results'!$P17)&lt;1,"-",'Permeance Results'!V17/'Permeance Results'!$P17)))</f>
        <v>-</v>
      </c>
      <c r="AQ3" s="43" t="str">
        <f>IF('Permeance Results'!$P17=0,"-",(IF(('Permeance Results'!W17/'Permeance Results'!$P17)&lt;1,"-",'Permeance Results'!W17/'Permeance Results'!$P17)))</f>
        <v>-</v>
      </c>
      <c r="AR3" s="43" t="str">
        <f>IF('Permeance Results'!$P17=0,"-",(IF(('Permeance Results'!X17/'Permeance Results'!$P17)&lt;1,"-",'Permeance Results'!X17/'Permeance Results'!$P17)))</f>
        <v>-</v>
      </c>
    </row>
    <row r="4" spans="2:44" ht="33" customHeight="1">
      <c r="B4" s="30" t="s">
        <v>17</v>
      </c>
      <c r="C4" s="43" t="str">
        <f>IF('Permeance Results'!$Q5=0,"-",(IF(('Permeance Results'!P5/'Permeance Results'!$Q5)&lt;1,"-",'Permeance Results'!P5/'Permeance Results'!$Q5)))</f>
        <v>-</v>
      </c>
      <c r="D4" s="31"/>
      <c r="E4" s="43" t="e">
        <f>IF('Permeance Results'!$Q5=0,"-",(IF(('Permeance Results'!R5/'Permeance Results'!$Q5)&lt;1,"-",'Permeance Results'!R5/'Permeance Results'!$Q5)))</f>
        <v>#VALUE!</v>
      </c>
      <c r="F4" s="43" t="str">
        <f>IF('Permeance Results'!$Q5=0,"-",(IF(('Permeance Results'!S5/'Permeance Results'!$Q5)&lt;1,"-",'Permeance Results'!S5/'Permeance Results'!$Q5)))</f>
        <v>-</v>
      </c>
      <c r="G4" s="43" t="str">
        <f>IF('Permeance Results'!$Q5=0,"-",(IF(('Permeance Results'!T5/'Permeance Results'!$Q5)&lt;1,"-",'Permeance Results'!T5/'Permeance Results'!$Q5)))</f>
        <v>-</v>
      </c>
      <c r="H4" s="43" t="e">
        <f>IF('Permeance Results'!$Q5=0,"-",(IF(('Permeance Results'!U5/'Permeance Results'!$Q5)&lt;1,"-",'Permeance Results'!U5/'Permeance Results'!$Q5)))</f>
        <v>#VALUE!</v>
      </c>
      <c r="I4" s="43" t="str">
        <f>IF('Permeance Results'!$Q5=0,"-",(IF(('Permeance Results'!V5/'Permeance Results'!$Q5)&lt;1,"-",'Permeance Results'!V5/'Permeance Results'!$Q5)))</f>
        <v>-</v>
      </c>
      <c r="J4" s="43" t="str">
        <f>IF('Permeance Results'!$Q5=0,"-",(IF(('Permeance Results'!W5/'Permeance Results'!$Q5)&lt;1,"-",'Permeance Results'!W5/'Permeance Results'!$Q5)))</f>
        <v>-</v>
      </c>
      <c r="K4" s="43" t="str">
        <f>IF('Permeance Results'!$Q5=0,"-",(IF(('Permeance Results'!X5/'Permeance Results'!$Q5)&lt;1,"-",'Permeance Results'!X5/'Permeance Results'!$Q5)))</f>
        <v>-</v>
      </c>
      <c r="M4" s="30" t="s">
        <v>17</v>
      </c>
      <c r="N4" s="43" t="str">
        <f>IF('Permeance Results'!$Q9=0,"-",(IF(('Permeance Results'!P9/'Permeance Results'!$Q9)&lt;1,"-",'Permeance Results'!P9/'Permeance Results'!$Q9)))</f>
        <v>-</v>
      </c>
      <c r="O4" s="31"/>
      <c r="P4" s="43" t="str">
        <f>IF('Permeance Results'!$Q9=0,"-",(IF(('Permeance Results'!R9/'Permeance Results'!$Q9)&lt;1,"-",'Permeance Results'!R9/'Permeance Results'!$Q9)))</f>
        <v>-</v>
      </c>
      <c r="Q4" s="43" t="str">
        <f>IF('Permeance Results'!$Q9=0,"-",(IF(('Permeance Results'!S9/'Permeance Results'!$Q9)&lt;1,"-",'Permeance Results'!S9/'Permeance Results'!$Q9)))</f>
        <v>-</v>
      </c>
      <c r="R4" s="43" t="str">
        <f>IF('Permeance Results'!$Q9=0,"-",(IF(('Permeance Results'!T9/'Permeance Results'!$Q9)&lt;1,"-",'Permeance Results'!T9/'Permeance Results'!$Q9)))</f>
        <v>-</v>
      </c>
      <c r="S4" s="43" t="str">
        <f>IF('Permeance Results'!$Q9=0,"-",(IF(('Permeance Results'!U9/'Permeance Results'!$Q9)&lt;1,"-",'Permeance Results'!U9/'Permeance Results'!$Q9)))</f>
        <v>-</v>
      </c>
      <c r="T4" s="43" t="str">
        <f>IF('Permeance Results'!$Q9=0,"-",(IF(('Permeance Results'!V9/'Permeance Results'!$Q9)&lt;1,"-",'Permeance Results'!V9/'Permeance Results'!$Q9)))</f>
        <v>-</v>
      </c>
      <c r="U4" s="43" t="str">
        <f>IF('Permeance Results'!$Q9=0,"-",(IF(('Permeance Results'!W9/'Permeance Results'!$Q9)&lt;1,"-",'Permeance Results'!W9/'Permeance Results'!$Q9)))</f>
        <v>-</v>
      </c>
      <c r="V4" s="43" t="str">
        <f>IF('Permeance Results'!$Q9=0,"-",(IF(('Permeance Results'!X9/'Permeance Results'!$Q9)&lt;1,"-",'Permeance Results'!X9/'Permeance Results'!$Q9)))</f>
        <v>-</v>
      </c>
      <c r="X4" s="30" t="s">
        <v>17</v>
      </c>
      <c r="Y4" s="43" t="str">
        <f>IF('Permeance Results'!$Q13=0,"-",(IF(('Permeance Results'!P13/'Permeance Results'!$Q13)&lt;1,"-",'Permeance Results'!P13/'Permeance Results'!$Q13)))</f>
        <v>-</v>
      </c>
      <c r="Z4" s="31"/>
      <c r="AA4" s="43" t="str">
        <f>IF('Permeance Results'!$Q13=0,"-",(IF(('Permeance Results'!R13/'Permeance Results'!$Q13)&lt;1,"-",'Permeance Results'!R13/'Permeance Results'!$Q13)))</f>
        <v>-</v>
      </c>
      <c r="AB4" s="43" t="str">
        <f>IF('Permeance Results'!$Q13=0,"-",(IF(('Permeance Results'!S13/'Permeance Results'!$Q13)&lt;1,"-",'Permeance Results'!S13/'Permeance Results'!$Q13)))</f>
        <v>-</v>
      </c>
      <c r="AC4" s="43" t="str">
        <f>IF('Permeance Results'!$Q13=0,"-",(IF(('Permeance Results'!T13/'Permeance Results'!$Q13)&lt;1,"-",'Permeance Results'!T13/'Permeance Results'!$Q13)))</f>
        <v>-</v>
      </c>
      <c r="AD4" s="43" t="str">
        <f>IF('Permeance Results'!$Q13=0,"-",(IF(('Permeance Results'!U13/'Permeance Results'!$Q13)&lt;1,"-",'Permeance Results'!U13/'Permeance Results'!$Q13)))</f>
        <v>-</v>
      </c>
      <c r="AE4" s="43" t="str">
        <f>IF('Permeance Results'!$Q13=0,"-",(IF(('Permeance Results'!V13/'Permeance Results'!$Q13)&lt;1,"-",'Permeance Results'!V13/'Permeance Results'!$Q13)))</f>
        <v>-</v>
      </c>
      <c r="AF4" s="43" t="str">
        <f>IF('Permeance Results'!$Q13=0,"-",(IF(('Permeance Results'!W13/'Permeance Results'!$Q13)&lt;1,"-",'Permeance Results'!W13/'Permeance Results'!$Q13)))</f>
        <v>-</v>
      </c>
      <c r="AG4" s="43" t="str">
        <f>IF('Permeance Results'!$Q13=0,"-",(IF(('Permeance Results'!X13/'Permeance Results'!$Q13)&lt;1,"-",'Permeance Results'!X13/'Permeance Results'!$Q13)))</f>
        <v>-</v>
      </c>
      <c r="AI4" s="30" t="s">
        <v>17</v>
      </c>
      <c r="AJ4" s="43" t="str">
        <f>IF('Permeance Results'!$Q17=0,"-",(IF(('Permeance Results'!P17/'Permeance Results'!$Q17)&lt;1,"-",'Permeance Results'!P17/'Permeance Results'!$Q17)))</f>
        <v>-</v>
      </c>
      <c r="AK4" s="31"/>
      <c r="AL4" s="43" t="str">
        <f>IF('Permeance Results'!$Q17=0,"-",(IF(('Permeance Results'!R17/'Permeance Results'!$Q17)&lt;1,"-",'Permeance Results'!R17/'Permeance Results'!$Q17)))</f>
        <v>-</v>
      </c>
      <c r="AM4" s="43" t="str">
        <f>IF('Permeance Results'!$Q17=0,"-",(IF(('Permeance Results'!S17/'Permeance Results'!$Q17)&lt;1,"-",'Permeance Results'!S17/'Permeance Results'!$Q17)))</f>
        <v>-</v>
      </c>
      <c r="AN4" s="43" t="str">
        <f>IF('Permeance Results'!$Q17=0,"-",(IF(('Permeance Results'!T17/'Permeance Results'!$Q17)&lt;1,"-",'Permeance Results'!T17/'Permeance Results'!$Q17)))</f>
        <v>-</v>
      </c>
      <c r="AO4" s="43" t="str">
        <f>IF('Permeance Results'!$Q17=0,"-",(IF(('Permeance Results'!U17/'Permeance Results'!$Q17)&lt;1,"-",'Permeance Results'!U17/'Permeance Results'!$Q17)))</f>
        <v>-</v>
      </c>
      <c r="AP4" s="43" t="str">
        <f>IF('Permeance Results'!$Q17=0,"-",(IF(('Permeance Results'!V17/'Permeance Results'!$Q17)&lt;1,"-",'Permeance Results'!V17/'Permeance Results'!$Q17)))</f>
        <v>-</v>
      </c>
      <c r="AQ4" s="43" t="str">
        <f>IF('Permeance Results'!$Q17=0,"-",(IF(('Permeance Results'!W17/'Permeance Results'!$Q17)&lt;1,"-",'Permeance Results'!W17/'Permeance Results'!$Q17)))</f>
        <v>-</v>
      </c>
      <c r="AR4" s="43" t="str">
        <f>IF('Permeance Results'!$Q17=0,"-",(IF(('Permeance Results'!X17/'Permeance Results'!$Q17)&lt;1,"-",'Permeance Results'!X17/'Permeance Results'!$Q17)))</f>
        <v>-</v>
      </c>
    </row>
    <row r="5" spans="2:44" ht="33" customHeight="1">
      <c r="B5" s="30" t="s">
        <v>19</v>
      </c>
      <c r="C5" s="43" t="e">
        <f>IF('Permeance Results'!$R5=0,"-",(IF(('Permeance Results'!P5/'Permeance Results'!$R5)&lt;1,"-",'Permeance Results'!P5/'Permeance Results'!$R5)))</f>
        <v>#VALUE!</v>
      </c>
      <c r="D5" s="43" t="e">
        <f>IF('Permeance Results'!$R5=0,"-",(IF(('Permeance Results'!Q5/'Permeance Results'!$R5)&lt;1,"-",'Permeance Results'!Q5/'Permeance Results'!$R5)))</f>
        <v>#VALUE!</v>
      </c>
      <c r="E5" s="31"/>
      <c r="F5" s="43" t="e">
        <f>IF('Permeance Results'!$R5=0,"-",(IF(('Permeance Results'!S5/'Permeance Results'!$R5)&lt;1,"-",'Permeance Results'!S5/'Permeance Results'!$R5)))</f>
        <v>#VALUE!</v>
      </c>
      <c r="G5" s="43" t="e">
        <f>IF('Permeance Results'!$R5=0,"-",(IF(('Permeance Results'!T5/'Permeance Results'!$R5)&lt;1,"-",'Permeance Results'!T5/'Permeance Results'!$R5)))</f>
        <v>#VALUE!</v>
      </c>
      <c r="H5" s="43" t="e">
        <f>IF('Permeance Results'!$R5=0,"-",(IF(('Permeance Results'!U5/'Permeance Results'!$R5)&lt;1,"-",'Permeance Results'!U5/'Permeance Results'!$R5)))</f>
        <v>#VALUE!</v>
      </c>
      <c r="I5" s="43" t="e">
        <f>IF('Permeance Results'!$R5=0,"-",(IF(('Permeance Results'!V5/'Permeance Results'!$R5)&lt;1,"-",'Permeance Results'!V5/'Permeance Results'!$R5)))</f>
        <v>#VALUE!</v>
      </c>
      <c r="J5" s="43" t="e">
        <f>IF('Permeance Results'!$R5=0,"-",(IF(('Permeance Results'!W5/'Permeance Results'!$R5)&lt;1,"-",'Permeance Results'!W5/'Permeance Results'!$R5)))</f>
        <v>#VALUE!</v>
      </c>
      <c r="K5" s="43" t="e">
        <f>IF('Permeance Results'!$R5=0,"-",(IF(('Permeance Results'!X5/'Permeance Results'!$R5)&lt;1,"-",'Permeance Results'!X5/'Permeance Results'!$R5)))</f>
        <v>#VALUE!</v>
      </c>
      <c r="M5" s="30" t="s">
        <v>19</v>
      </c>
      <c r="N5" s="43" t="str">
        <f>IF('Permeance Results'!$R9=0,"-",(IF(('Permeance Results'!P9/'Permeance Results'!$R9)&lt;1,"-",'Permeance Results'!P9/'Permeance Results'!$R9)))</f>
        <v>-</v>
      </c>
      <c r="O5" s="43" t="str">
        <f>IF('Permeance Results'!$R9=0,"-",(IF(('Permeance Results'!Q9/'Permeance Results'!$R9)&lt;1,"-",'Permeance Results'!Q9/'Permeance Results'!$R9)))</f>
        <v>-</v>
      </c>
      <c r="P5" s="31"/>
      <c r="Q5" s="43" t="str">
        <f>IF('Permeance Results'!$R9=0,"-",(IF(('Permeance Results'!S9/'Permeance Results'!$R9)&lt;1,"-",'Permeance Results'!S9/'Permeance Results'!$R9)))</f>
        <v>-</v>
      </c>
      <c r="R5" s="43" t="str">
        <f>IF('Permeance Results'!$R9=0,"-",(IF(('Permeance Results'!T9/'Permeance Results'!$R9)&lt;1,"-",'Permeance Results'!T9/'Permeance Results'!$R9)))</f>
        <v>-</v>
      </c>
      <c r="S5" s="43" t="str">
        <f>IF('Permeance Results'!$R9=0,"-",(IF(('Permeance Results'!U9/'Permeance Results'!$R9)&lt;1,"-",'Permeance Results'!U9/'Permeance Results'!$R9)))</f>
        <v>-</v>
      </c>
      <c r="T5" s="43" t="str">
        <f>IF('Permeance Results'!$R9=0,"-",(IF(('Permeance Results'!V9/'Permeance Results'!$R9)&lt;1,"-",'Permeance Results'!V9/'Permeance Results'!$R9)))</f>
        <v>-</v>
      </c>
      <c r="U5" s="43" t="str">
        <f>IF('Permeance Results'!$R9=0,"-",(IF(('Permeance Results'!W9/'Permeance Results'!$R9)&lt;1,"-",'Permeance Results'!W9/'Permeance Results'!$R9)))</f>
        <v>-</v>
      </c>
      <c r="V5" s="43" t="str">
        <f>IF('Permeance Results'!$R9=0,"-",(IF(('Permeance Results'!X9/'Permeance Results'!$R9)&lt;1,"-",'Permeance Results'!X9/'Permeance Results'!$R9)))</f>
        <v>-</v>
      </c>
      <c r="X5" s="30" t="s">
        <v>19</v>
      </c>
      <c r="Y5" s="43" t="str">
        <f>IF('Permeance Results'!$R13=0,"-",(IF(('Permeance Results'!P13/'Permeance Results'!$R13)&lt;1,"-",'Permeance Results'!P13/'Permeance Results'!$R13)))</f>
        <v>-</v>
      </c>
      <c r="Z5" s="43" t="str">
        <f>IF('Permeance Results'!$R13=0,"-",(IF(('Permeance Results'!Q13/'Permeance Results'!$R13)&lt;1,"-",'Permeance Results'!Q13/'Permeance Results'!$R13)))</f>
        <v>-</v>
      </c>
      <c r="AA5" s="31"/>
      <c r="AB5" s="43" t="str">
        <f>IF('Permeance Results'!$R13=0,"-",(IF(('Permeance Results'!S13/'Permeance Results'!$R13)&lt;1,"-",'Permeance Results'!S13/'Permeance Results'!$R13)))</f>
        <v>-</v>
      </c>
      <c r="AC5" s="43" t="str">
        <f>IF('Permeance Results'!$R13=0,"-",(IF(('Permeance Results'!T13/'Permeance Results'!$R13)&lt;1,"-",'Permeance Results'!T13/'Permeance Results'!$R13)))</f>
        <v>-</v>
      </c>
      <c r="AD5" s="43" t="str">
        <f>IF('Permeance Results'!$R13=0,"-",(IF(('Permeance Results'!U13/'Permeance Results'!$R13)&lt;1,"-",'Permeance Results'!U13/'Permeance Results'!$R13)))</f>
        <v>-</v>
      </c>
      <c r="AE5" s="43" t="str">
        <f>IF('Permeance Results'!$R13=0,"-",(IF(('Permeance Results'!V13/'Permeance Results'!$R13)&lt;1,"-",'Permeance Results'!V13/'Permeance Results'!$R13)))</f>
        <v>-</v>
      </c>
      <c r="AF5" s="43" t="str">
        <f>IF('Permeance Results'!$R13=0,"-",(IF(('Permeance Results'!W13/'Permeance Results'!$R13)&lt;1,"-",'Permeance Results'!W13/'Permeance Results'!$R13)))</f>
        <v>-</v>
      </c>
      <c r="AG5" s="43" t="str">
        <f>IF('Permeance Results'!$R13=0,"-",(IF(('Permeance Results'!X13/'Permeance Results'!$R13)&lt;1,"-",'Permeance Results'!X13/'Permeance Results'!$R13)))</f>
        <v>-</v>
      </c>
      <c r="AI5" s="30" t="s">
        <v>19</v>
      </c>
      <c r="AJ5" s="43" t="str">
        <f>IF('Permeance Results'!$R17=0,"-",(IF(('Permeance Results'!P17/'Permeance Results'!$R17)&lt;1,"-",'Permeance Results'!P17/'Permeance Results'!$R17)))</f>
        <v>-</v>
      </c>
      <c r="AK5" s="43" t="str">
        <f>IF('Permeance Results'!$R17=0,"-",(IF(('Permeance Results'!Q17/'Permeance Results'!$R17)&lt;1,"-",'Permeance Results'!Q17/'Permeance Results'!$R17)))</f>
        <v>-</v>
      </c>
      <c r="AL5" s="31"/>
      <c r="AM5" s="43" t="str">
        <f>IF('Permeance Results'!$R17=0,"-",(IF(('Permeance Results'!S17/'Permeance Results'!$R17)&lt;1,"-",'Permeance Results'!S17/'Permeance Results'!$R17)))</f>
        <v>-</v>
      </c>
      <c r="AN5" s="43" t="str">
        <f>IF('Permeance Results'!$R17=0,"-",(IF(('Permeance Results'!T17/'Permeance Results'!$R17)&lt;1,"-",'Permeance Results'!T17/'Permeance Results'!$R17)))</f>
        <v>-</v>
      </c>
      <c r="AO5" s="43" t="str">
        <f>IF('Permeance Results'!$R17=0,"-",(IF(('Permeance Results'!U17/'Permeance Results'!$R17)&lt;1,"-",'Permeance Results'!U17/'Permeance Results'!$R17)))</f>
        <v>-</v>
      </c>
      <c r="AP5" s="43" t="str">
        <f>IF('Permeance Results'!$R17=0,"-",(IF(('Permeance Results'!V17/'Permeance Results'!$R17)&lt;1,"-",'Permeance Results'!V17/'Permeance Results'!$R17)))</f>
        <v>-</v>
      </c>
      <c r="AQ5" s="43" t="str">
        <f>IF('Permeance Results'!$R17=0,"-",(IF(('Permeance Results'!W17/'Permeance Results'!$R17)&lt;1,"-",'Permeance Results'!W17/'Permeance Results'!$R17)))</f>
        <v>-</v>
      </c>
      <c r="AR5" s="43" t="str">
        <f>IF('Permeance Results'!$R17=0,"-",(IF(('Permeance Results'!X17/'Permeance Results'!$R17)&lt;1,"-",'Permeance Results'!X17/'Permeance Results'!$R17)))</f>
        <v>-</v>
      </c>
    </row>
    <row r="6" spans="2:44" ht="33" customHeight="1">
      <c r="B6" s="30" t="s">
        <v>32</v>
      </c>
      <c r="C6" s="43" t="str">
        <f>IF('Permeance Results'!$S5=0,"-",(IF(('Permeance Results'!P5/'Permeance Results'!$S5)&lt;1,"-",'Permeance Results'!P5/'Permeance Results'!$S5)))</f>
        <v>-</v>
      </c>
      <c r="D6" s="43" t="str">
        <f>IF('Permeance Results'!$S5=0,"-",(IF(('Permeance Results'!Q5/'Permeance Results'!$S5)&lt;1,"-",'Permeance Results'!Q5/'Permeance Results'!$S5)))</f>
        <v>-</v>
      </c>
      <c r="E6" s="43" t="str">
        <f>IF('Permeance Results'!$S5=0,"-",(IF(('Permeance Results'!R5/'Permeance Results'!$S5)&lt;1,"-",'Permeance Results'!R5/'Permeance Results'!$S5)))</f>
        <v>-</v>
      </c>
      <c r="F6" s="31"/>
      <c r="G6" s="43" t="str">
        <f>IF('Permeance Results'!$S5=0,"-",(IF(('Permeance Results'!T5/'Permeance Results'!$S5)&lt;1,"-",'Permeance Results'!T5/'Permeance Results'!$S5)))</f>
        <v>-</v>
      </c>
      <c r="H6" s="43" t="str">
        <f>IF('Permeance Results'!$S5=0,"-",(IF(('Permeance Results'!U5/'Permeance Results'!$S5)&lt;1,"-",'Permeance Results'!U5/'Permeance Results'!$S5)))</f>
        <v>-</v>
      </c>
      <c r="I6" s="43" t="str">
        <f>IF('Permeance Results'!$S5=0,"-",(IF(('Permeance Results'!V5/'Permeance Results'!$S5)&lt;1,"-",'Permeance Results'!V5/'Permeance Results'!$S5)))</f>
        <v>-</v>
      </c>
      <c r="J6" s="43" t="str">
        <f>IF('Permeance Results'!$S5=0,"-",(IF(('Permeance Results'!W5/'Permeance Results'!$S5)&lt;1,"-",'Permeance Results'!W5/'Permeance Results'!$S5)))</f>
        <v>-</v>
      </c>
      <c r="K6" s="43" t="str">
        <f>IF('Permeance Results'!$S5=0,"-",(IF(('Permeance Results'!X5/'Permeance Results'!$S5)&lt;1,"-",'Permeance Results'!X5/'Permeance Results'!$S5)))</f>
        <v>-</v>
      </c>
      <c r="M6" s="30" t="s">
        <v>32</v>
      </c>
      <c r="N6" s="43" t="str">
        <f>IF('Permeance Results'!$S9=0,"-",(IF(('Permeance Results'!P9/'Permeance Results'!$S9)&lt;1,"-",'Permeance Results'!P9/'Permeance Results'!$S9)))</f>
        <v>-</v>
      </c>
      <c r="O6" s="43" t="str">
        <f>IF('Permeance Results'!$S9=0,"-",(IF(('Permeance Results'!Q9/'Permeance Results'!$S9)&lt;1,"-",'Permeance Results'!Q9/'Permeance Results'!$S9)))</f>
        <v>-</v>
      </c>
      <c r="P6" s="43" t="str">
        <f>IF('Permeance Results'!$S9=0,"-",(IF(('Permeance Results'!R9/'Permeance Results'!$S9)&lt;1,"-",'Permeance Results'!R9/'Permeance Results'!$S9)))</f>
        <v>-</v>
      </c>
      <c r="Q6" s="31"/>
      <c r="R6" s="43" t="str">
        <f>IF('Permeance Results'!$S9=0,"-",(IF(('Permeance Results'!T9/'Permeance Results'!$S9)&lt;1,"-",'Permeance Results'!T9/'Permeance Results'!$S9)))</f>
        <v>-</v>
      </c>
      <c r="S6" s="43" t="str">
        <f>IF('Permeance Results'!$S9=0,"-",(IF(('Permeance Results'!U9/'Permeance Results'!$S9)&lt;1,"-",'Permeance Results'!U9/'Permeance Results'!$S9)))</f>
        <v>-</v>
      </c>
      <c r="T6" s="43" t="str">
        <f>IF('Permeance Results'!$S9=0,"-",(IF(('Permeance Results'!V9/'Permeance Results'!$S9)&lt;1,"-",'Permeance Results'!V9/'Permeance Results'!$S9)))</f>
        <v>-</v>
      </c>
      <c r="U6" s="43" t="str">
        <f>IF('Permeance Results'!$S9=0,"-",(IF(('Permeance Results'!W9/'Permeance Results'!$S9)&lt;1,"-",'Permeance Results'!W9/'Permeance Results'!$S9)))</f>
        <v>-</v>
      </c>
      <c r="V6" s="43" t="str">
        <f>IF('Permeance Results'!$S9=0,"-",(IF(('Permeance Results'!X9/'Permeance Results'!$S9)&lt;1,"-",'Permeance Results'!X9/'Permeance Results'!$S9)))</f>
        <v>-</v>
      </c>
      <c r="X6" s="30" t="s">
        <v>32</v>
      </c>
      <c r="Y6" s="43" t="str">
        <f>IF('Permeance Results'!$S13=0,"-",(IF(('Permeance Results'!P13/'Permeance Results'!$S13)&lt;1,"-",'Permeance Results'!P13/'Permeance Results'!$S13)))</f>
        <v>-</v>
      </c>
      <c r="Z6" s="43" t="str">
        <f>IF('Permeance Results'!$S13=0,"-",(IF(('Permeance Results'!Q13/'Permeance Results'!$S13)&lt;1,"-",'Permeance Results'!Q13/'Permeance Results'!$S13)))</f>
        <v>-</v>
      </c>
      <c r="AA6" s="43" t="str">
        <f>IF('Permeance Results'!$S13=0,"-",(IF(('Permeance Results'!R13/'Permeance Results'!$S13)&lt;1,"-",'Permeance Results'!R13/'Permeance Results'!$S13)))</f>
        <v>-</v>
      </c>
      <c r="AB6" s="31"/>
      <c r="AC6" s="43" t="str">
        <f>IF('Permeance Results'!$S13=0,"-",(IF(('Permeance Results'!T13/'Permeance Results'!$S13)&lt;1,"-",'Permeance Results'!T13/'Permeance Results'!$S13)))</f>
        <v>-</v>
      </c>
      <c r="AD6" s="43" t="str">
        <f>IF('Permeance Results'!$S13=0,"-",(IF(('Permeance Results'!U13/'Permeance Results'!$S13)&lt;1,"-",'Permeance Results'!U13/'Permeance Results'!$S13)))</f>
        <v>-</v>
      </c>
      <c r="AE6" s="43" t="str">
        <f>IF('Permeance Results'!$S13=0,"-",(IF(('Permeance Results'!V13/'Permeance Results'!$S13)&lt;1,"-",'Permeance Results'!V13/'Permeance Results'!$S13)))</f>
        <v>-</v>
      </c>
      <c r="AF6" s="43" t="str">
        <f>IF('Permeance Results'!$S13=0,"-",(IF(('Permeance Results'!W13/'Permeance Results'!$S13)&lt;1,"-",'Permeance Results'!W13/'Permeance Results'!$S13)))</f>
        <v>-</v>
      </c>
      <c r="AG6" s="43" t="str">
        <f>IF('Permeance Results'!$S13=0,"-",(IF(('Permeance Results'!X13/'Permeance Results'!$S13)&lt;1,"-",'Permeance Results'!X13/'Permeance Results'!$S13)))</f>
        <v>-</v>
      </c>
      <c r="AI6" s="30" t="s">
        <v>32</v>
      </c>
      <c r="AJ6" s="43" t="str">
        <f>IF('Permeance Results'!$S17=0,"-",(IF(('Permeance Results'!P17/'Permeance Results'!$S17)&lt;1,"-",'Permeance Results'!P17/'Permeance Results'!$S17)))</f>
        <v>-</v>
      </c>
      <c r="AK6" s="43" t="str">
        <f>IF('Permeance Results'!$S17=0,"-",(IF(('Permeance Results'!Q17/'Permeance Results'!$S17)&lt;1,"-",'Permeance Results'!Q17/'Permeance Results'!$S17)))</f>
        <v>-</v>
      </c>
      <c r="AL6" s="43" t="str">
        <f>IF('Permeance Results'!$S17=0,"-",(IF(('Permeance Results'!R17/'Permeance Results'!$S17)&lt;1,"-",'Permeance Results'!R17/'Permeance Results'!$S17)))</f>
        <v>-</v>
      </c>
      <c r="AM6" s="31"/>
      <c r="AN6" s="43" t="str">
        <f>IF('Permeance Results'!$S17=0,"-",(IF(('Permeance Results'!T17/'Permeance Results'!$S17)&lt;1,"-",'Permeance Results'!T17/'Permeance Results'!$S17)))</f>
        <v>-</v>
      </c>
      <c r="AO6" s="43" t="str">
        <f>IF('Permeance Results'!$S17=0,"-",(IF(('Permeance Results'!U17/'Permeance Results'!$S17)&lt;1,"-",'Permeance Results'!U17/'Permeance Results'!$S17)))</f>
        <v>-</v>
      </c>
      <c r="AP6" s="43" t="str">
        <f>IF('Permeance Results'!$S17=0,"-",(IF(('Permeance Results'!V17/'Permeance Results'!$S17)&lt;1,"-",'Permeance Results'!V17/'Permeance Results'!$S17)))</f>
        <v>-</v>
      </c>
      <c r="AQ6" s="43" t="str">
        <f>IF('Permeance Results'!$S17=0,"-",(IF(('Permeance Results'!W17/'Permeance Results'!$S17)&lt;1,"-",'Permeance Results'!W17/'Permeance Results'!$S17)))</f>
        <v>-</v>
      </c>
      <c r="AR6" s="43" t="str">
        <f>IF('Permeance Results'!$S17=0,"-",(IF(('Permeance Results'!X17/'Permeance Results'!$S17)&lt;1,"-",'Permeance Results'!X17/'Permeance Results'!$S17)))</f>
        <v>-</v>
      </c>
    </row>
    <row r="7" spans="2:44" ht="33" customHeight="1">
      <c r="B7" s="30" t="s">
        <v>33</v>
      </c>
      <c r="C7" s="43" t="str">
        <f>IF('Permeance Results'!$T5=0,"-",(IF(('Permeance Results'!P5/'Permeance Results'!$T5)&lt;1,"-",'Permeance Results'!P5/'Permeance Results'!$T5)))</f>
        <v>-</v>
      </c>
      <c r="D7" s="43" t="str">
        <f>IF('Permeance Results'!$T5=0,"-",(IF(('Permeance Results'!Q5/'Permeance Results'!$T5)&lt;1,"-",'Permeance Results'!Q5/'Permeance Results'!$T5)))</f>
        <v>-</v>
      </c>
      <c r="E7" s="43" t="str">
        <f>IF('Permeance Results'!$T5=0,"-",(IF(('Permeance Results'!R5/'Permeance Results'!$T5)&lt;1,"-",'Permeance Results'!R5/'Permeance Results'!$T5)))</f>
        <v>-</v>
      </c>
      <c r="F7" s="43" t="str">
        <f>IF('Permeance Results'!$T5=0,"-",(IF(('Permeance Results'!S5/'Permeance Results'!$T5)&lt;1,"-",'Permeance Results'!S5/'Permeance Results'!$T5)))</f>
        <v>-</v>
      </c>
      <c r="G7" s="31"/>
      <c r="H7" s="43" t="str">
        <f>IF('Permeance Results'!$T5=0,"-",(IF(('Permeance Results'!U5/'Permeance Results'!$T5)&lt;1,"-",'Permeance Results'!U5/'Permeance Results'!$T5)))</f>
        <v>-</v>
      </c>
      <c r="I7" s="43" t="str">
        <f>IF('Permeance Results'!$T5=0,"-",(IF(('Permeance Results'!V5/'Permeance Results'!$T5)&lt;1,"-",'Permeance Results'!V5/'Permeance Results'!$T5)))</f>
        <v>-</v>
      </c>
      <c r="J7" s="43" t="str">
        <f>IF('Permeance Results'!$T5=0,"-",(IF(('Permeance Results'!W5/'Permeance Results'!$T5)&lt;1,"-",'Permeance Results'!W5/'Permeance Results'!$T5)))</f>
        <v>-</v>
      </c>
      <c r="K7" s="43" t="str">
        <f>IF('Permeance Results'!$T5=0,"-",(IF(('Permeance Results'!X5/'Permeance Results'!$T5)&lt;1,"-",'Permeance Results'!X5/'Permeance Results'!$T5)))</f>
        <v>-</v>
      </c>
      <c r="M7" s="30" t="s">
        <v>33</v>
      </c>
      <c r="N7" s="43" t="str">
        <f>IF('Permeance Results'!$T9=0,"-",(IF(('Permeance Results'!P9/'Permeance Results'!$T9)&lt;1,"-",'Permeance Results'!P9/'Permeance Results'!$T9)))</f>
        <v>-</v>
      </c>
      <c r="O7" s="43" t="str">
        <f>IF('Permeance Results'!$T9=0,"-",(IF(('Permeance Results'!Q9/'Permeance Results'!$T9)&lt;1,"-",'Permeance Results'!Q9/'Permeance Results'!$T9)))</f>
        <v>-</v>
      </c>
      <c r="P7" s="43" t="str">
        <f>IF('Permeance Results'!$T9=0,"-",(IF(('Permeance Results'!R9/'Permeance Results'!$T9)&lt;1,"-",'Permeance Results'!R9/'Permeance Results'!$T9)))</f>
        <v>-</v>
      </c>
      <c r="Q7" s="43" t="str">
        <f>IF('Permeance Results'!$T9=0,"-",(IF(('Permeance Results'!S9/'Permeance Results'!$T9)&lt;1,"-",'Permeance Results'!S9/'Permeance Results'!$T9)))</f>
        <v>-</v>
      </c>
      <c r="R7" s="31"/>
      <c r="S7" s="43" t="str">
        <f>IF('Permeance Results'!$T9=0,"-",(IF(('Permeance Results'!U9/'Permeance Results'!$T9)&lt;1,"-",'Permeance Results'!U9/'Permeance Results'!$T9)))</f>
        <v>-</v>
      </c>
      <c r="T7" s="43" t="str">
        <f>IF('Permeance Results'!$T9=0,"-",(IF(('Permeance Results'!V9/'Permeance Results'!$T9)&lt;1,"-",'Permeance Results'!V9/'Permeance Results'!$T9)))</f>
        <v>-</v>
      </c>
      <c r="U7" s="43" t="str">
        <f>IF('Permeance Results'!$T9=0,"-",(IF(('Permeance Results'!W9/'Permeance Results'!$T9)&lt;1,"-",'Permeance Results'!W9/'Permeance Results'!$T9)))</f>
        <v>-</v>
      </c>
      <c r="V7" s="43" t="str">
        <f>IF('Permeance Results'!$T9=0,"-",(IF(('Permeance Results'!X9/'Permeance Results'!$T9)&lt;1,"-",'Permeance Results'!X9/'Permeance Results'!$T9)))</f>
        <v>-</v>
      </c>
      <c r="X7" s="30" t="s">
        <v>33</v>
      </c>
      <c r="Y7" s="43" t="str">
        <f>IF('Permeance Results'!$T13=0,"-",(IF(('Permeance Results'!P13/'Permeance Results'!$T13)&lt;1,"-",'Permeance Results'!P13/'Permeance Results'!$T13)))</f>
        <v>-</v>
      </c>
      <c r="Z7" s="43" t="str">
        <f>IF('Permeance Results'!$T13=0,"-",(IF(('Permeance Results'!Q13/'Permeance Results'!$T13)&lt;1,"-",'Permeance Results'!Q13/'Permeance Results'!$T13)))</f>
        <v>-</v>
      </c>
      <c r="AA7" s="43" t="str">
        <f>IF('Permeance Results'!$T13=0,"-",(IF(('Permeance Results'!R13/'Permeance Results'!$T13)&lt;1,"-",'Permeance Results'!R13/'Permeance Results'!$T13)))</f>
        <v>-</v>
      </c>
      <c r="AB7" s="43" t="str">
        <f>IF('Permeance Results'!$T13=0,"-",(IF(('Permeance Results'!S13/'Permeance Results'!$T13)&lt;1,"-",'Permeance Results'!S13/'Permeance Results'!$T13)))</f>
        <v>-</v>
      </c>
      <c r="AC7" s="31"/>
      <c r="AD7" s="43" t="str">
        <f>IF('Permeance Results'!$T13=0,"-",(IF(('Permeance Results'!U13/'Permeance Results'!$T13)&lt;1,"-",'Permeance Results'!U13/'Permeance Results'!$T13)))</f>
        <v>-</v>
      </c>
      <c r="AE7" s="43" t="str">
        <f>IF('Permeance Results'!$T13=0,"-",(IF(('Permeance Results'!V13/'Permeance Results'!$T13)&lt;1,"-",'Permeance Results'!V13/'Permeance Results'!$T13)))</f>
        <v>-</v>
      </c>
      <c r="AF7" s="43" t="str">
        <f>IF('Permeance Results'!$T13=0,"-",(IF(('Permeance Results'!W13/'Permeance Results'!$T13)&lt;1,"-",'Permeance Results'!W13/'Permeance Results'!$T13)))</f>
        <v>-</v>
      </c>
      <c r="AG7" s="43" t="str">
        <f>IF('Permeance Results'!$T13=0,"-",(IF(('Permeance Results'!X13/'Permeance Results'!$T13)&lt;1,"-",'Permeance Results'!X13/'Permeance Results'!$T13)))</f>
        <v>-</v>
      </c>
      <c r="AI7" s="30" t="s">
        <v>33</v>
      </c>
      <c r="AJ7" s="43" t="str">
        <f>IF('Permeance Results'!$T17=0,"-",(IF(('Permeance Results'!P17/'Permeance Results'!$T17)&lt;1,"-",'Permeance Results'!P17/'Permeance Results'!$T17)))</f>
        <v>-</v>
      </c>
      <c r="AK7" s="43" t="str">
        <f>IF('Permeance Results'!$T17=0,"-",(IF(('Permeance Results'!Q17/'Permeance Results'!$T17)&lt;1,"-",'Permeance Results'!Q17/'Permeance Results'!$T17)))</f>
        <v>-</v>
      </c>
      <c r="AL7" s="43" t="str">
        <f>IF('Permeance Results'!$T17=0,"-",(IF(('Permeance Results'!R17/'Permeance Results'!$T17)&lt;1,"-",'Permeance Results'!R17/'Permeance Results'!$T17)))</f>
        <v>-</v>
      </c>
      <c r="AM7" s="43" t="str">
        <f>IF('Permeance Results'!$T17=0,"-",(IF(('Permeance Results'!S17/'Permeance Results'!$T17)&lt;1,"-",'Permeance Results'!S17/'Permeance Results'!$T17)))</f>
        <v>-</v>
      </c>
      <c r="AN7" s="31"/>
      <c r="AO7" s="43" t="str">
        <f>IF('Permeance Results'!$T17=0,"-",(IF(('Permeance Results'!U17/'Permeance Results'!$T17)&lt;1,"-",'Permeance Results'!U17/'Permeance Results'!$T17)))</f>
        <v>-</v>
      </c>
      <c r="AP7" s="43" t="str">
        <f>IF('Permeance Results'!$T17=0,"-",(IF(('Permeance Results'!V17/'Permeance Results'!$T17)&lt;1,"-",'Permeance Results'!V17/'Permeance Results'!$T17)))</f>
        <v>-</v>
      </c>
      <c r="AQ7" s="43" t="str">
        <f>IF('Permeance Results'!$T17=0,"-",(IF(('Permeance Results'!W17/'Permeance Results'!$T17)&lt;1,"-",'Permeance Results'!W17/'Permeance Results'!$T17)))</f>
        <v>-</v>
      </c>
      <c r="AR7" s="43" t="str">
        <f>IF('Permeance Results'!$T17=0,"-",(IF(('Permeance Results'!X17/'Permeance Results'!$T17)&lt;1,"-",'Permeance Results'!X17/'Permeance Results'!$T17)))</f>
        <v>-</v>
      </c>
    </row>
    <row r="8" spans="2:44" ht="33" customHeight="1">
      <c r="B8" s="30" t="s">
        <v>18</v>
      </c>
      <c r="C8" s="43" t="e">
        <f>IF('Permeance Results'!$U5=0,"-",(IF(('Permeance Results'!P5/'Permeance Results'!$U5)&lt;1,"-",'Permeance Results'!P5/'Permeance Results'!$U5)))</f>
        <v>#VALUE!</v>
      </c>
      <c r="D8" s="43" t="e">
        <f>IF('Permeance Results'!$U5=0,"-",(IF(('Permeance Results'!Q5/'Permeance Results'!$U5)&lt;1,"-",'Permeance Results'!Q5/'Permeance Results'!$U5)))</f>
        <v>#VALUE!</v>
      </c>
      <c r="E8" s="43" t="e">
        <f>IF('Permeance Results'!$U5=0,"-",(IF(('Permeance Results'!R5/'Permeance Results'!$U5)&lt;1,"-",'Permeance Results'!R5/'Permeance Results'!$U5)))</f>
        <v>#VALUE!</v>
      </c>
      <c r="F8" s="43" t="e">
        <f>IF('Permeance Results'!$U5=0,"-",(IF(('Permeance Results'!S5/'Permeance Results'!$U5)&lt;1,"-",'Permeance Results'!S5/'Permeance Results'!$U5)))</f>
        <v>#VALUE!</v>
      </c>
      <c r="G8" s="43" t="e">
        <f>IF('Permeance Results'!$U5=0,"-",(IF(('Permeance Results'!T5/'Permeance Results'!$U5)&lt;1,"-",'Permeance Results'!T5/'Permeance Results'!$U5)))</f>
        <v>#VALUE!</v>
      </c>
      <c r="H8" s="31"/>
      <c r="I8" s="43" t="e">
        <f>IF('Permeance Results'!$U5=0,"-",(IF(('Permeance Results'!V5/'Permeance Results'!$U5)&lt;1,"-",'Permeance Results'!V5/'Permeance Results'!$U5)))</f>
        <v>#VALUE!</v>
      </c>
      <c r="J8" s="43" t="e">
        <f>IF('Permeance Results'!$U5=0,"-",(IF(('Permeance Results'!W5/'Permeance Results'!$U5)&lt;1,"-",'Permeance Results'!W5/'Permeance Results'!$U5)))</f>
        <v>#VALUE!</v>
      </c>
      <c r="K8" s="43" t="e">
        <f>IF('Permeance Results'!$U5=0,"-",(IF(('Permeance Results'!X5/'Permeance Results'!$U5)&lt;1,"-",'Permeance Results'!X5/'Permeance Results'!$U5)))</f>
        <v>#VALUE!</v>
      </c>
      <c r="M8" s="30" t="s">
        <v>18</v>
      </c>
      <c r="N8" s="43" t="str">
        <f>IF('Permeance Results'!$U9=0,"-",(IF(('Permeance Results'!P9/'Permeance Results'!$U9)&lt;1,"-",'Permeance Results'!P9/'Permeance Results'!$U9)))</f>
        <v>-</v>
      </c>
      <c r="O8" s="43" t="str">
        <f>IF('Permeance Results'!$U9=0,"-",(IF(('Permeance Results'!Q9/'Permeance Results'!$U9)&lt;1,"-",'Permeance Results'!Q9/'Permeance Results'!$U9)))</f>
        <v>-</v>
      </c>
      <c r="P8" s="43" t="str">
        <f>IF('Permeance Results'!$U9=0,"-",(IF(('Permeance Results'!R9/'Permeance Results'!$U9)&lt;1,"-",'Permeance Results'!R9/'Permeance Results'!$U9)))</f>
        <v>-</v>
      </c>
      <c r="Q8" s="43" t="str">
        <f>IF('Permeance Results'!$U9=0,"-",(IF(('Permeance Results'!S9/'Permeance Results'!$U9)&lt;1,"-",'Permeance Results'!S9/'Permeance Results'!$U9)))</f>
        <v>-</v>
      </c>
      <c r="R8" s="43" t="str">
        <f>IF('Permeance Results'!$U9=0,"-",(IF(('Permeance Results'!T9/'Permeance Results'!$U9)&lt;1,"-",'Permeance Results'!T9/'Permeance Results'!$U9)))</f>
        <v>-</v>
      </c>
      <c r="S8" s="31"/>
      <c r="T8" s="43" t="str">
        <f>IF('Permeance Results'!$U9=0,"-",(IF(('Permeance Results'!V9/'Permeance Results'!$U9)&lt;1,"-",'Permeance Results'!V9/'Permeance Results'!$U9)))</f>
        <v>-</v>
      </c>
      <c r="U8" s="43" t="str">
        <f>IF('Permeance Results'!$U9=0,"-",(IF(('Permeance Results'!W9/'Permeance Results'!$U9)&lt;1,"-",'Permeance Results'!W9/'Permeance Results'!$U9)))</f>
        <v>-</v>
      </c>
      <c r="V8" s="43" t="str">
        <f>IF('Permeance Results'!$U9=0,"-",(IF(('Permeance Results'!X9/'Permeance Results'!$U9)&lt;1,"-",'Permeance Results'!X9/'Permeance Results'!$U9)))</f>
        <v>-</v>
      </c>
      <c r="X8" s="30" t="s">
        <v>18</v>
      </c>
      <c r="Y8" s="43" t="str">
        <f>IF('Permeance Results'!$U13=0,"-",(IF(('Permeance Results'!P13/'Permeance Results'!$U13)&lt;1,"-",'Permeance Results'!P13/'Permeance Results'!$U13)))</f>
        <v>-</v>
      </c>
      <c r="Z8" s="43" t="str">
        <f>IF('Permeance Results'!$U13=0,"-",(IF(('Permeance Results'!Q13/'Permeance Results'!$U13)&lt;1,"-",'Permeance Results'!Q13/'Permeance Results'!$U13)))</f>
        <v>-</v>
      </c>
      <c r="AA8" s="43" t="str">
        <f>IF('Permeance Results'!$U13=0,"-",(IF(('Permeance Results'!R13/'Permeance Results'!$U13)&lt;1,"-",'Permeance Results'!R13/'Permeance Results'!$U13)))</f>
        <v>-</v>
      </c>
      <c r="AB8" s="43" t="str">
        <f>IF('Permeance Results'!$U13=0,"-",(IF(('Permeance Results'!S13/'Permeance Results'!$U13)&lt;1,"-",'Permeance Results'!S13/'Permeance Results'!$U13)))</f>
        <v>-</v>
      </c>
      <c r="AC8" s="43" t="str">
        <f>IF('Permeance Results'!$U13=0,"-",(IF(('Permeance Results'!T13/'Permeance Results'!$U13)&lt;1,"-",'Permeance Results'!T13/'Permeance Results'!$U13)))</f>
        <v>-</v>
      </c>
      <c r="AD8" s="31"/>
      <c r="AE8" s="43" t="str">
        <f>IF('Permeance Results'!$U13=0,"-",(IF(('Permeance Results'!V13/'Permeance Results'!$U13)&lt;1,"-",'Permeance Results'!V13/'Permeance Results'!$U13)))</f>
        <v>-</v>
      </c>
      <c r="AF8" s="43" t="str">
        <f>IF('Permeance Results'!$U13=0,"-",(IF(('Permeance Results'!W13/'Permeance Results'!$U13)&lt;1,"-",'Permeance Results'!W13/'Permeance Results'!$U13)))</f>
        <v>-</v>
      </c>
      <c r="AG8" s="43" t="str">
        <f>IF('Permeance Results'!$U13=0,"-",(IF(('Permeance Results'!X13/'Permeance Results'!$U13)&lt;1,"-",'Permeance Results'!X13/'Permeance Results'!$U13)))</f>
        <v>-</v>
      </c>
      <c r="AI8" s="30" t="s">
        <v>18</v>
      </c>
      <c r="AJ8" s="43" t="str">
        <f>IF('Permeance Results'!$U17=0,"-",(IF(('Permeance Results'!P17/'Permeance Results'!$U17)&lt;1,"-",'Permeance Results'!P17/'Permeance Results'!$U17)))</f>
        <v>-</v>
      </c>
      <c r="AK8" s="43" t="str">
        <f>IF('Permeance Results'!$U17=0,"-",(IF(('Permeance Results'!Q17/'Permeance Results'!$U17)&lt;1,"-",'Permeance Results'!Q17/'Permeance Results'!$U17)))</f>
        <v>-</v>
      </c>
      <c r="AL8" s="43" t="str">
        <f>IF('Permeance Results'!$U17=0,"-",(IF(('Permeance Results'!R17/'Permeance Results'!$U17)&lt;1,"-",'Permeance Results'!R17/'Permeance Results'!$U17)))</f>
        <v>-</v>
      </c>
      <c r="AM8" s="43" t="str">
        <f>IF('Permeance Results'!$U17=0,"-",(IF(('Permeance Results'!S17/'Permeance Results'!$U17)&lt;1,"-",'Permeance Results'!S17/'Permeance Results'!$U17)))</f>
        <v>-</v>
      </c>
      <c r="AN8" s="43" t="str">
        <f>IF('Permeance Results'!$U17=0,"-",(IF(('Permeance Results'!T17/'Permeance Results'!$U17)&lt;1,"-",'Permeance Results'!T17/'Permeance Results'!$U17)))</f>
        <v>-</v>
      </c>
      <c r="AO8" s="31"/>
      <c r="AP8" s="43" t="str">
        <f>IF('Permeance Results'!$U17=0,"-",(IF(('Permeance Results'!V17/'Permeance Results'!$U17)&lt;1,"-",'Permeance Results'!V17/'Permeance Results'!$U17)))</f>
        <v>-</v>
      </c>
      <c r="AQ8" s="43" t="str">
        <f>IF('Permeance Results'!$U17=0,"-",(IF(('Permeance Results'!W17/'Permeance Results'!$U17)&lt;1,"-",'Permeance Results'!W17/'Permeance Results'!$U17)))</f>
        <v>-</v>
      </c>
      <c r="AR8" s="43" t="str">
        <f>IF('Permeance Results'!$U17=0,"-",(IF(('Permeance Results'!X17/'Permeance Results'!$U17)&lt;1,"-",'Permeance Results'!X17/'Permeance Results'!$U17)))</f>
        <v>-</v>
      </c>
    </row>
    <row r="9" spans="2:44" ht="33" customHeight="1">
      <c r="B9" s="30" t="s">
        <v>20</v>
      </c>
      <c r="C9" s="43" t="str">
        <f>IF('Permeance Results'!$V5=0,"-",(IF(('Permeance Results'!P5/'Permeance Results'!$V5)&lt;1,"-",'Permeance Results'!P5/'Permeance Results'!$V5)))</f>
        <v>-</v>
      </c>
      <c r="D9" s="43" t="str">
        <f>IF('Permeance Results'!$V5=0,"-",(IF(('Permeance Results'!Q5/'Permeance Results'!$V5)&lt;1,"-",'Permeance Results'!Q5/'Permeance Results'!$V5)))</f>
        <v>-</v>
      </c>
      <c r="E9" s="43" t="str">
        <f>IF('Permeance Results'!$V5=0,"-",(IF(('Permeance Results'!R5/'Permeance Results'!$V5)&lt;1,"-",'Permeance Results'!R5/'Permeance Results'!$V5)))</f>
        <v>-</v>
      </c>
      <c r="F9" s="43" t="str">
        <f>IF('Permeance Results'!$V5=0,"-",(IF(('Permeance Results'!S5/'Permeance Results'!$V5)&lt;1,"-",'Permeance Results'!S5/'Permeance Results'!$V5)))</f>
        <v>-</v>
      </c>
      <c r="G9" s="43" t="str">
        <f>IF('Permeance Results'!$V5=0,"-",(IF(('Permeance Results'!T5/'Permeance Results'!$V5)&lt;1,"-",'Permeance Results'!T5/'Permeance Results'!$V5)))</f>
        <v>-</v>
      </c>
      <c r="H9" s="43" t="str">
        <f>IF('Permeance Results'!$V5=0,"-",(IF(('Permeance Results'!U5/'Permeance Results'!$V5)&lt;1,"-",'Permeance Results'!U5/'Permeance Results'!$V5)))</f>
        <v>-</v>
      </c>
      <c r="I9" s="31"/>
      <c r="J9" s="43" t="str">
        <f>IF('Permeance Results'!$V5=0,"-",(IF(('Permeance Results'!W5/'Permeance Results'!$V5)&lt;1,"-",'Permeance Results'!W5/'Permeance Results'!$V5)))</f>
        <v>-</v>
      </c>
      <c r="K9" s="43" t="str">
        <f>IF('Permeance Results'!$V5=0,"-",(IF(('Permeance Results'!X5/'Permeance Results'!$V5)&lt;1,"-",'Permeance Results'!X5/'Permeance Results'!$V5)))</f>
        <v>-</v>
      </c>
      <c r="M9" s="30" t="s">
        <v>20</v>
      </c>
      <c r="N9" s="43" t="str">
        <f>IF('Permeance Results'!$V9=0,"-",(IF(('Permeance Results'!P9/'Permeance Results'!$V9)&lt;1,"-",'Permeance Results'!P9/'Permeance Results'!$V9)))</f>
        <v>-</v>
      </c>
      <c r="O9" s="43" t="str">
        <f>IF('Permeance Results'!$V9=0,"-",(IF(('Permeance Results'!Q9/'Permeance Results'!$V9)&lt;1,"-",'Permeance Results'!Q9/'Permeance Results'!$V9)))</f>
        <v>-</v>
      </c>
      <c r="P9" s="43" t="str">
        <f>IF('Permeance Results'!$V9=0,"-",(IF(('Permeance Results'!R9/'Permeance Results'!$V9)&lt;1,"-",'Permeance Results'!R9/'Permeance Results'!$V9)))</f>
        <v>-</v>
      </c>
      <c r="Q9" s="43" t="str">
        <f>IF('Permeance Results'!$V9=0,"-",(IF(('Permeance Results'!S9/'Permeance Results'!$V9)&lt;1,"-",'Permeance Results'!S9/'Permeance Results'!$V9)))</f>
        <v>-</v>
      </c>
      <c r="R9" s="43" t="str">
        <f>IF('Permeance Results'!$V9=0,"-",(IF(('Permeance Results'!T9/'Permeance Results'!$V9)&lt;1,"-",'Permeance Results'!T9/'Permeance Results'!$V9)))</f>
        <v>-</v>
      </c>
      <c r="S9" s="43" t="str">
        <f>IF('Permeance Results'!$V9=0,"-",(IF(('Permeance Results'!U9/'Permeance Results'!$V9)&lt;1,"-",'Permeance Results'!U9/'Permeance Results'!$V9)))</f>
        <v>-</v>
      </c>
      <c r="T9" s="31"/>
      <c r="U9" s="43" t="str">
        <f>IF('Permeance Results'!$V9=0,"-",(IF(('Permeance Results'!W9/'Permeance Results'!$V9)&lt;1,"-",'Permeance Results'!W9/'Permeance Results'!$V9)))</f>
        <v>-</v>
      </c>
      <c r="V9" s="43" t="str">
        <f>IF('Permeance Results'!$V9=0,"-",(IF(('Permeance Results'!X9/'Permeance Results'!$V9)&lt;1,"-",'Permeance Results'!X9/'Permeance Results'!$V9)))</f>
        <v>-</v>
      </c>
      <c r="X9" s="30" t="s">
        <v>20</v>
      </c>
      <c r="Y9" s="43" t="str">
        <f>IF('Permeance Results'!$V13=0,"-",(IF(('Permeance Results'!P13/'Permeance Results'!$V13)&lt;1,"-",'Permeance Results'!P13/'Permeance Results'!$V13)))</f>
        <v>-</v>
      </c>
      <c r="Z9" s="43" t="str">
        <f>IF('Permeance Results'!$V13=0,"-",(IF(('Permeance Results'!Q13/'Permeance Results'!$V13)&lt;1,"-",'Permeance Results'!Q13/'Permeance Results'!$V13)))</f>
        <v>-</v>
      </c>
      <c r="AA9" s="43" t="str">
        <f>IF('Permeance Results'!$V13=0,"-",(IF(('Permeance Results'!R13/'Permeance Results'!$V13)&lt;1,"-",'Permeance Results'!R13/'Permeance Results'!$V13)))</f>
        <v>-</v>
      </c>
      <c r="AB9" s="43" t="str">
        <f>IF('Permeance Results'!$V13=0,"-",(IF(('Permeance Results'!S13/'Permeance Results'!$V13)&lt;1,"-",'Permeance Results'!S13/'Permeance Results'!$V13)))</f>
        <v>-</v>
      </c>
      <c r="AC9" s="43" t="str">
        <f>IF('Permeance Results'!$V13=0,"-",(IF(('Permeance Results'!T13/'Permeance Results'!$V13)&lt;1,"-",'Permeance Results'!T13/'Permeance Results'!$V13)))</f>
        <v>-</v>
      </c>
      <c r="AD9" s="43" t="str">
        <f>IF('Permeance Results'!$V13=0,"-",(IF(('Permeance Results'!U13/'Permeance Results'!$V13)&lt;1,"-",'Permeance Results'!U13/'Permeance Results'!$V13)))</f>
        <v>-</v>
      </c>
      <c r="AE9" s="31"/>
      <c r="AF9" s="43" t="str">
        <f>IF('Permeance Results'!$V13=0,"-",(IF(('Permeance Results'!W13/'Permeance Results'!$V13)&lt;1,"-",'Permeance Results'!W13/'Permeance Results'!$V13)))</f>
        <v>-</v>
      </c>
      <c r="AG9" s="43" t="str">
        <f>IF('Permeance Results'!$V13=0,"-",(IF(('Permeance Results'!X13/'Permeance Results'!$V13)&lt;1,"-",'Permeance Results'!X13/'Permeance Results'!$V13)))</f>
        <v>-</v>
      </c>
      <c r="AI9" s="30" t="s">
        <v>20</v>
      </c>
      <c r="AJ9" s="43" t="str">
        <f>IF('Permeance Results'!$V17=0,"-",(IF(('Permeance Results'!P17/'Permeance Results'!$V17)&lt;1,"-",'Permeance Results'!P17/'Permeance Results'!$V17)))</f>
        <v>-</v>
      </c>
      <c r="AK9" s="43" t="str">
        <f>IF('Permeance Results'!$V17=0,"-",(IF(('Permeance Results'!Q17/'Permeance Results'!$V17)&lt;1,"-",'Permeance Results'!Q17/'Permeance Results'!$V17)))</f>
        <v>-</v>
      </c>
      <c r="AL9" s="43" t="str">
        <f>IF('Permeance Results'!$V17=0,"-",(IF(('Permeance Results'!R17/'Permeance Results'!$V17)&lt;1,"-",'Permeance Results'!R17/'Permeance Results'!$V17)))</f>
        <v>-</v>
      </c>
      <c r="AM9" s="43" t="str">
        <f>IF('Permeance Results'!$V17=0,"-",(IF(('Permeance Results'!S17/'Permeance Results'!$V17)&lt;1,"-",'Permeance Results'!S17/'Permeance Results'!$V17)))</f>
        <v>-</v>
      </c>
      <c r="AN9" s="43" t="str">
        <f>IF('Permeance Results'!$V17=0,"-",(IF(('Permeance Results'!T17/'Permeance Results'!$V17)&lt;1,"-",'Permeance Results'!T17/'Permeance Results'!$V17)))</f>
        <v>-</v>
      </c>
      <c r="AO9" s="43" t="str">
        <f>IF('Permeance Results'!$V17=0,"-",(IF(('Permeance Results'!U17/'Permeance Results'!$V17)&lt;1,"-",'Permeance Results'!U17/'Permeance Results'!$V17)))</f>
        <v>-</v>
      </c>
      <c r="AP9" s="31"/>
      <c r="AQ9" s="43" t="str">
        <f>IF('Permeance Results'!$V17=0,"-",(IF(('Permeance Results'!W17/'Permeance Results'!$V17)&lt;1,"-",'Permeance Results'!W17/'Permeance Results'!$V17)))</f>
        <v>-</v>
      </c>
      <c r="AR9" s="43" t="str">
        <f>IF('Permeance Results'!$V17=0,"-",(IF(('Permeance Results'!X17/'Permeance Results'!$V17)&lt;1,"-",'Permeance Results'!X17/'Permeance Results'!$V17)))</f>
        <v>-</v>
      </c>
    </row>
    <row r="10" spans="2:44" ht="33" customHeight="1">
      <c r="B10" s="30" t="s">
        <v>22</v>
      </c>
      <c r="C10" s="43" t="str">
        <f>IF('Permeance Results'!$W5=0,"-",(IF(('Permeance Results'!P5/'Permeance Results'!$W5)&lt;1,"-",'Permeance Results'!P5/'Permeance Results'!$W5)))</f>
        <v>-</v>
      </c>
      <c r="D10" s="43" t="str">
        <f>IF('Permeance Results'!$W5=0,"-",(IF(('Permeance Results'!Q5/'Permeance Results'!$W5)&lt;1,"-",'Permeance Results'!Q5/'Permeance Results'!$W5)))</f>
        <v>-</v>
      </c>
      <c r="E10" s="43" t="str">
        <f>IF('Permeance Results'!$W5=0,"-",(IF(('Permeance Results'!R5/'Permeance Results'!$W5)&lt;1,"-",'Permeance Results'!R5/'Permeance Results'!$W5)))</f>
        <v>-</v>
      </c>
      <c r="F10" s="43" t="str">
        <f>IF('Permeance Results'!$W5=0,"-",(IF(('Permeance Results'!S5/'Permeance Results'!$W5)&lt;1,"-",'Permeance Results'!S5/'Permeance Results'!$W5)))</f>
        <v>-</v>
      </c>
      <c r="G10" s="43" t="str">
        <f>IF('Permeance Results'!$W5=0,"-",(IF(('Permeance Results'!T5/'Permeance Results'!$W5)&lt;1,"-",'Permeance Results'!T5/'Permeance Results'!$W5)))</f>
        <v>-</v>
      </c>
      <c r="H10" s="43" t="str">
        <f>IF('Permeance Results'!$W5=0,"-",(IF(('Permeance Results'!U5/'Permeance Results'!$W5)&lt;1,"-",'Permeance Results'!U5/'Permeance Results'!$W5)))</f>
        <v>-</v>
      </c>
      <c r="I10" s="43" t="str">
        <f>IF('Permeance Results'!$W5=0,"-",(IF(('Permeance Results'!V5/'Permeance Results'!$W5)&lt;1,"-",'Permeance Results'!V5/'Permeance Results'!$W5)))</f>
        <v>-</v>
      </c>
      <c r="J10" s="31"/>
      <c r="K10" s="43" t="str">
        <f>IF('Permeance Results'!$W5=0,"-",(IF(('Permeance Results'!X5/'Permeance Results'!$W5)&lt;1,"-",'Permeance Results'!X5/'Permeance Results'!$W5)))</f>
        <v>-</v>
      </c>
      <c r="M10" s="30" t="s">
        <v>22</v>
      </c>
      <c r="N10" s="43" t="str">
        <f>IF('Permeance Results'!$W9=0,"-",(IF(('Permeance Results'!P9/'Permeance Results'!$W9)&lt;1,"-",'Permeance Results'!P9/'Permeance Results'!$W9)))</f>
        <v>-</v>
      </c>
      <c r="O10" s="43" t="str">
        <f>IF('Permeance Results'!$W9=0,"-",(IF(('Permeance Results'!Q9/'Permeance Results'!$W9)&lt;1,"-",'Permeance Results'!Q9/'Permeance Results'!$W9)))</f>
        <v>-</v>
      </c>
      <c r="P10" s="43" t="str">
        <f>IF('Permeance Results'!$W9=0,"-",(IF(('Permeance Results'!R9/'Permeance Results'!$W9)&lt;1,"-",'Permeance Results'!R9/'Permeance Results'!$W9)))</f>
        <v>-</v>
      </c>
      <c r="Q10" s="43" t="str">
        <f>IF('Permeance Results'!$W9=0,"-",(IF(('Permeance Results'!S9/'Permeance Results'!$W9)&lt;1,"-",'Permeance Results'!S9/'Permeance Results'!$W9)))</f>
        <v>-</v>
      </c>
      <c r="R10" s="43" t="str">
        <f>IF('Permeance Results'!$W9=0,"-",(IF(('Permeance Results'!T9/'Permeance Results'!$W9)&lt;1,"-",'Permeance Results'!T9/'Permeance Results'!$W9)))</f>
        <v>-</v>
      </c>
      <c r="S10" s="43" t="str">
        <f>IF('Permeance Results'!$W9=0,"-",(IF(('Permeance Results'!U9/'Permeance Results'!$W9)&lt;1,"-",'Permeance Results'!U9/'Permeance Results'!$W9)))</f>
        <v>-</v>
      </c>
      <c r="T10" s="43" t="str">
        <f>IF('Permeance Results'!$W9=0,"-",(IF(('Permeance Results'!V9/'Permeance Results'!$W9)&lt;1,"-",'Permeance Results'!V9/'Permeance Results'!$W9)))</f>
        <v>-</v>
      </c>
      <c r="U10" s="31"/>
      <c r="V10" s="43" t="str">
        <f>IF('Permeance Results'!$W9=0,"-",(IF(('Permeance Results'!X9/'Permeance Results'!$W9)&lt;1,"-",'Permeance Results'!X9/'Permeance Results'!$W9)))</f>
        <v>-</v>
      </c>
      <c r="X10" s="30" t="s">
        <v>22</v>
      </c>
      <c r="Y10" s="43" t="str">
        <f>IF('Permeance Results'!$W13=0,"-",(IF(('Permeance Results'!P13/'Permeance Results'!$W13)&lt;1,"-",'Permeance Results'!P13/'Permeance Results'!$W13)))</f>
        <v>-</v>
      </c>
      <c r="Z10" s="43" t="str">
        <f>IF('Permeance Results'!$W13=0,"-",(IF(('Permeance Results'!Q13/'Permeance Results'!$W13)&lt;1,"-",'Permeance Results'!Q13/'Permeance Results'!$W13)))</f>
        <v>-</v>
      </c>
      <c r="AA10" s="43" t="str">
        <f>IF('Permeance Results'!$W13=0,"-",(IF(('Permeance Results'!R13/'Permeance Results'!$W13)&lt;1,"-",'Permeance Results'!R13/'Permeance Results'!$W13)))</f>
        <v>-</v>
      </c>
      <c r="AB10" s="43" t="str">
        <f>IF('Permeance Results'!$W13=0,"-",(IF(('Permeance Results'!S13/'Permeance Results'!$W13)&lt;1,"-",'Permeance Results'!S13/'Permeance Results'!$W13)))</f>
        <v>-</v>
      </c>
      <c r="AC10" s="43" t="str">
        <f>IF('Permeance Results'!$W13=0,"-",(IF(('Permeance Results'!T13/'Permeance Results'!$W13)&lt;1,"-",'Permeance Results'!T13/'Permeance Results'!$W13)))</f>
        <v>-</v>
      </c>
      <c r="AD10" s="43" t="str">
        <f>IF('Permeance Results'!$W13=0,"-",(IF(('Permeance Results'!U13/'Permeance Results'!$W13)&lt;1,"-",'Permeance Results'!U13/'Permeance Results'!$W13)))</f>
        <v>-</v>
      </c>
      <c r="AE10" s="43" t="str">
        <f>IF('Permeance Results'!$W13=0,"-",(IF(('Permeance Results'!V13/'Permeance Results'!$W13)&lt;1,"-",'Permeance Results'!V13/'Permeance Results'!$W13)))</f>
        <v>-</v>
      </c>
      <c r="AF10" s="31"/>
      <c r="AG10" s="43" t="str">
        <f>IF('Permeance Results'!$W13=0,"-",(IF(('Permeance Results'!X13/'Permeance Results'!$W13)&lt;1,"-",'Permeance Results'!X13/'Permeance Results'!$W13)))</f>
        <v>-</v>
      </c>
      <c r="AI10" s="30" t="s">
        <v>22</v>
      </c>
      <c r="AJ10" s="43" t="str">
        <f>IF('Permeance Results'!$W17=0,"-",(IF(('Permeance Results'!P17/'Permeance Results'!$W17)&lt;1,"-",'Permeance Results'!P17/'Permeance Results'!$W17)))</f>
        <v>-</v>
      </c>
      <c r="AK10" s="43" t="str">
        <f>IF('Permeance Results'!$W17=0,"-",(IF(('Permeance Results'!Q17/'Permeance Results'!$W17)&lt;1,"-",'Permeance Results'!Q17/'Permeance Results'!$W17)))</f>
        <v>-</v>
      </c>
      <c r="AL10" s="43" t="str">
        <f>IF('Permeance Results'!$W17=0,"-",(IF(('Permeance Results'!R17/'Permeance Results'!$W17)&lt;1,"-",'Permeance Results'!R17/'Permeance Results'!$W17)))</f>
        <v>-</v>
      </c>
      <c r="AM10" s="43" t="str">
        <f>IF('Permeance Results'!$W17=0,"-",(IF(('Permeance Results'!S17/'Permeance Results'!$W17)&lt;1,"-",'Permeance Results'!S17/'Permeance Results'!$W17)))</f>
        <v>-</v>
      </c>
      <c r="AN10" s="43" t="str">
        <f>IF('Permeance Results'!$W17=0,"-",(IF(('Permeance Results'!T17/'Permeance Results'!$W17)&lt;1,"-",'Permeance Results'!T17/'Permeance Results'!$W17)))</f>
        <v>-</v>
      </c>
      <c r="AO10" s="43" t="str">
        <f>IF('Permeance Results'!$W17=0,"-",(IF(('Permeance Results'!U17/'Permeance Results'!$W17)&lt;1,"-",'Permeance Results'!U17/'Permeance Results'!$W17)))</f>
        <v>-</v>
      </c>
      <c r="AP10" s="43" t="str">
        <f>IF('Permeance Results'!$W17=0,"-",(IF(('Permeance Results'!V17/'Permeance Results'!$W17)&lt;1,"-",'Permeance Results'!V17/'Permeance Results'!$W17)))</f>
        <v>-</v>
      </c>
      <c r="AQ10" s="31"/>
      <c r="AR10" s="43" t="str">
        <f>IF('Permeance Results'!$W17=0,"-",(IF(('Permeance Results'!X17/'Permeance Results'!$W17)&lt;1,"-",'Permeance Results'!X17/'Permeance Results'!$W17)))</f>
        <v>-</v>
      </c>
    </row>
    <row r="11" spans="2:44" ht="33" customHeight="1">
      <c r="B11" s="30" t="s">
        <v>21</v>
      </c>
      <c r="C11" s="43" t="str">
        <f>IF('Permeance Results'!$X5=0,"-",(IF(('Permeance Results'!P5/'Permeance Results'!$X5)&lt;1,"-",'Permeance Results'!P5/'Permeance Results'!$X5)))</f>
        <v>-</v>
      </c>
      <c r="D11" s="43" t="str">
        <f>IF('Permeance Results'!$X5=0,"-",(IF(('Permeance Results'!Q5/'Permeance Results'!$X5)&lt;1,"-",'Permeance Results'!Q5/'Permeance Results'!$X5)))</f>
        <v>-</v>
      </c>
      <c r="E11" s="43" t="str">
        <f>IF('Permeance Results'!$X5=0,"-",(IF(('Permeance Results'!R5/'Permeance Results'!$X5)&lt;1,"-",'Permeance Results'!R5/'Permeance Results'!$X5)))</f>
        <v>-</v>
      </c>
      <c r="F11" s="43" t="str">
        <f>IF('Permeance Results'!$X5=0,"-",(IF(('Permeance Results'!S5/'Permeance Results'!$X5)&lt;1,"-",'Permeance Results'!S5/'Permeance Results'!$X5)))</f>
        <v>-</v>
      </c>
      <c r="G11" s="43" t="str">
        <f>IF('Permeance Results'!$X5=0,"-",(IF(('Permeance Results'!T5/'Permeance Results'!$X5)&lt;1,"-",'Permeance Results'!T5/'Permeance Results'!$X5)))</f>
        <v>-</v>
      </c>
      <c r="H11" s="43" t="str">
        <f>IF('Permeance Results'!$X5=0,"-",(IF(('Permeance Results'!U5/'Permeance Results'!$X5)&lt;1,"-",'Permeance Results'!U5/'Permeance Results'!$X5)))</f>
        <v>-</v>
      </c>
      <c r="I11" s="43" t="str">
        <f>IF('Permeance Results'!$X5=0,"-",(IF(('Permeance Results'!V5/'Permeance Results'!$X5)&lt;1,"-",'Permeance Results'!V5/'Permeance Results'!$X5)))</f>
        <v>-</v>
      </c>
      <c r="J11" s="43" t="str">
        <f>IF('Permeance Results'!$X5=0,"-",(IF(('Permeance Results'!W5/'Permeance Results'!$X5)&lt;1,"-",'Permeance Results'!W5/'Permeance Results'!$X5)))</f>
        <v>-</v>
      </c>
      <c r="K11" s="31"/>
      <c r="M11" s="30" t="s">
        <v>21</v>
      </c>
      <c r="N11" s="43" t="str">
        <f>IF('Permeance Results'!$X9=0,"-",(IF(('Permeance Results'!P9/'Permeance Results'!$X9)&lt;1,"-",'Permeance Results'!P9/'Permeance Results'!$X9)))</f>
        <v>-</v>
      </c>
      <c r="O11" s="43" t="str">
        <f>IF('Permeance Results'!$X9=0,"-",(IF(('Permeance Results'!Q9/'Permeance Results'!$X9)&lt;1,"-",'Permeance Results'!Q9/'Permeance Results'!$X9)))</f>
        <v>-</v>
      </c>
      <c r="P11" s="43" t="str">
        <f>IF('Permeance Results'!$X9=0,"-",(IF(('Permeance Results'!R9/'Permeance Results'!$X9)&lt;1,"-",'Permeance Results'!R9/'Permeance Results'!$X9)))</f>
        <v>-</v>
      </c>
      <c r="Q11" s="43" t="str">
        <f>IF('Permeance Results'!$X9=0,"-",(IF(('Permeance Results'!S9/'Permeance Results'!$X9)&lt;1,"-",'Permeance Results'!S9/'Permeance Results'!$X9)))</f>
        <v>-</v>
      </c>
      <c r="R11" s="43" t="str">
        <f>IF('Permeance Results'!$X9=0,"-",(IF(('Permeance Results'!T9/'Permeance Results'!$X9)&lt;1,"-",'Permeance Results'!T9/'Permeance Results'!$X9)))</f>
        <v>-</v>
      </c>
      <c r="S11" s="43" t="str">
        <f>IF('Permeance Results'!$X9=0,"-",(IF(('Permeance Results'!U9/'Permeance Results'!$X9)&lt;1,"-",'Permeance Results'!U9/'Permeance Results'!$X9)))</f>
        <v>-</v>
      </c>
      <c r="T11" s="43" t="str">
        <f>IF('Permeance Results'!$X9=0,"-",(IF(('Permeance Results'!V9/'Permeance Results'!$X9)&lt;1,"-",'Permeance Results'!V9/'Permeance Results'!$X9)))</f>
        <v>-</v>
      </c>
      <c r="U11" s="43" t="str">
        <f>IF('Permeance Results'!$X9=0,"-",(IF(('Permeance Results'!W9/'Permeance Results'!$X9)&lt;1,"-",'Permeance Results'!W9/'Permeance Results'!$X9)))</f>
        <v>-</v>
      </c>
      <c r="V11" s="31"/>
      <c r="X11" s="30" t="s">
        <v>21</v>
      </c>
      <c r="Y11" s="43" t="str">
        <f>IF('Permeance Results'!$X13=0,"-",(IF(('Permeance Results'!P13/'Permeance Results'!$X13)&lt;1,"-",'Permeance Results'!P13/'Permeance Results'!$X13)))</f>
        <v>-</v>
      </c>
      <c r="Z11" s="43" t="str">
        <f>IF('Permeance Results'!$X13=0,"-",(IF(('Permeance Results'!Q13/'Permeance Results'!$X13)&lt;1,"-",'Permeance Results'!Q13/'Permeance Results'!$X13)))</f>
        <v>-</v>
      </c>
      <c r="AA11" s="43" t="str">
        <f>IF('Permeance Results'!$X13=0,"-",(IF(('Permeance Results'!R13/'Permeance Results'!$X13)&lt;1,"-",'Permeance Results'!R13/'Permeance Results'!$X13)))</f>
        <v>-</v>
      </c>
      <c r="AB11" s="43" t="str">
        <f>IF('Permeance Results'!$X13=0,"-",(IF(('Permeance Results'!S13/'Permeance Results'!$X13)&lt;1,"-",'Permeance Results'!S13/'Permeance Results'!$X13)))</f>
        <v>-</v>
      </c>
      <c r="AC11" s="43" t="str">
        <f>IF('Permeance Results'!$X13=0,"-",(IF(('Permeance Results'!T13/'Permeance Results'!$X13)&lt;1,"-",'Permeance Results'!T13/'Permeance Results'!$X13)))</f>
        <v>-</v>
      </c>
      <c r="AD11" s="43" t="str">
        <f>IF('Permeance Results'!$X13=0,"-",(IF(('Permeance Results'!U13/'Permeance Results'!$X13)&lt;1,"-",'Permeance Results'!U13/'Permeance Results'!$X13)))</f>
        <v>-</v>
      </c>
      <c r="AE11" s="43" t="str">
        <f>IF('Permeance Results'!$X13=0,"-",(IF(('Permeance Results'!V13/'Permeance Results'!$X13)&lt;1,"-",'Permeance Results'!V13/'Permeance Results'!$X13)))</f>
        <v>-</v>
      </c>
      <c r="AF11" s="43" t="str">
        <f>IF('Permeance Results'!$X13=0,"-",(IF(('Permeance Results'!W13/'Permeance Results'!$X13)&lt;1,"-",'Permeance Results'!W13/'Permeance Results'!$X13)))</f>
        <v>-</v>
      </c>
      <c r="AG11" s="31"/>
      <c r="AI11" s="30" t="s">
        <v>21</v>
      </c>
      <c r="AJ11" s="43" t="str">
        <f>IF('Permeance Results'!$X17=0,"-",(IF(('Permeance Results'!P17/'Permeance Results'!$X17)&lt;1,"-",'Permeance Results'!P17/'Permeance Results'!$X17)))</f>
        <v>-</v>
      </c>
      <c r="AK11" s="43" t="str">
        <f>IF('Permeance Results'!$X17=0,"-",(IF(('Permeance Results'!Q17/'Permeance Results'!$X17)&lt;1,"-",'Permeance Results'!Q17/'Permeance Results'!$X17)))</f>
        <v>-</v>
      </c>
      <c r="AL11" s="43" t="str">
        <f>IF('Permeance Results'!$X17=0,"-",(IF(('Permeance Results'!R17/'Permeance Results'!$X17)&lt;1,"-",'Permeance Results'!R17/'Permeance Results'!$X17)))</f>
        <v>-</v>
      </c>
      <c r="AM11" s="43" t="str">
        <f>IF('Permeance Results'!$X17=0,"-",(IF(('Permeance Results'!S17/'Permeance Results'!$X17)&lt;1,"-",'Permeance Results'!S17/'Permeance Results'!$X17)))</f>
        <v>-</v>
      </c>
      <c r="AN11" s="43" t="str">
        <f>IF('Permeance Results'!$X17=0,"-",(IF(('Permeance Results'!T17/'Permeance Results'!$X17)&lt;1,"-",'Permeance Results'!T17/'Permeance Results'!$X17)))</f>
        <v>-</v>
      </c>
      <c r="AO11" s="43" t="str">
        <f>IF('Permeance Results'!$X17=0,"-",(IF(('Permeance Results'!U17/'Permeance Results'!$X17)&lt;1,"-",'Permeance Results'!U17/'Permeance Results'!$X17)))</f>
        <v>-</v>
      </c>
      <c r="AP11" s="43" t="str">
        <f>IF('Permeance Results'!$X17=0,"-",(IF(('Permeance Results'!V17/'Permeance Results'!$X17)&lt;1,"-",'Permeance Results'!V17/'Permeance Results'!$X17)))</f>
        <v>-</v>
      </c>
      <c r="AQ11" s="43" t="str">
        <f>IF('Permeance Results'!$X17=0,"-",(IF(('Permeance Results'!W17/'Permeance Results'!$X17)&lt;1,"-",'Permeance Results'!W17/'Permeance Results'!$X17)))</f>
        <v>-</v>
      </c>
      <c r="AR11" s="31"/>
    </row>
    <row r="12" spans="2:44" ht="21.95" customHeight="1"/>
    <row r="13" spans="2:44" ht="24.95" customHeight="1">
      <c r="B13" s="64" t="s">
        <v>49</v>
      </c>
      <c r="C13" s="64"/>
      <c r="D13" s="64"/>
      <c r="E13" s="64"/>
      <c r="F13" s="64"/>
      <c r="G13" s="64"/>
      <c r="H13" s="64"/>
      <c r="I13" s="64"/>
      <c r="J13" s="64"/>
      <c r="K13" s="64"/>
    </row>
    <row r="14" spans="2:44" ht="33" customHeight="1">
      <c r="B14" s="31"/>
      <c r="C14" s="7" t="s">
        <v>31</v>
      </c>
      <c r="D14" s="7" t="s">
        <v>17</v>
      </c>
      <c r="E14" s="7" t="s">
        <v>19</v>
      </c>
      <c r="F14" s="7" t="s">
        <v>32</v>
      </c>
      <c r="G14" s="7" t="s">
        <v>33</v>
      </c>
      <c r="H14" s="7" t="s">
        <v>18</v>
      </c>
      <c r="I14" s="7" t="s">
        <v>20</v>
      </c>
      <c r="J14" s="7" t="s">
        <v>22</v>
      </c>
      <c r="K14" s="7" t="s">
        <v>21</v>
      </c>
      <c r="N14">
        <v>4</v>
      </c>
      <c r="O14">
        <v>2</v>
      </c>
      <c r="P14">
        <v>44</v>
      </c>
      <c r="Q14">
        <v>32</v>
      </c>
      <c r="R14">
        <v>28</v>
      </c>
      <c r="S14">
        <v>16</v>
      </c>
      <c r="T14">
        <v>44</v>
      </c>
      <c r="U14">
        <v>42</v>
      </c>
      <c r="V14">
        <v>146</v>
      </c>
    </row>
    <row r="15" spans="2:44" ht="33" customHeight="1">
      <c r="B15" s="30" t="s">
        <v>31</v>
      </c>
      <c r="C15" s="31"/>
      <c r="D15" s="43">
        <f>($M15/O$14)^0.5</f>
        <v>1.4142135623730951</v>
      </c>
      <c r="E15" s="43">
        <f>($M15/P$14)^0.5</f>
        <v>0.30151134457776363</v>
      </c>
      <c r="F15" s="43">
        <f t="shared" ref="F15" si="0">($M15/Q$14)^0.5</f>
        <v>0.35355339059327379</v>
      </c>
      <c r="G15" s="43">
        <f t="shared" ref="G15" si="1">($M15/R$14)^0.5</f>
        <v>0.3779644730092272</v>
      </c>
      <c r="H15" s="43">
        <f t="shared" ref="H15" si="2">($M15/S$14)^0.5</f>
        <v>0.5</v>
      </c>
      <c r="I15" s="43">
        <f t="shared" ref="I15" si="3">($M15/T$14)^0.5</f>
        <v>0.30151134457776363</v>
      </c>
      <c r="J15" s="43">
        <f t="shared" ref="J15" si="4">($M15/U$14)^0.5</f>
        <v>0.30860669992418382</v>
      </c>
      <c r="K15" s="43">
        <f t="shared" ref="K15" si="5">($M15/V$14)^0.5</f>
        <v>0.16552117772047359</v>
      </c>
      <c r="M15">
        <v>4</v>
      </c>
    </row>
    <row r="16" spans="2:44" ht="33" customHeight="1">
      <c r="B16" s="30" t="s">
        <v>17</v>
      </c>
      <c r="C16" s="43">
        <f t="shared" ref="C16:C23" si="6">($M16/N$14)^0.5</f>
        <v>0.70710678118654757</v>
      </c>
      <c r="D16" s="31"/>
      <c r="E16" s="43">
        <f t="shared" ref="E16:E23" si="7">($M16/P$14)^0.5</f>
        <v>0.21320071635561044</v>
      </c>
      <c r="F16" s="43">
        <f t="shared" ref="F16:F23" si="8">($M16/Q$14)^0.5</f>
        <v>0.25</v>
      </c>
      <c r="G16" s="43">
        <f t="shared" ref="G16:G23" si="9">($M16/R$14)^0.5</f>
        <v>0.2672612419124244</v>
      </c>
      <c r="H16" s="43">
        <f t="shared" ref="H16:H23" si="10">($M16/S$14)^0.5</f>
        <v>0.35355339059327379</v>
      </c>
      <c r="I16" s="43">
        <f t="shared" ref="I16:I23" si="11">($M16/T$14)^0.5</f>
        <v>0.21320071635561044</v>
      </c>
      <c r="J16" s="43">
        <f t="shared" ref="J16:J23" si="12">($M16/U$14)^0.5</f>
        <v>0.21821789023599236</v>
      </c>
      <c r="K16" s="43">
        <f t="shared" ref="K16:K22" si="13">($M16/V$14)^0.5</f>
        <v>0.11704114719613055</v>
      </c>
      <c r="M16">
        <v>2</v>
      </c>
    </row>
    <row r="17" spans="2:13" ht="33" customHeight="1">
      <c r="B17" s="30" t="s">
        <v>19</v>
      </c>
      <c r="C17" s="43">
        <f t="shared" si="6"/>
        <v>3.3166247903553998</v>
      </c>
      <c r="D17" s="43">
        <f t="shared" ref="D17:D23" si="14">($M17/O$14)^0.5</f>
        <v>4.6904157598234297</v>
      </c>
      <c r="E17" s="31"/>
      <c r="F17" s="43">
        <f t="shared" si="8"/>
        <v>1.1726039399558574</v>
      </c>
      <c r="G17" s="43">
        <f t="shared" si="9"/>
        <v>1.2535663410560174</v>
      </c>
      <c r="H17" s="43">
        <f t="shared" si="10"/>
        <v>1.6583123951776999</v>
      </c>
      <c r="I17" s="43">
        <f t="shared" si="11"/>
        <v>1</v>
      </c>
      <c r="J17" s="43">
        <f t="shared" si="12"/>
        <v>1.023532631438318</v>
      </c>
      <c r="K17" s="43">
        <f t="shared" si="13"/>
        <v>0.54897164135654464</v>
      </c>
      <c r="M17">
        <v>44</v>
      </c>
    </row>
    <row r="18" spans="2:13" ht="33" customHeight="1">
      <c r="B18" s="30" t="s">
        <v>32</v>
      </c>
      <c r="C18" s="43">
        <f t="shared" si="6"/>
        <v>2.8284271247461903</v>
      </c>
      <c r="D18" s="43">
        <f t="shared" si="14"/>
        <v>4</v>
      </c>
      <c r="E18" s="43">
        <f t="shared" si="7"/>
        <v>0.85280286542244177</v>
      </c>
      <c r="F18" s="31"/>
      <c r="G18" s="43">
        <f t="shared" si="9"/>
        <v>1.0690449676496976</v>
      </c>
      <c r="H18" s="43">
        <f t="shared" si="10"/>
        <v>1.4142135623730951</v>
      </c>
      <c r="I18" s="43">
        <f t="shared" si="11"/>
        <v>0.85280286542244177</v>
      </c>
      <c r="J18" s="43">
        <f t="shared" si="12"/>
        <v>0.87287156094396945</v>
      </c>
      <c r="K18" s="43">
        <f t="shared" si="13"/>
        <v>0.46816458878452222</v>
      </c>
      <c r="M18">
        <v>32</v>
      </c>
    </row>
    <row r="19" spans="2:13" ht="33" customHeight="1">
      <c r="B19" s="30" t="s">
        <v>33</v>
      </c>
      <c r="C19" s="43">
        <f t="shared" si="6"/>
        <v>2.6457513110645907</v>
      </c>
      <c r="D19" s="43">
        <f t="shared" si="14"/>
        <v>3.7416573867739413</v>
      </c>
      <c r="E19" s="43">
        <f t="shared" si="7"/>
        <v>0.7977240352174656</v>
      </c>
      <c r="F19" s="43">
        <f t="shared" si="8"/>
        <v>0.93541434669348533</v>
      </c>
      <c r="G19" s="31"/>
      <c r="H19" s="43">
        <f t="shared" si="10"/>
        <v>1.3228756555322954</v>
      </c>
      <c r="I19" s="43">
        <f t="shared" si="11"/>
        <v>0.7977240352174656</v>
      </c>
      <c r="J19" s="43">
        <f t="shared" si="12"/>
        <v>0.81649658092772603</v>
      </c>
      <c r="K19" s="43">
        <f t="shared" si="13"/>
        <v>0.43792787296289809</v>
      </c>
      <c r="M19">
        <v>28</v>
      </c>
    </row>
    <row r="20" spans="2:13" ht="33" customHeight="1">
      <c r="B20" s="30" t="s">
        <v>18</v>
      </c>
      <c r="C20" s="43">
        <f t="shared" si="6"/>
        <v>2</v>
      </c>
      <c r="D20" s="43">
        <f t="shared" si="14"/>
        <v>2.8284271247461903</v>
      </c>
      <c r="E20" s="43">
        <f t="shared" si="7"/>
        <v>0.60302268915552726</v>
      </c>
      <c r="F20" s="43">
        <f t="shared" si="8"/>
        <v>0.70710678118654757</v>
      </c>
      <c r="G20" s="43">
        <f t="shared" si="9"/>
        <v>0.7559289460184544</v>
      </c>
      <c r="H20" s="31"/>
      <c r="I20" s="43">
        <f t="shared" si="11"/>
        <v>0.60302268915552726</v>
      </c>
      <c r="J20" s="43">
        <f t="shared" si="12"/>
        <v>0.61721339984836765</v>
      </c>
      <c r="K20" s="43">
        <f t="shared" si="13"/>
        <v>0.33104235544094718</v>
      </c>
      <c r="M20">
        <v>16</v>
      </c>
    </row>
    <row r="21" spans="2:13" ht="33" customHeight="1">
      <c r="B21" s="30" t="s">
        <v>20</v>
      </c>
      <c r="C21" s="43">
        <f t="shared" si="6"/>
        <v>3.3166247903553998</v>
      </c>
      <c r="D21" s="43">
        <f t="shared" si="14"/>
        <v>4.6904157598234297</v>
      </c>
      <c r="E21" s="43">
        <f t="shared" si="7"/>
        <v>1</v>
      </c>
      <c r="F21" s="43">
        <f t="shared" si="8"/>
        <v>1.1726039399558574</v>
      </c>
      <c r="G21" s="43">
        <f t="shared" si="9"/>
        <v>1.2535663410560174</v>
      </c>
      <c r="H21" s="43">
        <f t="shared" si="10"/>
        <v>1.6583123951776999</v>
      </c>
      <c r="I21" s="31"/>
      <c r="J21" s="43">
        <f t="shared" si="12"/>
        <v>1.023532631438318</v>
      </c>
      <c r="K21" s="43">
        <f t="shared" si="13"/>
        <v>0.54897164135654464</v>
      </c>
      <c r="M21">
        <v>44</v>
      </c>
    </row>
    <row r="22" spans="2:13" ht="33" customHeight="1">
      <c r="B22" s="30" t="s">
        <v>22</v>
      </c>
      <c r="C22" s="43">
        <f t="shared" si="6"/>
        <v>3.2403703492039302</v>
      </c>
      <c r="D22" s="43">
        <f t="shared" si="14"/>
        <v>4.5825756949558398</v>
      </c>
      <c r="E22" s="43">
        <f t="shared" si="7"/>
        <v>0.97700842091839446</v>
      </c>
      <c r="F22" s="43">
        <f t="shared" si="8"/>
        <v>1.14564392373896</v>
      </c>
      <c r="G22" s="43">
        <f t="shared" si="9"/>
        <v>1.2247448713915889</v>
      </c>
      <c r="H22" s="43">
        <f t="shared" si="10"/>
        <v>1.6201851746019651</v>
      </c>
      <c r="I22" s="43">
        <f t="shared" si="11"/>
        <v>0.97700842091839446</v>
      </c>
      <c r="J22" s="31"/>
      <c r="K22" s="43">
        <f t="shared" si="13"/>
        <v>0.53634991645073682</v>
      </c>
      <c r="M22">
        <v>42</v>
      </c>
    </row>
    <row r="23" spans="2:13" ht="33" customHeight="1">
      <c r="B23" s="30" t="s">
        <v>21</v>
      </c>
      <c r="C23" s="43">
        <f t="shared" si="6"/>
        <v>6.0415229867972862</v>
      </c>
      <c r="D23" s="43">
        <f t="shared" si="14"/>
        <v>8.5440037453175304</v>
      </c>
      <c r="E23" s="43">
        <f t="shared" si="7"/>
        <v>1.8215877190467162</v>
      </c>
      <c r="F23" s="43">
        <f t="shared" si="8"/>
        <v>2.1360009363293826</v>
      </c>
      <c r="G23" s="43">
        <f t="shared" si="9"/>
        <v>2.2834810518779687</v>
      </c>
      <c r="H23" s="43">
        <f t="shared" si="10"/>
        <v>3.0207614933986431</v>
      </c>
      <c r="I23" s="43">
        <f t="shared" si="11"/>
        <v>1.8215877190467162</v>
      </c>
      <c r="J23" s="43">
        <f t="shared" si="12"/>
        <v>1.8644544714716089</v>
      </c>
      <c r="K23" s="31"/>
      <c r="M23">
        <v>146</v>
      </c>
    </row>
    <row r="24" spans="2:13" ht="33" customHeight="1"/>
    <row r="25" spans="2:13" ht="33" customHeight="1"/>
    <row r="26" spans="2:13" ht="33" customHeight="1"/>
    <row r="27" spans="2:13" ht="33" customHeight="1"/>
    <row r="28" spans="2:13" ht="33" customHeight="1"/>
    <row r="29" spans="2:13" ht="33" customHeight="1"/>
    <row r="30" spans="2:13" ht="33" customHeight="1"/>
    <row r="31" spans="2:13" ht="33" customHeight="1"/>
    <row r="32" spans="2:13" ht="33" customHeight="1"/>
    <row r="33" ht="33" customHeight="1"/>
    <row r="34" ht="33" customHeight="1"/>
    <row r="35" ht="33" customHeight="1"/>
    <row r="36" ht="33" customHeight="1"/>
    <row r="37" ht="33" customHeight="1"/>
    <row r="38" ht="33" customHeight="1"/>
    <row r="39" ht="33" customHeight="1"/>
    <row r="40" ht="33" customHeight="1"/>
    <row r="41" ht="33" customHeight="1"/>
    <row r="42" ht="33" customHeight="1"/>
    <row r="43" ht="33" customHeight="1"/>
    <row r="44" ht="33" customHeight="1"/>
    <row r="45" ht="33" customHeight="1"/>
    <row r="46" ht="33" customHeight="1"/>
    <row r="47" ht="33" customHeight="1"/>
    <row r="48" ht="33" customHeight="1"/>
    <row r="49" ht="33" customHeight="1"/>
    <row r="50" ht="33" customHeight="1"/>
    <row r="51" ht="33" customHeight="1"/>
    <row r="52" ht="33" customHeight="1"/>
    <row r="53" ht="33" customHeight="1"/>
    <row r="54" ht="33" customHeight="1"/>
    <row r="55" ht="33" customHeight="1"/>
    <row r="56" ht="33" customHeight="1"/>
    <row r="57" ht="33" customHeight="1"/>
    <row r="58" ht="33" customHeight="1"/>
    <row r="59" ht="33" customHeight="1"/>
    <row r="60" ht="33" customHeight="1"/>
    <row r="61" ht="33" customHeight="1"/>
    <row r="62" ht="33" customHeight="1"/>
    <row r="63" ht="33" customHeight="1"/>
    <row r="64" ht="33" customHeight="1"/>
    <row r="65" ht="33" customHeight="1"/>
    <row r="66" ht="33" customHeight="1"/>
    <row r="67" ht="33" customHeight="1"/>
    <row r="68" ht="33" customHeight="1"/>
    <row r="69" ht="33" customHeight="1"/>
    <row r="70" ht="33" customHeight="1"/>
    <row r="71" ht="33" customHeight="1"/>
    <row r="72" ht="33" customHeight="1"/>
    <row r="73" ht="33" customHeight="1"/>
    <row r="74" ht="33" customHeight="1"/>
    <row r="75" ht="33" customHeight="1"/>
    <row r="76" ht="33" customHeight="1"/>
    <row r="77" ht="33" customHeight="1"/>
    <row r="78" ht="33" customHeight="1"/>
    <row r="79" ht="33" customHeight="1"/>
    <row r="80" ht="33" customHeight="1"/>
    <row r="81" ht="33" customHeight="1"/>
    <row r="82" ht="33" customHeight="1"/>
    <row r="83" ht="33" customHeight="1"/>
    <row r="84" ht="33" customHeight="1"/>
    <row r="85" ht="33" customHeight="1"/>
    <row r="86" ht="33" customHeight="1"/>
    <row r="87" ht="33" customHeight="1"/>
    <row r="88" ht="33" customHeight="1"/>
    <row r="89" ht="33" customHeight="1"/>
    <row r="90" ht="33" customHeight="1"/>
    <row r="91" ht="33" customHeight="1"/>
    <row r="92" ht="33" customHeight="1"/>
    <row r="93" ht="33" customHeight="1"/>
    <row r="94" ht="33" customHeight="1"/>
    <row r="95" ht="33" customHeight="1"/>
    <row r="96" ht="33" customHeight="1"/>
    <row r="97" ht="33" customHeight="1"/>
    <row r="98" ht="33" customHeight="1"/>
    <row r="99" ht="33" customHeight="1"/>
    <row r="100" ht="33" customHeight="1"/>
    <row r="101" ht="33" customHeight="1"/>
    <row r="102" ht="33" customHeight="1"/>
    <row r="103" ht="33" customHeight="1"/>
    <row r="104" ht="33" customHeight="1"/>
    <row r="105" ht="33" customHeight="1"/>
    <row r="106" ht="33" customHeight="1"/>
    <row r="107" ht="33" customHeight="1"/>
    <row r="108" ht="33" customHeight="1"/>
  </sheetData>
  <mergeCells count="9">
    <mergeCell ref="AI1:AM1"/>
    <mergeCell ref="AN1:AR1"/>
    <mergeCell ref="M1:Q1"/>
    <mergeCell ref="R1:V1"/>
    <mergeCell ref="B13:K13"/>
    <mergeCell ref="B1:F1"/>
    <mergeCell ref="G1:K1"/>
    <mergeCell ref="X1:AB1"/>
    <mergeCell ref="AC1:A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60"/>
  <sheetViews>
    <sheetView topLeftCell="D1" workbookViewId="0">
      <selection activeCell="O7" sqref="O7"/>
    </sheetView>
  </sheetViews>
  <sheetFormatPr defaultColWidth="11.42578125" defaultRowHeight="15"/>
  <sheetData>
    <row r="1" spans="3:34">
      <c r="C1" t="s">
        <v>53</v>
      </c>
    </row>
    <row r="2" spans="3:34">
      <c r="C2" s="64">
        <v>2000</v>
      </c>
      <c r="D2" s="64"/>
    </row>
    <row r="5" spans="3:34" ht="17.25">
      <c r="C5" s="32"/>
      <c r="D5" s="75" t="s">
        <v>50</v>
      </c>
      <c r="E5" s="76"/>
      <c r="F5" s="76"/>
      <c r="G5" s="76"/>
      <c r="H5" s="76"/>
      <c r="I5" s="76"/>
      <c r="J5" s="76"/>
      <c r="K5" s="76"/>
      <c r="L5" s="76"/>
      <c r="N5" s="32"/>
      <c r="O5" s="75" t="s">
        <v>54</v>
      </c>
      <c r="P5" s="76"/>
      <c r="Q5" s="76"/>
      <c r="R5" s="76"/>
      <c r="S5" s="76"/>
      <c r="T5" s="76"/>
      <c r="U5" s="76"/>
      <c r="V5" s="76"/>
      <c r="W5" s="76"/>
      <c r="Y5" s="32"/>
      <c r="Z5" s="75" t="s">
        <v>55</v>
      </c>
      <c r="AA5" s="76"/>
      <c r="AB5" s="76"/>
      <c r="AC5" s="76"/>
      <c r="AD5" s="76"/>
      <c r="AE5" s="76"/>
      <c r="AF5" s="76"/>
      <c r="AG5" s="76"/>
      <c r="AH5" s="76"/>
    </row>
    <row r="6" spans="3:34" ht="18">
      <c r="C6" s="35" t="s">
        <v>9</v>
      </c>
      <c r="D6" s="33" t="s">
        <v>42</v>
      </c>
      <c r="E6" s="34" t="s">
        <v>40</v>
      </c>
      <c r="F6" s="34" t="s">
        <v>48</v>
      </c>
      <c r="G6" s="34" t="s">
        <v>46</v>
      </c>
      <c r="H6" s="34" t="s">
        <v>47</v>
      </c>
      <c r="I6" s="34" t="s">
        <v>41</v>
      </c>
      <c r="J6" s="34" t="s">
        <v>43</v>
      </c>
      <c r="K6" s="34" t="s">
        <v>44</v>
      </c>
      <c r="L6" s="36" t="s">
        <v>45</v>
      </c>
      <c r="N6" s="35" t="s">
        <v>9</v>
      </c>
      <c r="O6" s="33" t="s">
        <v>42</v>
      </c>
      <c r="P6" s="34" t="s">
        <v>40</v>
      </c>
      <c r="Q6" s="34" t="s">
        <v>48</v>
      </c>
      <c r="R6" s="34" t="s">
        <v>46</v>
      </c>
      <c r="S6" s="34" t="s">
        <v>47</v>
      </c>
      <c r="T6" s="34" t="s">
        <v>41</v>
      </c>
      <c r="U6" s="34" t="s">
        <v>43</v>
      </c>
      <c r="V6" s="34" t="s">
        <v>44</v>
      </c>
      <c r="W6" s="36" t="s">
        <v>45</v>
      </c>
      <c r="Y6" s="35" t="s">
        <v>9</v>
      </c>
      <c r="Z6" s="33" t="s">
        <v>42</v>
      </c>
      <c r="AA6" s="34" t="s">
        <v>40</v>
      </c>
      <c r="AB6" s="34" t="s">
        <v>48</v>
      </c>
      <c r="AC6" s="34" t="s">
        <v>46</v>
      </c>
      <c r="AD6" s="34" t="s">
        <v>47</v>
      </c>
      <c r="AE6" s="34" t="s">
        <v>41</v>
      </c>
      <c r="AF6" s="34" t="s">
        <v>43</v>
      </c>
      <c r="AG6" s="34" t="s">
        <v>44</v>
      </c>
      <c r="AH6" s="36" t="s">
        <v>45</v>
      </c>
    </row>
    <row r="7" spans="3:34" ht="15.75">
      <c r="C7" s="39" t="str">
        <f>IF('Permeance Results'!O5=0,"-",'Permeance Results'!O5)</f>
        <v>-</v>
      </c>
      <c r="D7" s="37" t="str">
        <f>IF('Permeance Results'!P5=0,"-",'Permeance Results'!P5)</f>
        <v>-</v>
      </c>
      <c r="E7" s="37">
        <f>IF('Permeance Results'!Q5=0,"-",'Permeance Results'!Q5)</f>
        <v>1.8792256584741746E-6</v>
      </c>
      <c r="F7" s="37" t="str">
        <f>IF('Permeance Results'!R5=0,"-",'Permeance Results'!R5)</f>
        <v>-</v>
      </c>
      <c r="G7" s="37" t="str">
        <f>IF('Permeance Results'!S5=0,"-",'Permeance Results'!S5)</f>
        <v>-</v>
      </c>
      <c r="H7" s="37" t="str">
        <f>IF('Permeance Results'!T5=0,"-",'Permeance Results'!T5)</f>
        <v>-</v>
      </c>
      <c r="I7" s="37" t="str">
        <f>IF('Permeance Results'!U5=0,"-",'Permeance Results'!U5)</f>
        <v>-</v>
      </c>
      <c r="J7" s="37" t="str">
        <f>IF('Permeance Results'!V5=0,"-",'Permeance Results'!V5)</f>
        <v>-</v>
      </c>
      <c r="K7" s="37" t="str">
        <f>IF('Permeance Results'!W5=0,"-",'Permeance Results'!W5)</f>
        <v>-</v>
      </c>
      <c r="L7" s="38" t="str">
        <f>IF('Permeance Results'!X5=0,"-",'Permeance Results'!X5)</f>
        <v>-</v>
      </c>
      <c r="N7" s="39" t="str">
        <f>IF(C7=0,"-",C7)</f>
        <v>-</v>
      </c>
      <c r="O7" s="42" t="str">
        <f>IF('Permeance Results'!P5=0,"-",'Permeance Results'!P5/0.0000000000000003348*(1/1000000))</f>
        <v>-</v>
      </c>
      <c r="P7" s="42">
        <f>IF('Permeance Results'!Q5=0,"-",'Permeance Results'!Q5/0.0000000000000003348*(1/1000000))</f>
        <v>5612.9798640208319</v>
      </c>
      <c r="Q7" s="42" t="e">
        <f>IF('Permeance Results'!R5=0,"-",'Permeance Results'!R5/0.0000000000000003348*(1/1000000))</f>
        <v>#VALUE!</v>
      </c>
      <c r="R7" s="42" t="str">
        <f>IF('Permeance Results'!S5=0,"-",'Permeance Results'!S5/0.0000000000000003348*(1/1000000))</f>
        <v>-</v>
      </c>
      <c r="S7" s="42" t="str">
        <f>IF('Permeance Results'!T5=0,"-",'Permeance Results'!T5/0.0000000000000003348*(1/1000000))</f>
        <v>-</v>
      </c>
      <c r="T7" s="42" t="e">
        <f>IF('Permeance Results'!U5=0,"-",'Permeance Results'!U5/0.0000000000000003348*(1/1000000))</f>
        <v>#VALUE!</v>
      </c>
      <c r="U7" s="42" t="str">
        <f>IF('Permeance Results'!V5=0,"-",'Permeance Results'!V5/0.0000000000000003348*(1/1000000))</f>
        <v>-</v>
      </c>
      <c r="V7" s="42" t="str">
        <f>IF('Permeance Results'!W5=0,"-",'Permeance Results'!W5/0.0000000000000003348*(1/1000000))</f>
        <v>-</v>
      </c>
      <c r="W7" s="42" t="str">
        <f>IF('Permeance Results'!X5=0,"-",'Permeance Results'!X5/0.0000000000000003348*(1/1000000))</f>
        <v>-</v>
      </c>
      <c r="Y7" s="39" t="str">
        <f>IF(N7=0,"-",N7)</f>
        <v>-</v>
      </c>
      <c r="Z7" s="42" t="str">
        <f>IF('Permeance Results'!P5=0,"-",'Permeance Results'!P5/0.0000000000000003348*('Transport Summary'!$C$2/1000000000))</f>
        <v>-</v>
      </c>
      <c r="AA7" s="42">
        <f>IF('Permeance Results'!Q5=0,"-",'Permeance Results'!Q5/0.0000000000000003348*('Transport Summary'!$C$2/1000000000))</f>
        <v>11225.959728041664</v>
      </c>
      <c r="AB7" s="42" t="e">
        <f>IF('Permeance Results'!R5=0,"-",'Permeance Results'!R5/0.0000000000000003348*('Transport Summary'!$C$2/1000000000))</f>
        <v>#VALUE!</v>
      </c>
      <c r="AC7" s="42" t="str">
        <f>IF('Permeance Results'!S5=0,"-",'Permeance Results'!S5/0.0000000000000003348*('Transport Summary'!$C$2/1000000000))</f>
        <v>-</v>
      </c>
      <c r="AD7" s="42" t="str">
        <f>IF('Permeance Results'!T5=0,"-",'Permeance Results'!T5/0.0000000000000003348*('Transport Summary'!$C$2/1000000000))</f>
        <v>-</v>
      </c>
      <c r="AE7" s="42" t="e">
        <f>IF('Permeance Results'!U5=0,"-",'Permeance Results'!U5/0.0000000000000003348*('Transport Summary'!$C$2/1000000000))</f>
        <v>#VALUE!</v>
      </c>
      <c r="AF7" s="42" t="str">
        <f>IF('Permeance Results'!V5=0,"-",'Permeance Results'!V5/0.0000000000000003348*('Transport Summary'!$C$2/1000000000))</f>
        <v>-</v>
      </c>
      <c r="AG7" s="42" t="str">
        <f>IF('Permeance Results'!W5=0,"-",'Permeance Results'!W5/0.0000000000000003348*('Transport Summary'!$C$2/1000000000))</f>
        <v>-</v>
      </c>
      <c r="AH7" s="42" t="str">
        <f>IF('Permeance Results'!X5=0,"-",'Permeance Results'!X5/0.0000000000000003348*('Transport Summary'!$C$2/1000000000))</f>
        <v>-</v>
      </c>
    </row>
    <row r="10" spans="3:34" ht="17.25">
      <c r="C10" s="32"/>
      <c r="D10" s="75" t="s">
        <v>50</v>
      </c>
      <c r="E10" s="76"/>
      <c r="F10" s="76"/>
      <c r="G10" s="76"/>
      <c r="H10" s="76"/>
      <c r="I10" s="76"/>
      <c r="J10" s="76"/>
      <c r="K10" s="76"/>
      <c r="L10" s="76"/>
      <c r="N10" s="32"/>
      <c r="O10" s="75" t="s">
        <v>54</v>
      </c>
      <c r="P10" s="76"/>
      <c r="Q10" s="76"/>
      <c r="R10" s="76"/>
      <c r="S10" s="76"/>
      <c r="T10" s="76"/>
      <c r="U10" s="76"/>
      <c r="V10" s="76"/>
      <c r="W10" s="76"/>
      <c r="Y10" s="32"/>
      <c r="Z10" s="75" t="s">
        <v>55</v>
      </c>
      <c r="AA10" s="76"/>
      <c r="AB10" s="76"/>
      <c r="AC10" s="76"/>
      <c r="AD10" s="76"/>
      <c r="AE10" s="76"/>
      <c r="AF10" s="76"/>
      <c r="AG10" s="76"/>
      <c r="AH10" s="76"/>
    </row>
    <row r="11" spans="3:34" ht="18">
      <c r="C11" s="35" t="s">
        <v>9</v>
      </c>
      <c r="D11" s="33" t="s">
        <v>42</v>
      </c>
      <c r="E11" s="34" t="s">
        <v>40</v>
      </c>
      <c r="F11" s="34" t="s">
        <v>48</v>
      </c>
      <c r="G11" s="34" t="s">
        <v>46</v>
      </c>
      <c r="H11" s="34" t="s">
        <v>47</v>
      </c>
      <c r="I11" s="34" t="s">
        <v>41</v>
      </c>
      <c r="J11" s="34" t="s">
        <v>43</v>
      </c>
      <c r="K11" s="34" t="s">
        <v>44</v>
      </c>
      <c r="L11" s="36" t="s">
        <v>45</v>
      </c>
      <c r="N11" s="35" t="s">
        <v>9</v>
      </c>
      <c r="O11" s="33" t="s">
        <v>42</v>
      </c>
      <c r="P11" s="34" t="s">
        <v>40</v>
      </c>
      <c r="Q11" s="34" t="s">
        <v>48</v>
      </c>
      <c r="R11" s="34" t="s">
        <v>46</v>
      </c>
      <c r="S11" s="34" t="s">
        <v>47</v>
      </c>
      <c r="T11" s="34" t="s">
        <v>41</v>
      </c>
      <c r="U11" s="34" t="s">
        <v>43</v>
      </c>
      <c r="V11" s="34" t="s">
        <v>44</v>
      </c>
      <c r="W11" s="36" t="s">
        <v>45</v>
      </c>
      <c r="Y11" s="35" t="s">
        <v>9</v>
      </c>
      <c r="Z11" s="33" t="s">
        <v>42</v>
      </c>
      <c r="AA11" s="34" t="s">
        <v>40</v>
      </c>
      <c r="AB11" s="34" t="s">
        <v>48</v>
      </c>
      <c r="AC11" s="34" t="s">
        <v>46</v>
      </c>
      <c r="AD11" s="34" t="s">
        <v>47</v>
      </c>
      <c r="AE11" s="34" t="s">
        <v>41</v>
      </c>
      <c r="AF11" s="34" t="s">
        <v>43</v>
      </c>
      <c r="AG11" s="34" t="s">
        <v>44</v>
      </c>
      <c r="AH11" s="36" t="s">
        <v>45</v>
      </c>
    </row>
    <row r="12" spans="3:34" ht="15.75">
      <c r="C12" s="39" t="str">
        <f>IF('Permeance Results'!O9=0,"-",'Permeance Results'!O9)</f>
        <v>-</v>
      </c>
      <c r="D12" s="37" t="str">
        <f>IF('Permeance Results'!P9=0,"-",'Permeance Results'!P9)</f>
        <v>-</v>
      </c>
      <c r="E12" s="37" t="str">
        <f>IF('Permeance Results'!Q9=0,"-",'Permeance Results'!Q9)</f>
        <v>-</v>
      </c>
      <c r="F12" s="37" t="str">
        <f>IF('Permeance Results'!R9=0,"-",'Permeance Results'!R9)</f>
        <v>-</v>
      </c>
      <c r="G12" s="37" t="str">
        <f>IF('Permeance Results'!S9=0,"-",'Permeance Results'!S9)</f>
        <v>-</v>
      </c>
      <c r="H12" s="37" t="str">
        <f>IF('Permeance Results'!T9=0,"-",'Permeance Results'!T9)</f>
        <v>-</v>
      </c>
      <c r="I12" s="37" t="str">
        <f>IF('Permeance Results'!U9=0,"-",'Permeance Results'!U9)</f>
        <v>-</v>
      </c>
      <c r="J12" s="37" t="str">
        <f>IF('Permeance Results'!V9=0,"-",'Permeance Results'!V9)</f>
        <v>-</v>
      </c>
      <c r="K12" s="37" t="str">
        <f>IF('Permeance Results'!W9=0,"-",'Permeance Results'!W9)</f>
        <v>-</v>
      </c>
      <c r="L12" s="38" t="str">
        <f>IF('Permeance Results'!X9=0,"-",'Permeance Results'!X9)</f>
        <v>-</v>
      </c>
      <c r="N12" s="39" t="str">
        <f>IF(C12=0,"-",C12)</f>
        <v>-</v>
      </c>
      <c r="O12" s="42" t="str">
        <f>IF('Permeance Results'!P9=0,"-",'Permeance Results'!P9/0.0000000000000003348*(1/1000000))</f>
        <v>-</v>
      </c>
      <c r="P12" s="42" t="str">
        <f>IF('Permeance Results'!Q9=0,"-",'Permeance Results'!Q9/0.0000000000000003348*(1/1000000))</f>
        <v>-</v>
      </c>
      <c r="Q12" s="42" t="str">
        <f>IF('Permeance Results'!R9=0,"-",'Permeance Results'!R9/0.0000000000000003348*(1/1000000))</f>
        <v>-</v>
      </c>
      <c r="R12" s="42" t="str">
        <f>IF('Permeance Results'!S9=0,"-",'Permeance Results'!S9/0.0000000000000003348*(1/1000000))</f>
        <v>-</v>
      </c>
      <c r="S12" s="42" t="str">
        <f>IF('Permeance Results'!T9=0,"-",'Permeance Results'!T9/0.0000000000000003348*(1/1000000))</f>
        <v>-</v>
      </c>
      <c r="T12" s="42" t="str">
        <f>IF('Permeance Results'!U9=0,"-",'Permeance Results'!U9/0.0000000000000003348*(1/1000000))</f>
        <v>-</v>
      </c>
      <c r="U12" s="42" t="str">
        <f>IF('Permeance Results'!V9=0,"-",'Permeance Results'!V9/0.0000000000000003348*(1/1000000))</f>
        <v>-</v>
      </c>
      <c r="V12" s="42" t="str">
        <f>IF('Permeance Results'!W9=0,"-",'Permeance Results'!W9/0.0000000000000003348*(1/1000000))</f>
        <v>-</v>
      </c>
      <c r="W12" s="42" t="str">
        <f>IF('Permeance Results'!X9=0,"-",'Permeance Results'!X9/0.0000000000000003348*(1/1000000))</f>
        <v>-</v>
      </c>
      <c r="Y12" s="39" t="str">
        <f>IF(N12=0,"-",N12)</f>
        <v>-</v>
      </c>
      <c r="Z12" s="42" t="str">
        <f>IF('Permeance Results'!P9=0,"-",'Permeance Results'!P9/0.0000000000000003348*('Transport Summary'!$C$2/1000000000))</f>
        <v>-</v>
      </c>
      <c r="AA12" s="42" t="str">
        <f>IF('Permeance Results'!Q9=0,"-",'Permeance Results'!Q9/0.0000000000000003348*('Transport Summary'!$C$2/1000000000))</f>
        <v>-</v>
      </c>
      <c r="AB12" s="42" t="str">
        <f>IF('Permeance Results'!R9=0,"-",'Permeance Results'!R9/0.0000000000000003348*('Transport Summary'!$C$2/1000000000))</f>
        <v>-</v>
      </c>
      <c r="AC12" s="42" t="str">
        <f>IF('Permeance Results'!S9=0,"-",'Permeance Results'!S9/0.0000000000000003348*('Transport Summary'!$C$2/1000000000))</f>
        <v>-</v>
      </c>
      <c r="AD12" s="42" t="str">
        <f>IF('Permeance Results'!T9=0,"-",'Permeance Results'!T9/0.0000000000000003348*('Transport Summary'!$C$2/1000000000))</f>
        <v>-</v>
      </c>
      <c r="AE12" s="42" t="str">
        <f>IF('Permeance Results'!U9=0,"-",'Permeance Results'!U9/0.0000000000000003348*('Transport Summary'!$C$2/1000000000))</f>
        <v>-</v>
      </c>
      <c r="AF12" s="42" t="str">
        <f>IF('Permeance Results'!V9=0,"-",'Permeance Results'!V9/0.0000000000000003348*('Transport Summary'!$C$2/1000000000))</f>
        <v>-</v>
      </c>
      <c r="AG12" s="42" t="str">
        <f>IF('Permeance Results'!W9=0,"-",'Permeance Results'!W9/0.0000000000000003348*('Transport Summary'!$C$2/1000000000))</f>
        <v>-</v>
      </c>
      <c r="AH12" s="42" t="str">
        <f>IF('Permeance Results'!X9=0,"-",'Permeance Results'!X9/0.0000000000000003348*('Transport Summary'!$C$2/1000000000))</f>
        <v>-</v>
      </c>
    </row>
    <row r="15" spans="3:34" ht="17.25">
      <c r="C15" s="32"/>
      <c r="D15" s="75" t="s">
        <v>50</v>
      </c>
      <c r="E15" s="76"/>
      <c r="F15" s="76"/>
      <c r="G15" s="76"/>
      <c r="H15" s="76"/>
      <c r="I15" s="76"/>
      <c r="J15" s="76"/>
      <c r="K15" s="76"/>
      <c r="L15" s="76"/>
      <c r="N15" s="32"/>
      <c r="O15" s="75" t="s">
        <v>54</v>
      </c>
      <c r="P15" s="76"/>
      <c r="Q15" s="76"/>
      <c r="R15" s="76"/>
      <c r="S15" s="76"/>
      <c r="T15" s="76"/>
      <c r="U15" s="76"/>
      <c r="V15" s="76"/>
      <c r="W15" s="76"/>
      <c r="Y15" s="32"/>
      <c r="Z15" s="75" t="s">
        <v>55</v>
      </c>
      <c r="AA15" s="76"/>
      <c r="AB15" s="76"/>
      <c r="AC15" s="76"/>
      <c r="AD15" s="76"/>
      <c r="AE15" s="76"/>
      <c r="AF15" s="76"/>
      <c r="AG15" s="76"/>
      <c r="AH15" s="76"/>
    </row>
    <row r="16" spans="3:34" ht="18">
      <c r="C16" s="35" t="s">
        <v>9</v>
      </c>
      <c r="D16" s="33" t="s">
        <v>42</v>
      </c>
      <c r="E16" s="34" t="s">
        <v>40</v>
      </c>
      <c r="F16" s="34" t="s">
        <v>48</v>
      </c>
      <c r="G16" s="34" t="s">
        <v>46</v>
      </c>
      <c r="H16" s="34" t="s">
        <v>47</v>
      </c>
      <c r="I16" s="34" t="s">
        <v>41</v>
      </c>
      <c r="J16" s="34" t="s">
        <v>43</v>
      </c>
      <c r="K16" s="34" t="s">
        <v>44</v>
      </c>
      <c r="L16" s="36" t="s">
        <v>45</v>
      </c>
      <c r="N16" s="35" t="s">
        <v>9</v>
      </c>
      <c r="O16" s="33" t="s">
        <v>42</v>
      </c>
      <c r="P16" s="34" t="s">
        <v>40</v>
      </c>
      <c r="Q16" s="34" t="s">
        <v>48</v>
      </c>
      <c r="R16" s="34" t="s">
        <v>46</v>
      </c>
      <c r="S16" s="34" t="s">
        <v>47</v>
      </c>
      <c r="T16" s="34" t="s">
        <v>41</v>
      </c>
      <c r="U16" s="34" t="s">
        <v>43</v>
      </c>
      <c r="V16" s="34" t="s">
        <v>44</v>
      </c>
      <c r="W16" s="36" t="s">
        <v>45</v>
      </c>
      <c r="Y16" s="35" t="s">
        <v>9</v>
      </c>
      <c r="Z16" s="33" t="s">
        <v>42</v>
      </c>
      <c r="AA16" s="34" t="s">
        <v>40</v>
      </c>
      <c r="AB16" s="34" t="s">
        <v>48</v>
      </c>
      <c r="AC16" s="34" t="s">
        <v>46</v>
      </c>
      <c r="AD16" s="34" t="s">
        <v>47</v>
      </c>
      <c r="AE16" s="34" t="s">
        <v>41</v>
      </c>
      <c r="AF16" s="34" t="s">
        <v>43</v>
      </c>
      <c r="AG16" s="34" t="s">
        <v>44</v>
      </c>
      <c r="AH16" s="36" t="s">
        <v>45</v>
      </c>
    </row>
    <row r="17" spans="1:34" ht="15.75">
      <c r="C17" s="39" t="str">
        <f>IF('Permeance Results'!O13=0,"-",'Permeance Results'!O13)</f>
        <v>-</v>
      </c>
      <c r="D17" s="37" t="str">
        <f>IF('Permeance Results'!P13=0,"-",'Permeance Results'!P13)</f>
        <v>-</v>
      </c>
      <c r="E17" s="37" t="str">
        <f>IF('Permeance Results'!Q13=0,"-",'Permeance Results'!Q13)</f>
        <v>-</v>
      </c>
      <c r="F17" s="37" t="str">
        <f>IF('Permeance Results'!R13=0,"-",'Permeance Results'!R13)</f>
        <v>-</v>
      </c>
      <c r="G17" s="37" t="str">
        <f>IF('Permeance Results'!S13=0,"-",'Permeance Results'!S13)</f>
        <v>-</v>
      </c>
      <c r="H17" s="37" t="str">
        <f>IF('Permeance Results'!T13=0,"-",'Permeance Results'!T13)</f>
        <v>-</v>
      </c>
      <c r="I17" s="37" t="str">
        <f>IF('Permeance Results'!U13=0,"-",'Permeance Results'!U13)</f>
        <v>-</v>
      </c>
      <c r="J17" s="37" t="str">
        <f>IF('Permeance Results'!V13=0,"-",'Permeance Results'!V13)</f>
        <v>-</v>
      </c>
      <c r="K17" s="37" t="str">
        <f>IF('Permeance Results'!W13=0,"-",'Permeance Results'!W13)</f>
        <v>-</v>
      </c>
      <c r="L17" s="38" t="str">
        <f>IF('Permeance Results'!X13=0,"-",'Permeance Results'!X13)</f>
        <v>-</v>
      </c>
      <c r="N17" s="39" t="str">
        <f>IF(C17=0,"-",C17)</f>
        <v>-</v>
      </c>
      <c r="O17" s="42" t="str">
        <f>IF('Permeance Results'!P13=0,"-",'Permeance Results'!P13/0.0000000000000003348*(1/1000000))</f>
        <v>-</v>
      </c>
      <c r="P17" s="42" t="str">
        <f>IF('Permeance Results'!Q13=0,"-",'Permeance Results'!Q13/0.0000000000000003348*(1/1000000))</f>
        <v>-</v>
      </c>
      <c r="Q17" s="42" t="str">
        <f>IF('Permeance Results'!R13=0,"-",'Permeance Results'!R13/0.0000000000000003348*(1/1000000))</f>
        <v>-</v>
      </c>
      <c r="R17" s="42" t="str">
        <f>IF('Permeance Results'!S13=0,"-",'Permeance Results'!S13/0.0000000000000003348*(1/1000000))</f>
        <v>-</v>
      </c>
      <c r="S17" s="42" t="str">
        <f>IF('Permeance Results'!T13=0,"-",'Permeance Results'!T13/0.0000000000000003348*(1/1000000))</f>
        <v>-</v>
      </c>
      <c r="T17" s="42" t="str">
        <f>IF('Permeance Results'!U13=0,"-",'Permeance Results'!U13/0.0000000000000003348*(1/1000000))</f>
        <v>-</v>
      </c>
      <c r="U17" s="42" t="str">
        <f>IF('Permeance Results'!V13=0,"-",'Permeance Results'!V13/0.0000000000000003348*(1/1000000))</f>
        <v>-</v>
      </c>
      <c r="V17" s="42" t="str">
        <f>IF('Permeance Results'!W13=0,"-",'Permeance Results'!W13/0.0000000000000003348*(1/1000000))</f>
        <v>-</v>
      </c>
      <c r="W17" s="42" t="str">
        <f>IF('Permeance Results'!X13=0,"-",'Permeance Results'!X13/0.0000000000000003348*(1/1000000))</f>
        <v>-</v>
      </c>
      <c r="Y17" s="39" t="str">
        <f>IF(N17=0,"-",N17)</f>
        <v>-</v>
      </c>
      <c r="Z17" s="42" t="str">
        <f>IF('Permeance Results'!P13=0,"-",'Permeance Results'!P13/0.0000000000000003348*('Transport Summary'!$C$2/1000000000))</f>
        <v>-</v>
      </c>
      <c r="AA17" s="42" t="str">
        <f>IF('Permeance Results'!Q13=0,"-",'Permeance Results'!Q13/0.0000000000000003348*('Transport Summary'!$C$2/1000000000))</f>
        <v>-</v>
      </c>
      <c r="AB17" s="42" t="str">
        <f>IF('Permeance Results'!R13=0,"-",'Permeance Results'!R13/0.0000000000000003348*('Transport Summary'!$C$2/1000000000))</f>
        <v>-</v>
      </c>
      <c r="AC17" s="42" t="str">
        <f>IF('Permeance Results'!S13=0,"-",'Permeance Results'!S13/0.0000000000000003348*('Transport Summary'!$C$2/1000000000))</f>
        <v>-</v>
      </c>
      <c r="AD17" s="42" t="str">
        <f>IF('Permeance Results'!T13=0,"-",'Permeance Results'!T13/0.0000000000000003348*('Transport Summary'!$C$2/1000000000))</f>
        <v>-</v>
      </c>
      <c r="AE17" s="42" t="str">
        <f>IF('Permeance Results'!U13=0,"-",'Permeance Results'!U13/0.0000000000000003348*('Transport Summary'!$C$2/1000000000))</f>
        <v>-</v>
      </c>
      <c r="AF17" s="42" t="str">
        <f>IF('Permeance Results'!V13=0,"-",'Permeance Results'!V13/0.0000000000000003348*('Transport Summary'!$C$2/1000000000))</f>
        <v>-</v>
      </c>
      <c r="AG17" s="42" t="str">
        <f>IF('Permeance Results'!W13=0,"-",'Permeance Results'!W13/0.0000000000000003348*('Transport Summary'!$C$2/1000000000))</f>
        <v>-</v>
      </c>
      <c r="AH17" s="42" t="str">
        <f>IF('Permeance Results'!X13=0,"-",'Permeance Results'!X13/0.0000000000000003348*('Transport Summary'!$C$2/1000000000))</f>
        <v>-</v>
      </c>
    </row>
    <row r="20" spans="1:34" ht="17.25">
      <c r="C20" s="32"/>
      <c r="D20" s="75" t="s">
        <v>50</v>
      </c>
      <c r="E20" s="76"/>
      <c r="F20" s="76"/>
      <c r="G20" s="76"/>
      <c r="H20" s="76"/>
      <c r="I20" s="76"/>
      <c r="J20" s="76"/>
      <c r="K20" s="76"/>
      <c r="L20" s="76"/>
      <c r="N20" s="32"/>
      <c r="O20" s="75" t="s">
        <v>54</v>
      </c>
      <c r="P20" s="76"/>
      <c r="Q20" s="76"/>
      <c r="R20" s="76"/>
      <c r="S20" s="76"/>
      <c r="T20" s="76"/>
      <c r="U20" s="76"/>
      <c r="V20" s="76"/>
      <c r="W20" s="76"/>
      <c r="Y20" s="32"/>
      <c r="Z20" s="75" t="s">
        <v>55</v>
      </c>
      <c r="AA20" s="76"/>
      <c r="AB20" s="76"/>
      <c r="AC20" s="76"/>
      <c r="AD20" s="76"/>
      <c r="AE20" s="76"/>
      <c r="AF20" s="76"/>
      <c r="AG20" s="76"/>
      <c r="AH20" s="76"/>
    </row>
    <row r="21" spans="1:34" ht="18">
      <c r="C21" s="35" t="s">
        <v>9</v>
      </c>
      <c r="D21" s="33" t="s">
        <v>42</v>
      </c>
      <c r="E21" s="34" t="s">
        <v>40</v>
      </c>
      <c r="F21" s="34" t="s">
        <v>48</v>
      </c>
      <c r="G21" s="34" t="s">
        <v>46</v>
      </c>
      <c r="H21" s="34" t="s">
        <v>47</v>
      </c>
      <c r="I21" s="34" t="s">
        <v>41</v>
      </c>
      <c r="J21" s="34" t="s">
        <v>43</v>
      </c>
      <c r="K21" s="34" t="s">
        <v>44</v>
      </c>
      <c r="L21" s="36" t="s">
        <v>45</v>
      </c>
      <c r="N21" s="35" t="s">
        <v>9</v>
      </c>
      <c r="O21" s="33" t="s">
        <v>42</v>
      </c>
      <c r="P21" s="34" t="s">
        <v>40</v>
      </c>
      <c r="Q21" s="34" t="s">
        <v>48</v>
      </c>
      <c r="R21" s="34" t="s">
        <v>46</v>
      </c>
      <c r="S21" s="34" t="s">
        <v>47</v>
      </c>
      <c r="T21" s="34" t="s">
        <v>41</v>
      </c>
      <c r="U21" s="34" t="s">
        <v>43</v>
      </c>
      <c r="V21" s="34" t="s">
        <v>44</v>
      </c>
      <c r="W21" s="36" t="s">
        <v>45</v>
      </c>
      <c r="Y21" s="35" t="s">
        <v>9</v>
      </c>
      <c r="Z21" s="33" t="s">
        <v>42</v>
      </c>
      <c r="AA21" s="34" t="s">
        <v>40</v>
      </c>
      <c r="AB21" s="34" t="s">
        <v>48</v>
      </c>
      <c r="AC21" s="34" t="s">
        <v>46</v>
      </c>
      <c r="AD21" s="34" t="s">
        <v>47</v>
      </c>
      <c r="AE21" s="34" t="s">
        <v>41</v>
      </c>
      <c r="AF21" s="34" t="s">
        <v>43</v>
      </c>
      <c r="AG21" s="34" t="s">
        <v>44</v>
      </c>
      <c r="AH21" s="36" t="s">
        <v>45</v>
      </c>
    </row>
    <row r="22" spans="1:34" ht="15.75">
      <c r="C22" s="39" t="str">
        <f>IF('Permeance Results'!O17=0,"-",'Permeance Results'!O17)</f>
        <v>-</v>
      </c>
      <c r="D22" s="37" t="str">
        <f>IF('Permeance Results'!P17=0,"-",'Permeance Results'!P17)</f>
        <v>-</v>
      </c>
      <c r="E22" s="37" t="str">
        <f>IF('Permeance Results'!Q17=0,"-",'Permeance Results'!Q17)</f>
        <v>-</v>
      </c>
      <c r="F22" s="37" t="str">
        <f>IF('Permeance Results'!R17=0,"-",'Permeance Results'!R17)</f>
        <v>-</v>
      </c>
      <c r="G22" s="37" t="str">
        <f>IF('Permeance Results'!S17=0,"-",'Permeance Results'!S17)</f>
        <v>-</v>
      </c>
      <c r="H22" s="37" t="str">
        <f>IF('Permeance Results'!T17=0,"-",'Permeance Results'!T17)</f>
        <v>-</v>
      </c>
      <c r="I22" s="37" t="str">
        <f>IF('Permeance Results'!U17=0,"-",'Permeance Results'!U17)</f>
        <v>-</v>
      </c>
      <c r="J22" s="37" t="str">
        <f>IF('Permeance Results'!V17=0,"-",'Permeance Results'!V17)</f>
        <v>-</v>
      </c>
      <c r="K22" s="37" t="str">
        <f>IF('Permeance Results'!W17=0,"-",'Permeance Results'!W17)</f>
        <v>-</v>
      </c>
      <c r="L22" s="38" t="str">
        <f>IF('Permeance Results'!X17=0,"-",'Permeance Results'!X17)</f>
        <v>-</v>
      </c>
      <c r="N22" s="39" t="str">
        <f>IF(C22=0,"-",C22)</f>
        <v>-</v>
      </c>
      <c r="O22" s="42" t="str">
        <f>IF('Permeance Results'!P17=0,"-",'Permeance Results'!P17/0.0000000000000003348*(1/1000000))</f>
        <v>-</v>
      </c>
      <c r="P22" s="42" t="str">
        <f>IF('Permeance Results'!Q17=0,"-",'Permeance Results'!Q17/0.0000000000000003348*(1/1000000))</f>
        <v>-</v>
      </c>
      <c r="Q22" s="42" t="str">
        <f>IF('Permeance Results'!R17=0,"-",'Permeance Results'!R17/0.0000000000000003348*(1/1000000))</f>
        <v>-</v>
      </c>
      <c r="R22" s="42" t="str">
        <f>IF('Permeance Results'!S17=0,"-",'Permeance Results'!S17/0.0000000000000003348*(1/1000000))</f>
        <v>-</v>
      </c>
      <c r="S22" s="42" t="str">
        <f>IF('Permeance Results'!T17=0,"-",'Permeance Results'!T17/0.0000000000000003348*(1/1000000))</f>
        <v>-</v>
      </c>
      <c r="T22" s="42" t="str">
        <f>IF('Permeance Results'!U17=0,"-",'Permeance Results'!U17/0.0000000000000003348*(1/1000000))</f>
        <v>-</v>
      </c>
      <c r="U22" s="42" t="str">
        <f>IF('Permeance Results'!V17=0,"-",'Permeance Results'!V17/0.0000000000000003348*(1/1000000))</f>
        <v>-</v>
      </c>
      <c r="V22" s="42" t="str">
        <f>IF('Permeance Results'!W17=0,"-",'Permeance Results'!W17/0.0000000000000003348*(1/1000000))</f>
        <v>-</v>
      </c>
      <c r="W22" s="42" t="str">
        <f>IF('Permeance Results'!X17=0,"-",'Permeance Results'!X17/0.0000000000000003348*(1/1000000))</f>
        <v>-</v>
      </c>
      <c r="Y22" s="39" t="str">
        <f>IF(N22=0,"-",N22)</f>
        <v>-</v>
      </c>
      <c r="Z22" s="42" t="str">
        <f>IF('Permeance Results'!P17=0,"-",'Permeance Results'!P17/0.0000000000000003348*('Transport Summary'!$C$2/1000000000))</f>
        <v>-</v>
      </c>
      <c r="AA22" s="42" t="str">
        <f>IF('Permeance Results'!Q17=0,"-",'Permeance Results'!Q17/0.0000000000000003348*('Transport Summary'!$C$2/1000000000))</f>
        <v>-</v>
      </c>
      <c r="AB22" s="42" t="str">
        <f>IF('Permeance Results'!R17=0,"-",'Permeance Results'!R17/0.0000000000000003348*('Transport Summary'!$C$2/1000000000))</f>
        <v>-</v>
      </c>
      <c r="AC22" s="42" t="str">
        <f>IF('Permeance Results'!S17=0,"-",'Permeance Results'!S17/0.0000000000000003348*('Transport Summary'!$C$2/1000000000))</f>
        <v>-</v>
      </c>
      <c r="AD22" s="42" t="str">
        <f>IF('Permeance Results'!T17=0,"-",'Permeance Results'!T17/0.0000000000000003348*('Transport Summary'!$C$2/1000000000))</f>
        <v>-</v>
      </c>
      <c r="AE22" s="42" t="str">
        <f>IF('Permeance Results'!U17=0,"-",'Permeance Results'!U17/0.0000000000000003348*('Transport Summary'!$C$2/1000000000))</f>
        <v>-</v>
      </c>
      <c r="AF22" s="42" t="str">
        <f>IF('Permeance Results'!V17=0,"-",'Permeance Results'!V17/0.0000000000000003348*('Transport Summary'!$C$2/1000000000))</f>
        <v>-</v>
      </c>
      <c r="AG22" s="42" t="str">
        <f>IF('Permeance Results'!W17=0,"-",'Permeance Results'!W17/0.0000000000000003348*('Transport Summary'!$C$2/1000000000))</f>
        <v>-</v>
      </c>
      <c r="AH22" s="42" t="str">
        <f>IF('Permeance Results'!X17=0,"-",'Permeance Results'!X17/0.0000000000000003348*('Transport Summary'!$C$2/1000000000))</f>
        <v>-</v>
      </c>
    </row>
    <row r="25" spans="1:34">
      <c r="B25" t="s">
        <v>61</v>
      </c>
    </row>
    <row r="26" spans="1:34" ht="18.75">
      <c r="B26" t="s">
        <v>62</v>
      </c>
      <c r="D26" s="75" t="s">
        <v>63</v>
      </c>
      <c r="E26" s="76"/>
      <c r="F26" s="76"/>
      <c r="G26" s="76"/>
      <c r="H26" s="76"/>
      <c r="I26" s="76"/>
      <c r="J26" s="76"/>
      <c r="K26" s="76"/>
      <c r="L26" s="76"/>
    </row>
    <row r="27" spans="1:34" ht="18">
      <c r="A27">
        <v>1</v>
      </c>
      <c r="B27" s="6">
        <v>30</v>
      </c>
      <c r="D27" s="33" t="s">
        <v>42</v>
      </c>
      <c r="E27" s="34" t="s">
        <v>40</v>
      </c>
      <c r="F27" s="34" t="s">
        <v>48</v>
      </c>
      <c r="G27" s="34" t="s">
        <v>46</v>
      </c>
      <c r="H27" s="34" t="s">
        <v>47</v>
      </c>
      <c r="I27" s="34" t="s">
        <v>41</v>
      </c>
      <c r="J27" s="34" t="s">
        <v>43</v>
      </c>
      <c r="K27" s="34" t="s">
        <v>44</v>
      </c>
      <c r="L27" s="36" t="s">
        <v>45</v>
      </c>
    </row>
    <row r="28" spans="1:34">
      <c r="A28">
        <v>2</v>
      </c>
      <c r="B28" s="6">
        <v>75</v>
      </c>
      <c r="D28" s="52" t="e">
        <f>D60</f>
        <v>#VALUE!</v>
      </c>
      <c r="E28" s="52" t="e">
        <f t="shared" ref="E28:L28" si="0">E60</f>
        <v>#VALUE!</v>
      </c>
      <c r="F28" s="52" t="e">
        <f t="shared" si="0"/>
        <v>#VALUE!</v>
      </c>
      <c r="G28" s="52" t="e">
        <f t="shared" si="0"/>
        <v>#VALUE!</v>
      </c>
      <c r="H28" s="52" t="e">
        <f t="shared" si="0"/>
        <v>#VALUE!</v>
      </c>
      <c r="I28" s="52" t="e">
        <f t="shared" si="0"/>
        <v>#VALUE!</v>
      </c>
      <c r="J28" s="52" t="e">
        <f t="shared" si="0"/>
        <v>#VALUE!</v>
      </c>
      <c r="K28" s="52" t="e">
        <f t="shared" si="0"/>
        <v>#VALUE!</v>
      </c>
      <c r="L28" s="52" t="e">
        <f t="shared" si="0"/>
        <v>#VALUE!</v>
      </c>
    </row>
    <row r="29" spans="1:34" ht="17.25">
      <c r="A29">
        <v>3</v>
      </c>
      <c r="B29" s="6">
        <v>130</v>
      </c>
      <c r="C29" s="50" t="s">
        <v>64</v>
      </c>
      <c r="D29" s="54" t="e">
        <f>D58</f>
        <v>#VALUE!</v>
      </c>
      <c r="E29" s="54" t="e">
        <f t="shared" ref="E29:L29" si="1">E58</f>
        <v>#VALUE!</v>
      </c>
      <c r="F29" s="54" t="e">
        <f t="shared" si="1"/>
        <v>#VALUE!</v>
      </c>
      <c r="G29" s="54" t="e">
        <f t="shared" si="1"/>
        <v>#VALUE!</v>
      </c>
      <c r="H29" s="54" t="e">
        <f t="shared" si="1"/>
        <v>#VALUE!</v>
      </c>
      <c r="I29" s="54" t="e">
        <f t="shared" si="1"/>
        <v>#VALUE!</v>
      </c>
      <c r="J29" s="51" t="e">
        <f t="shared" si="1"/>
        <v>#VALUE!</v>
      </c>
      <c r="K29" s="51" t="e">
        <f t="shared" si="1"/>
        <v>#VALUE!</v>
      </c>
      <c r="L29" s="51" t="e">
        <f t="shared" si="1"/>
        <v>#VALUE!</v>
      </c>
    </row>
    <row r="33" spans="4:12">
      <c r="D33" t="s">
        <v>65</v>
      </c>
    </row>
    <row r="34" spans="4:12">
      <c r="D34" t="str">
        <f t="shared" ref="D34:L34" si="2">D6</f>
        <v>He (2.6 Å)</v>
      </c>
      <c r="E34" t="str">
        <f t="shared" si="2"/>
        <v>H2 (2.89 Å)</v>
      </c>
      <c r="F34" t="str">
        <f t="shared" si="2"/>
        <v>CO2 (3.3 Å)</v>
      </c>
      <c r="G34" t="str">
        <f t="shared" si="2"/>
        <v>O2 (3.46 Å)</v>
      </c>
      <c r="H34" t="str">
        <f t="shared" si="2"/>
        <v>N2 (3.64 Å)</v>
      </c>
      <c r="I34" t="str">
        <f t="shared" si="2"/>
        <v>CH4 (3.8 Å)</v>
      </c>
      <c r="J34" t="str">
        <f t="shared" si="2"/>
        <v>C3H8 (4.3 Å)</v>
      </c>
      <c r="K34" t="str">
        <f t="shared" si="2"/>
        <v>C3H6 (4.5 Å)</v>
      </c>
      <c r="L34" t="str">
        <f t="shared" si="2"/>
        <v>SF6 (5.5 Å)</v>
      </c>
    </row>
    <row r="35" spans="4:12">
      <c r="D35" t="s">
        <v>9</v>
      </c>
      <c r="E35" t="s">
        <v>9</v>
      </c>
      <c r="F35" t="s">
        <v>9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  <c r="L35" t="s">
        <v>9</v>
      </c>
    </row>
    <row r="36" spans="4:12">
      <c r="D36">
        <f t="shared" ref="D36:L36" si="3">$B$27</f>
        <v>30</v>
      </c>
      <c r="E36">
        <f t="shared" si="3"/>
        <v>30</v>
      </c>
      <c r="F36">
        <f t="shared" si="3"/>
        <v>30</v>
      </c>
      <c r="G36">
        <f t="shared" si="3"/>
        <v>30</v>
      </c>
      <c r="H36">
        <f t="shared" si="3"/>
        <v>30</v>
      </c>
      <c r="I36">
        <f t="shared" si="3"/>
        <v>30</v>
      </c>
      <c r="J36">
        <f t="shared" si="3"/>
        <v>30</v>
      </c>
      <c r="K36">
        <f t="shared" si="3"/>
        <v>30</v>
      </c>
      <c r="L36">
        <f t="shared" si="3"/>
        <v>30</v>
      </c>
    </row>
    <row r="37" spans="4:12">
      <c r="D37">
        <f t="shared" ref="D37:L37" si="4">$B$28</f>
        <v>75</v>
      </c>
      <c r="E37">
        <f t="shared" si="4"/>
        <v>75</v>
      </c>
      <c r="F37">
        <f t="shared" si="4"/>
        <v>75</v>
      </c>
      <c r="G37">
        <f t="shared" si="4"/>
        <v>75</v>
      </c>
      <c r="H37">
        <f t="shared" si="4"/>
        <v>75</v>
      </c>
      <c r="I37">
        <f t="shared" si="4"/>
        <v>75</v>
      </c>
      <c r="J37">
        <f t="shared" si="4"/>
        <v>75</v>
      </c>
      <c r="K37">
        <f t="shared" si="4"/>
        <v>75</v>
      </c>
      <c r="L37">
        <f t="shared" si="4"/>
        <v>75</v>
      </c>
    </row>
    <row r="38" spans="4:12">
      <c r="D38">
        <f t="shared" ref="D38:L38" si="5">$B$29</f>
        <v>130</v>
      </c>
      <c r="E38">
        <f t="shared" si="5"/>
        <v>130</v>
      </c>
      <c r="F38">
        <f t="shared" si="5"/>
        <v>130</v>
      </c>
      <c r="G38">
        <f t="shared" si="5"/>
        <v>130</v>
      </c>
      <c r="H38">
        <f t="shared" si="5"/>
        <v>130</v>
      </c>
      <c r="I38">
        <f t="shared" si="5"/>
        <v>130</v>
      </c>
      <c r="J38">
        <f t="shared" si="5"/>
        <v>130</v>
      </c>
      <c r="K38">
        <f t="shared" si="5"/>
        <v>130</v>
      </c>
      <c r="L38">
        <f t="shared" si="5"/>
        <v>130</v>
      </c>
    </row>
    <row r="39" spans="4:12">
      <c r="D39" t="s">
        <v>66</v>
      </c>
      <c r="E39" t="s">
        <v>66</v>
      </c>
      <c r="F39" t="s">
        <v>66</v>
      </c>
      <c r="G39" t="s">
        <v>66</v>
      </c>
      <c r="H39" t="s">
        <v>66</v>
      </c>
      <c r="I39" t="s">
        <v>66</v>
      </c>
      <c r="J39" t="s">
        <v>66</v>
      </c>
      <c r="K39" t="s">
        <v>66</v>
      </c>
      <c r="L39" t="s">
        <v>66</v>
      </c>
    </row>
    <row r="40" spans="4:12">
      <c r="D40">
        <f t="shared" ref="D40:E42" si="6">273.15+D36</f>
        <v>303.14999999999998</v>
      </c>
      <c r="E40">
        <f t="shared" si="6"/>
        <v>303.14999999999998</v>
      </c>
      <c r="F40">
        <f t="shared" ref="F40:L42" si="7">273.15+F36</f>
        <v>303.14999999999998</v>
      </c>
      <c r="G40">
        <f t="shared" si="7"/>
        <v>303.14999999999998</v>
      </c>
      <c r="H40">
        <f t="shared" si="7"/>
        <v>303.14999999999998</v>
      </c>
      <c r="I40">
        <f t="shared" si="7"/>
        <v>303.14999999999998</v>
      </c>
      <c r="J40">
        <f t="shared" si="7"/>
        <v>303.14999999999998</v>
      </c>
      <c r="K40">
        <f t="shared" si="7"/>
        <v>303.14999999999998</v>
      </c>
      <c r="L40">
        <f t="shared" si="7"/>
        <v>303.14999999999998</v>
      </c>
    </row>
    <row r="41" spans="4:12">
      <c r="D41">
        <f t="shared" si="6"/>
        <v>348.15</v>
      </c>
      <c r="E41">
        <f t="shared" si="6"/>
        <v>348.15</v>
      </c>
      <c r="F41">
        <f t="shared" si="7"/>
        <v>348.15</v>
      </c>
      <c r="G41">
        <f t="shared" si="7"/>
        <v>348.15</v>
      </c>
      <c r="H41">
        <f t="shared" si="7"/>
        <v>348.15</v>
      </c>
      <c r="I41">
        <f t="shared" si="7"/>
        <v>348.15</v>
      </c>
      <c r="J41">
        <f t="shared" si="7"/>
        <v>348.15</v>
      </c>
      <c r="K41">
        <f t="shared" si="7"/>
        <v>348.15</v>
      </c>
      <c r="L41">
        <f t="shared" si="7"/>
        <v>348.15</v>
      </c>
    </row>
    <row r="42" spans="4:12">
      <c r="D42">
        <f t="shared" si="6"/>
        <v>403.15</v>
      </c>
      <c r="E42">
        <f t="shared" si="6"/>
        <v>403.15</v>
      </c>
      <c r="F42">
        <f t="shared" si="7"/>
        <v>403.15</v>
      </c>
      <c r="G42">
        <f t="shared" si="7"/>
        <v>403.15</v>
      </c>
      <c r="H42">
        <f t="shared" si="7"/>
        <v>403.15</v>
      </c>
      <c r="I42">
        <f t="shared" si="7"/>
        <v>403.15</v>
      </c>
      <c r="J42">
        <f t="shared" si="7"/>
        <v>403.15</v>
      </c>
      <c r="K42">
        <f t="shared" si="7"/>
        <v>403.15</v>
      </c>
      <c r="L42">
        <f t="shared" si="7"/>
        <v>403.15</v>
      </c>
    </row>
    <row r="43" spans="4:12" ht="17.25">
      <c r="D43" t="s">
        <v>50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  <c r="J43" t="s">
        <v>50</v>
      </c>
      <c r="K43" t="s">
        <v>50</v>
      </c>
      <c r="L43" t="s">
        <v>50</v>
      </c>
    </row>
    <row r="44" spans="4:12">
      <c r="D44" s="53" t="str">
        <f t="shared" ref="D44:L44" si="8">D7</f>
        <v>-</v>
      </c>
      <c r="E44" s="53">
        <f t="shared" si="8"/>
        <v>1.8792256584741746E-6</v>
      </c>
      <c r="F44" s="53" t="str">
        <f t="shared" si="8"/>
        <v>-</v>
      </c>
      <c r="G44" s="53" t="str">
        <f t="shared" si="8"/>
        <v>-</v>
      </c>
      <c r="H44" s="53" t="str">
        <f t="shared" si="8"/>
        <v>-</v>
      </c>
      <c r="I44" s="53" t="str">
        <f t="shared" si="8"/>
        <v>-</v>
      </c>
      <c r="J44" s="53" t="str">
        <f t="shared" si="8"/>
        <v>-</v>
      </c>
      <c r="K44" s="53" t="str">
        <f t="shared" si="8"/>
        <v>-</v>
      </c>
      <c r="L44" s="53" t="str">
        <f t="shared" si="8"/>
        <v>-</v>
      </c>
    </row>
    <row r="45" spans="4:12">
      <c r="D45" s="53" t="str">
        <f t="shared" ref="D45:L45" si="9">D12</f>
        <v>-</v>
      </c>
      <c r="E45" s="53" t="str">
        <f t="shared" si="9"/>
        <v>-</v>
      </c>
      <c r="F45" s="53" t="str">
        <f t="shared" si="9"/>
        <v>-</v>
      </c>
      <c r="G45" s="53" t="str">
        <f t="shared" si="9"/>
        <v>-</v>
      </c>
      <c r="H45" s="53" t="str">
        <f t="shared" si="9"/>
        <v>-</v>
      </c>
      <c r="I45" s="53" t="str">
        <f t="shared" si="9"/>
        <v>-</v>
      </c>
      <c r="J45" s="53" t="str">
        <f t="shared" si="9"/>
        <v>-</v>
      </c>
      <c r="K45" s="53" t="str">
        <f t="shared" si="9"/>
        <v>-</v>
      </c>
      <c r="L45" s="53" t="str">
        <f t="shared" si="9"/>
        <v>-</v>
      </c>
    </row>
    <row r="46" spans="4:12">
      <c r="D46" s="53" t="str">
        <f t="shared" ref="D46:L46" si="10">D17</f>
        <v>-</v>
      </c>
      <c r="E46" s="53" t="str">
        <f t="shared" si="10"/>
        <v>-</v>
      </c>
      <c r="F46" s="53" t="str">
        <f t="shared" si="10"/>
        <v>-</v>
      </c>
      <c r="G46" s="53" t="str">
        <f t="shared" si="10"/>
        <v>-</v>
      </c>
      <c r="H46" s="53" t="str">
        <f t="shared" si="10"/>
        <v>-</v>
      </c>
      <c r="I46" s="53" t="str">
        <f t="shared" si="10"/>
        <v>-</v>
      </c>
      <c r="J46" s="53" t="str">
        <f t="shared" si="10"/>
        <v>-</v>
      </c>
      <c r="K46" s="53" t="str">
        <f t="shared" si="10"/>
        <v>-</v>
      </c>
      <c r="L46" s="53" t="str">
        <f t="shared" si="10"/>
        <v>-</v>
      </c>
    </row>
    <row r="47" spans="4:12">
      <c r="D47" t="s">
        <v>67</v>
      </c>
      <c r="E47" t="s">
        <v>67</v>
      </c>
      <c r="F47" t="s">
        <v>67</v>
      </c>
      <c r="G47" t="s">
        <v>67</v>
      </c>
      <c r="H47" t="s">
        <v>67</v>
      </c>
      <c r="I47" t="s">
        <v>67</v>
      </c>
      <c r="J47" t="s">
        <v>67</v>
      </c>
      <c r="K47" t="s">
        <v>67</v>
      </c>
      <c r="L47" t="s">
        <v>67</v>
      </c>
    </row>
    <row r="48" spans="4:12">
      <c r="D48" t="e">
        <f t="shared" ref="D48:E50" si="11">LN(D44)</f>
        <v>#VALUE!</v>
      </c>
      <c r="E48">
        <f t="shared" si="11"/>
        <v>-13.184650749760177</v>
      </c>
      <c r="F48" t="e">
        <f t="shared" ref="F48:L50" si="12">LN(F44)</f>
        <v>#VALUE!</v>
      </c>
      <c r="G48" t="e">
        <f t="shared" si="12"/>
        <v>#VALUE!</v>
      </c>
      <c r="H48" t="e">
        <f t="shared" si="12"/>
        <v>#VALUE!</v>
      </c>
      <c r="I48" t="e">
        <f t="shared" si="12"/>
        <v>#VALUE!</v>
      </c>
      <c r="J48" t="e">
        <f t="shared" si="12"/>
        <v>#VALUE!</v>
      </c>
      <c r="K48" t="e">
        <f t="shared" si="12"/>
        <v>#VALUE!</v>
      </c>
      <c r="L48" t="e">
        <f t="shared" si="12"/>
        <v>#VALUE!</v>
      </c>
    </row>
    <row r="49" spans="4:12">
      <c r="D49" t="e">
        <f t="shared" si="11"/>
        <v>#VALUE!</v>
      </c>
      <c r="E49" t="e">
        <f t="shared" si="11"/>
        <v>#VALUE!</v>
      </c>
      <c r="F49" t="e">
        <f t="shared" si="12"/>
        <v>#VALUE!</v>
      </c>
      <c r="G49" t="e">
        <f t="shared" si="12"/>
        <v>#VALUE!</v>
      </c>
      <c r="H49" t="e">
        <f t="shared" si="12"/>
        <v>#VALUE!</v>
      </c>
      <c r="I49" t="e">
        <f t="shared" si="12"/>
        <v>#VALUE!</v>
      </c>
      <c r="J49" t="e">
        <f t="shared" si="12"/>
        <v>#VALUE!</v>
      </c>
      <c r="K49" t="e">
        <f t="shared" si="12"/>
        <v>#VALUE!</v>
      </c>
      <c r="L49" t="e">
        <f t="shared" si="12"/>
        <v>#VALUE!</v>
      </c>
    </row>
    <row r="50" spans="4:12">
      <c r="D50" t="e">
        <f t="shared" si="11"/>
        <v>#VALUE!</v>
      </c>
      <c r="E50" t="e">
        <f t="shared" si="11"/>
        <v>#VALUE!</v>
      </c>
      <c r="F50" t="e">
        <f t="shared" si="12"/>
        <v>#VALUE!</v>
      </c>
      <c r="G50" t="e">
        <f t="shared" si="12"/>
        <v>#VALUE!</v>
      </c>
      <c r="H50" t="e">
        <f t="shared" si="12"/>
        <v>#VALUE!</v>
      </c>
      <c r="I50" t="e">
        <f t="shared" si="12"/>
        <v>#VALUE!</v>
      </c>
      <c r="J50" t="e">
        <f t="shared" si="12"/>
        <v>#VALUE!</v>
      </c>
      <c r="K50" t="e">
        <f t="shared" si="12"/>
        <v>#VALUE!</v>
      </c>
      <c r="L50" t="e">
        <f t="shared" si="12"/>
        <v>#VALUE!</v>
      </c>
    </row>
    <row r="51" spans="4:12">
      <c r="D51" t="s">
        <v>68</v>
      </c>
      <c r="E51" t="s">
        <v>68</v>
      </c>
      <c r="F51" t="s">
        <v>68</v>
      </c>
      <c r="G51" t="s">
        <v>68</v>
      </c>
      <c r="H51" t="s">
        <v>68</v>
      </c>
      <c r="I51" t="s">
        <v>68</v>
      </c>
      <c r="J51" t="s">
        <v>68</v>
      </c>
      <c r="K51" t="s">
        <v>68</v>
      </c>
      <c r="L51" t="s">
        <v>68</v>
      </c>
    </row>
    <row r="52" spans="4:12">
      <c r="D52">
        <f t="shared" ref="D52:E54" si="13">1/D40</f>
        <v>3.298697014679202E-3</v>
      </c>
      <c r="E52">
        <f t="shared" si="13"/>
        <v>3.298697014679202E-3</v>
      </c>
      <c r="F52">
        <f t="shared" ref="F52:L54" si="14">1/F40</f>
        <v>3.298697014679202E-3</v>
      </c>
      <c r="G52">
        <f t="shared" si="14"/>
        <v>3.298697014679202E-3</v>
      </c>
      <c r="H52">
        <f t="shared" si="14"/>
        <v>3.298697014679202E-3</v>
      </c>
      <c r="I52">
        <f t="shared" si="14"/>
        <v>3.298697014679202E-3</v>
      </c>
      <c r="J52">
        <f t="shared" si="14"/>
        <v>3.298697014679202E-3</v>
      </c>
      <c r="K52">
        <f t="shared" si="14"/>
        <v>3.298697014679202E-3</v>
      </c>
      <c r="L52">
        <f t="shared" si="14"/>
        <v>3.298697014679202E-3</v>
      </c>
    </row>
    <row r="53" spans="4:12">
      <c r="D53">
        <f t="shared" si="13"/>
        <v>2.8723251472066642E-3</v>
      </c>
      <c r="E53">
        <f t="shared" si="13"/>
        <v>2.8723251472066642E-3</v>
      </c>
      <c r="F53">
        <f t="shared" si="14"/>
        <v>2.8723251472066642E-3</v>
      </c>
      <c r="G53">
        <f t="shared" si="14"/>
        <v>2.8723251472066642E-3</v>
      </c>
      <c r="H53">
        <f t="shared" si="14"/>
        <v>2.8723251472066642E-3</v>
      </c>
      <c r="I53">
        <f t="shared" si="14"/>
        <v>2.8723251472066642E-3</v>
      </c>
      <c r="J53">
        <f t="shared" si="14"/>
        <v>2.8723251472066642E-3</v>
      </c>
      <c r="K53">
        <f t="shared" si="14"/>
        <v>2.8723251472066642E-3</v>
      </c>
      <c r="L53">
        <f t="shared" si="14"/>
        <v>2.8723251472066642E-3</v>
      </c>
    </row>
    <row r="54" spans="4:12">
      <c r="D54">
        <f t="shared" si="13"/>
        <v>2.4804663276696021E-3</v>
      </c>
      <c r="E54">
        <f t="shared" si="13"/>
        <v>2.4804663276696021E-3</v>
      </c>
      <c r="F54">
        <f t="shared" si="14"/>
        <v>2.4804663276696021E-3</v>
      </c>
      <c r="G54">
        <f t="shared" si="14"/>
        <v>2.4804663276696021E-3</v>
      </c>
      <c r="H54">
        <f t="shared" si="14"/>
        <v>2.4804663276696021E-3</v>
      </c>
      <c r="I54">
        <f t="shared" si="14"/>
        <v>2.4804663276696021E-3</v>
      </c>
      <c r="J54">
        <f t="shared" si="14"/>
        <v>2.4804663276696021E-3</v>
      </c>
      <c r="K54">
        <f t="shared" si="14"/>
        <v>2.4804663276696021E-3</v>
      </c>
      <c r="L54">
        <f t="shared" si="14"/>
        <v>2.4804663276696021E-3</v>
      </c>
    </row>
    <row r="55" spans="4:12">
      <c r="D55" t="s">
        <v>69</v>
      </c>
      <c r="E55" t="s">
        <v>69</v>
      </c>
      <c r="F55" t="s">
        <v>69</v>
      </c>
      <c r="G55" t="s">
        <v>69</v>
      </c>
      <c r="H55" t="s">
        <v>69</v>
      </c>
      <c r="I55" t="s">
        <v>69</v>
      </c>
      <c r="J55" t="s">
        <v>69</v>
      </c>
      <c r="K55" t="s">
        <v>69</v>
      </c>
      <c r="L55" t="s">
        <v>69</v>
      </c>
    </row>
    <row r="56" spans="4:12">
      <c r="D56" t="e">
        <f>SLOPE(D48:D50,D52:D54)</f>
        <v>#VALUE!</v>
      </c>
      <c r="E56" t="e">
        <f>SLOPE(E48:E50,E52:E54)</f>
        <v>#VALUE!</v>
      </c>
      <c r="F56" t="e">
        <f t="shared" ref="F56:L56" si="15">SLOPE(F48:F50,F52:F54)</f>
        <v>#VALUE!</v>
      </c>
      <c r="G56" t="e">
        <f t="shared" si="15"/>
        <v>#VALUE!</v>
      </c>
      <c r="H56" t="e">
        <f t="shared" si="15"/>
        <v>#VALUE!</v>
      </c>
      <c r="I56" t="e">
        <f t="shared" si="15"/>
        <v>#VALUE!</v>
      </c>
      <c r="J56" t="e">
        <f t="shared" si="15"/>
        <v>#VALUE!</v>
      </c>
      <c r="K56" t="e">
        <f t="shared" si="15"/>
        <v>#VALUE!</v>
      </c>
      <c r="L56" t="e">
        <f t="shared" si="15"/>
        <v>#VALUE!</v>
      </c>
    </row>
    <row r="57" spans="4:12" ht="17.25">
      <c r="D57" t="s">
        <v>70</v>
      </c>
      <c r="E57" t="s">
        <v>64</v>
      </c>
      <c r="F57" t="s">
        <v>71</v>
      </c>
      <c r="G57" t="s">
        <v>72</v>
      </c>
      <c r="H57" t="s">
        <v>73</v>
      </c>
      <c r="I57" t="s">
        <v>74</v>
      </c>
      <c r="J57" t="s">
        <v>75</v>
      </c>
      <c r="K57" t="s">
        <v>76</v>
      </c>
      <c r="L57" t="s">
        <v>77</v>
      </c>
    </row>
    <row r="58" spans="4:12">
      <c r="D58" t="e">
        <f>(CORREL(D48:D50,D52:D54))^2</f>
        <v>#VALUE!</v>
      </c>
      <c r="E58" t="e">
        <f>(CORREL(E48:E50,E52:E54))^2</f>
        <v>#VALUE!</v>
      </c>
      <c r="F58" t="e">
        <f t="shared" ref="F58:L58" si="16">(CORREL(F48:F50,F52:F54))^2</f>
        <v>#VALUE!</v>
      </c>
      <c r="G58" t="e">
        <f t="shared" si="16"/>
        <v>#VALUE!</v>
      </c>
      <c r="H58" t="e">
        <f t="shared" si="16"/>
        <v>#VALUE!</v>
      </c>
      <c r="I58" t="e">
        <f t="shared" si="16"/>
        <v>#VALUE!</v>
      </c>
      <c r="J58" t="e">
        <f t="shared" si="16"/>
        <v>#VALUE!</v>
      </c>
      <c r="K58" t="e">
        <f t="shared" si="16"/>
        <v>#VALUE!</v>
      </c>
      <c r="L58" t="e">
        <f t="shared" si="16"/>
        <v>#VALUE!</v>
      </c>
    </row>
    <row r="59" spans="4:12" ht="18">
      <c r="D59" t="s">
        <v>78</v>
      </c>
      <c r="E59" t="s">
        <v>78</v>
      </c>
      <c r="F59" t="s">
        <v>78</v>
      </c>
      <c r="G59" t="s">
        <v>78</v>
      </c>
      <c r="H59" t="s">
        <v>78</v>
      </c>
      <c r="I59" t="s">
        <v>78</v>
      </c>
      <c r="J59" t="s">
        <v>78</v>
      </c>
      <c r="K59" t="s">
        <v>78</v>
      </c>
      <c r="L59" t="s">
        <v>78</v>
      </c>
    </row>
    <row r="60" spans="4:12">
      <c r="D60" s="3" t="e">
        <f>D56*-8.314/1000</f>
        <v>#VALUE!</v>
      </c>
      <c r="E60" s="3" t="e">
        <f>E56*-8.314/1000</f>
        <v>#VALUE!</v>
      </c>
      <c r="F60" s="3" t="e">
        <f t="shared" ref="F60:L60" si="17">F56*-8.314/1000</f>
        <v>#VALUE!</v>
      </c>
      <c r="G60" s="3" t="e">
        <f t="shared" si="17"/>
        <v>#VALUE!</v>
      </c>
      <c r="H60" s="3" t="e">
        <f t="shared" si="17"/>
        <v>#VALUE!</v>
      </c>
      <c r="I60" s="3" t="e">
        <f t="shared" si="17"/>
        <v>#VALUE!</v>
      </c>
      <c r="J60" s="3" t="e">
        <f t="shared" si="17"/>
        <v>#VALUE!</v>
      </c>
      <c r="K60" s="3" t="e">
        <f t="shared" si="17"/>
        <v>#VALUE!</v>
      </c>
      <c r="L60" s="3" t="e">
        <f t="shared" si="17"/>
        <v>#VALUE!</v>
      </c>
    </row>
  </sheetData>
  <mergeCells count="14">
    <mergeCell ref="D26:L26"/>
    <mergeCell ref="C2:D2"/>
    <mergeCell ref="O5:W5"/>
    <mergeCell ref="Z5:AH5"/>
    <mergeCell ref="D10:L10"/>
    <mergeCell ref="O10:W10"/>
    <mergeCell ref="Z10:AH10"/>
    <mergeCell ref="D5:L5"/>
    <mergeCell ref="D15:L15"/>
    <mergeCell ref="O15:W15"/>
    <mergeCell ref="Z15:AH15"/>
    <mergeCell ref="D20:L20"/>
    <mergeCell ref="O20:W20"/>
    <mergeCell ref="Z20:AH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30"/>
  <sheetViews>
    <sheetView workbookViewId="0">
      <selection activeCell="C13" sqref="C13"/>
    </sheetView>
  </sheetViews>
  <sheetFormatPr defaultColWidth="11.42578125" defaultRowHeight="15"/>
  <cols>
    <col min="2" max="2" width="22" customWidth="1"/>
    <col min="3" max="3" width="16" customWidth="1"/>
  </cols>
  <sheetData>
    <row r="2" spans="2:17">
      <c r="B2" t="s">
        <v>25</v>
      </c>
    </row>
    <row r="3" spans="2:17">
      <c r="C3" t="s">
        <v>6</v>
      </c>
      <c r="M3" t="s">
        <v>27</v>
      </c>
    </row>
    <row r="4" spans="2:17">
      <c r="C4" s="1" t="s">
        <v>1</v>
      </c>
      <c r="D4" s="1" t="s">
        <v>4</v>
      </c>
      <c r="E4" s="1" t="s">
        <v>3</v>
      </c>
      <c r="F4" s="1" t="s">
        <v>31</v>
      </c>
      <c r="G4" s="1" t="s">
        <v>82</v>
      </c>
      <c r="H4" s="1" t="s">
        <v>83</v>
      </c>
      <c r="M4" s="1" t="s">
        <v>1</v>
      </c>
      <c r="N4" s="1" t="s">
        <v>4</v>
      </c>
    </row>
    <row r="5" spans="2:17">
      <c r="B5" t="s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M5">
        <v>0</v>
      </c>
      <c r="N5">
        <v>0</v>
      </c>
    </row>
    <row r="6" spans="2:17">
      <c r="B6" t="s">
        <v>11</v>
      </c>
      <c r="C6">
        <v>1.25</v>
      </c>
      <c r="D6">
        <v>1.5</v>
      </c>
      <c r="E6">
        <v>1.0900000000000001</v>
      </c>
      <c r="F6">
        <v>4.45</v>
      </c>
      <c r="G6">
        <v>1.24</v>
      </c>
      <c r="H6">
        <v>2.52</v>
      </c>
      <c r="M6">
        <v>1.2397</v>
      </c>
      <c r="N6">
        <v>1.4408000000000001</v>
      </c>
    </row>
    <row r="7" spans="2:17">
      <c r="C7" t="s">
        <v>16</v>
      </c>
      <c r="N7" t="s">
        <v>28</v>
      </c>
    </row>
    <row r="8" spans="2:17">
      <c r="C8" s="1" t="s">
        <v>5</v>
      </c>
      <c r="D8" s="1" t="s">
        <v>2</v>
      </c>
      <c r="N8" s="1" t="s">
        <v>1</v>
      </c>
      <c r="O8" s="1" t="s">
        <v>4</v>
      </c>
      <c r="P8" s="1" t="s">
        <v>3</v>
      </c>
      <c r="Q8" s="1" t="s">
        <v>29</v>
      </c>
    </row>
    <row r="9" spans="2:17">
      <c r="B9" t="s">
        <v>10</v>
      </c>
      <c r="C9">
        <v>0</v>
      </c>
      <c r="D9">
        <v>0</v>
      </c>
      <c r="M9" t="s">
        <v>10</v>
      </c>
      <c r="N9">
        <v>0</v>
      </c>
      <c r="O9">
        <v>0</v>
      </c>
      <c r="P9">
        <v>0</v>
      </c>
      <c r="Q9">
        <v>0</v>
      </c>
    </row>
    <row r="10" spans="2:17">
      <c r="B10" t="s">
        <v>11</v>
      </c>
      <c r="C10">
        <v>1.956</v>
      </c>
      <c r="D10">
        <v>3.1453000000000002</v>
      </c>
      <c r="M10" t="s">
        <v>11</v>
      </c>
      <c r="N10">
        <v>0.56569999999999998</v>
      </c>
      <c r="O10">
        <v>0.81320000000000003</v>
      </c>
      <c r="P10">
        <v>0.69750000000000001</v>
      </c>
      <c r="Q10">
        <v>3.6168999999999998</v>
      </c>
    </row>
    <row r="13" spans="2:17">
      <c r="B13" t="s">
        <v>30</v>
      </c>
      <c r="C13">
        <v>5.8000000000000003E-8</v>
      </c>
    </row>
    <row r="16" spans="2:17">
      <c r="B16" t="s">
        <v>79</v>
      </c>
    </row>
    <row r="17" spans="2:3" ht="17.25">
      <c r="B17" s="56" t="s">
        <v>80</v>
      </c>
      <c r="C17" s="56" t="s">
        <v>81</v>
      </c>
    </row>
    <row r="18" spans="2:3">
      <c r="B18" s="58">
        <v>1.0000000000000001E-9</v>
      </c>
      <c r="C18" s="59">
        <f>B18/0.0000000000000003348*(1/1000000)</f>
        <v>2.9868578255675033</v>
      </c>
    </row>
    <row r="19" spans="2:3">
      <c r="B19" s="58">
        <v>1E-8</v>
      </c>
      <c r="C19" s="59">
        <f t="shared" ref="C19:C21" si="0">B19/0.0000000000000003348*(1/1000000)</f>
        <v>29.868578255675033</v>
      </c>
    </row>
    <row r="20" spans="2:3">
      <c r="B20" s="58">
        <v>9.9999999999999995E-8</v>
      </c>
      <c r="C20" s="59">
        <f t="shared" si="0"/>
        <v>298.68578255675027</v>
      </c>
    </row>
    <row r="21" spans="2:3">
      <c r="B21" s="58">
        <v>9.9999999999999995E-7</v>
      </c>
      <c r="C21" s="59">
        <f t="shared" si="0"/>
        <v>2986.8578255675029</v>
      </c>
    </row>
    <row r="30" spans="2:3">
      <c r="B30" s="53"/>
      <c r="C30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entry</vt:lpstr>
      <vt:lpstr>Permeance Results</vt:lpstr>
      <vt:lpstr>Selectivity Summary</vt:lpstr>
      <vt:lpstr>Transport Summary</vt:lpstr>
      <vt:lpstr>Useful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2022-07-17T20:16:39Z</dcterms:modified>
</cp:coreProperties>
</file>