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5360" windowHeight="7665"/>
  </bookViews>
  <sheets>
    <sheet name="Sheet1" sheetId="2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6" i="2"/>
  <c r="I21"/>
  <c r="I13"/>
  <c r="I12"/>
  <c r="J20"/>
  <c r="J16"/>
  <c r="J15"/>
  <c r="I14"/>
  <c r="I20"/>
  <c r="I16"/>
  <c r="J14"/>
  <c r="J12"/>
  <c r="P21"/>
  <c r="O21"/>
  <c r="P20"/>
  <c r="O20"/>
  <c r="P19"/>
  <c r="O19"/>
  <c r="P18"/>
  <c r="O18"/>
  <c r="P17"/>
  <c r="O17"/>
  <c r="P16"/>
  <c r="O16"/>
  <c r="P15"/>
  <c r="O15"/>
  <c r="P14"/>
  <c r="O14"/>
  <c r="P13"/>
  <c r="O13"/>
  <c r="P12"/>
  <c r="O12"/>
  <c r="J19"/>
  <c r="I15"/>
  <c r="I19"/>
  <c r="D15"/>
  <c r="J13" l="1"/>
  <c r="J21"/>
  <c r="I18"/>
  <c r="I17"/>
  <c r="J17"/>
  <c r="J18"/>
  <c r="O22"/>
  <c r="O23"/>
  <c r="I23" l="1"/>
  <c r="I22"/>
  <c r="O24"/>
  <c r="P26" s="1"/>
  <c r="I24" l="1"/>
  <c r="J26" s="1"/>
  <c r="J27" s="1"/>
  <c r="P27"/>
  <c r="J31" l="1"/>
  <c r="J32" s="1"/>
</calcChain>
</file>

<file path=xl/sharedStrings.xml><?xml version="1.0" encoding="utf-8"?>
<sst xmlns="http://schemas.openxmlformats.org/spreadsheetml/2006/main" count="30" uniqueCount="22">
  <si>
    <t>Natural sample conc</t>
  </si>
  <si>
    <t>Sample volume</t>
  </si>
  <si>
    <t>Stander concentration</t>
  </si>
  <si>
    <t>Spiked volume</t>
  </si>
  <si>
    <t>ml</t>
  </si>
  <si>
    <t>mg/l</t>
  </si>
  <si>
    <t>thioretical conc.</t>
  </si>
  <si>
    <t>Uncertenity for measurment</t>
  </si>
  <si>
    <t>measure</t>
  </si>
  <si>
    <t>Std</t>
  </si>
  <si>
    <t>Average</t>
  </si>
  <si>
    <t>RSV%</t>
  </si>
  <si>
    <t>Bias</t>
  </si>
  <si>
    <t>Combiend uncertenity</t>
  </si>
  <si>
    <t>Uncertenity for analysis</t>
  </si>
  <si>
    <t>Combiend uncertenity of sampling=</t>
  </si>
  <si>
    <t>Expanded Uncertenity for measurment</t>
  </si>
  <si>
    <t>expand Combiend uncertenity of sampling=</t>
  </si>
  <si>
    <t>.</t>
  </si>
  <si>
    <t>Ammonia</t>
  </si>
  <si>
    <t xml:space="preserve"> as NH3</t>
  </si>
  <si>
    <t>expand Uncertenity for Analysis</t>
  </si>
</sst>
</file>

<file path=xl/styles.xml><?xml version="1.0" encoding="utf-8"?>
<styleSheet xmlns="http://schemas.openxmlformats.org/spreadsheetml/2006/main">
  <fonts count="7">
    <font>
      <sz val="11"/>
      <color theme="1"/>
      <name val="Arial"/>
      <family val="2"/>
      <charset val="178"/>
      <scheme val="minor"/>
    </font>
    <font>
      <sz val="11"/>
      <color rgb="FFFF0000"/>
      <name val="Arial"/>
      <family val="2"/>
      <charset val="178"/>
      <scheme val="minor"/>
    </font>
    <font>
      <u/>
      <sz val="16"/>
      <color rgb="FFFF0000"/>
      <name val="Arial"/>
      <family val="2"/>
      <charset val="178"/>
      <scheme val="minor"/>
    </font>
    <font>
      <sz val="10"/>
      <color theme="1"/>
      <name val="Arial"/>
      <family val="2"/>
      <charset val="178"/>
      <scheme val="minor"/>
    </font>
    <font>
      <sz val="9"/>
      <color theme="1"/>
      <name val="Arial"/>
      <family val="2"/>
      <charset val="178"/>
      <scheme val="minor"/>
    </font>
    <font>
      <sz val="8"/>
      <color theme="1"/>
      <name val="Arial"/>
      <family val="2"/>
      <charset val="178"/>
      <scheme val="minor"/>
    </font>
    <font>
      <sz val="12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 applyAlignment="1" applyProtection="1">
      <protection locked="0"/>
    </xf>
    <xf numFmtId="0" fontId="0" fillId="0" borderId="0" xfId="0" applyProtection="1">
      <protection locked="0"/>
    </xf>
    <xf numFmtId="10" fontId="1" fillId="0" borderId="0" xfId="0" applyNumberFormat="1" applyFont="1" applyProtection="1">
      <protection locked="0"/>
    </xf>
    <xf numFmtId="0" fontId="4" fillId="0" borderId="0" xfId="0" applyFont="1" applyAlignment="1" applyProtection="1">
      <protection locked="0"/>
    </xf>
    <xf numFmtId="0" fontId="0" fillId="0" borderId="0" xfId="0" applyAlignment="1" applyProtection="1">
      <protection locked="0"/>
    </xf>
    <xf numFmtId="0" fontId="4" fillId="0" borderId="0" xfId="0" applyFont="1" applyProtection="1">
      <protection locked="0"/>
    </xf>
    <xf numFmtId="0" fontId="0" fillId="0" borderId="0" xfId="0" applyProtection="1"/>
    <xf numFmtId="10" fontId="0" fillId="0" borderId="0" xfId="0" applyNumberFormat="1" applyProtection="1"/>
    <xf numFmtId="0" fontId="0" fillId="0" borderId="0" xfId="0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2" fontId="6" fillId="0" borderId="1" xfId="0" applyNumberFormat="1" applyFont="1" applyBorder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5" fillId="0" borderId="0" xfId="0" applyFont="1" applyAlignment="1" applyProtection="1">
      <alignment horizontal="center"/>
      <protection locked="0"/>
    </xf>
    <xf numFmtId="0" fontId="0" fillId="0" borderId="0" xfId="0" applyAlignment="1" applyProtection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15</xdr:col>
      <xdr:colOff>438150</xdr:colOff>
      <xdr:row>7</xdr:row>
      <xdr:rowOff>133350</xdr:rowOff>
    </xdr:to>
    <xdr:grpSp>
      <xdr:nvGrpSpPr>
        <xdr:cNvPr id="2" name="Group 8"/>
        <xdr:cNvGrpSpPr>
          <a:grpSpLocks/>
        </xdr:cNvGrpSpPr>
      </xdr:nvGrpSpPr>
      <xdr:grpSpPr bwMode="auto">
        <a:xfrm>
          <a:off x="1743075" y="180975"/>
          <a:ext cx="7191375" cy="1219200"/>
          <a:chOff x="861" y="346"/>
          <a:chExt cx="9639" cy="1919"/>
        </a:xfrm>
      </xdr:grpSpPr>
      <xdr:sp macro="" textlink="">
        <xdr:nvSpPr>
          <xdr:cNvPr id="3" name="AutoShape 14"/>
          <xdr:cNvSpPr>
            <a:spLocks noChangeArrowheads="1"/>
          </xdr:cNvSpPr>
        </xdr:nvSpPr>
        <xdr:spPr bwMode="auto">
          <a:xfrm>
            <a:off x="3750" y="358"/>
            <a:ext cx="4926" cy="1390"/>
          </a:xfrm>
          <a:prstGeom prst="roundRect">
            <a:avLst>
              <a:gd name="adj" fmla="val 6949"/>
            </a:avLst>
          </a:prstGeom>
          <a:solidFill>
            <a:srgbClr val="FFFFFF"/>
          </a:solidFill>
          <a:ln w="19050">
            <a:solidFill>
              <a:srgbClr val="002060"/>
            </a:solidFill>
            <a:round/>
            <a:headEnd/>
            <a:tailEnd/>
          </a:ln>
        </xdr:spPr>
        <xdr:txBody>
          <a:bodyPr vertOverflow="clip" wrap="square" lIns="18000" tIns="18000" rIns="18000" bIns="18000" anchor="t" upright="1"/>
          <a:lstStyle/>
          <a:p>
            <a:pPr algn="ctr" rtl="0">
              <a:defRPr sz="1000"/>
            </a:pPr>
            <a:r>
              <a:rPr lang="en-US" sz="1100" b="1" i="0" u="none" strike="noStrike" baseline="0">
                <a:solidFill>
                  <a:srgbClr val="000000"/>
                </a:solidFill>
                <a:latin typeface="Calibri"/>
              </a:rPr>
              <a:t>GHARBIA WATER &amp;WASTEWATER COMPANY </a:t>
            </a:r>
            <a:endParaRPr lang="en-US" sz="11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ctr" rtl="0">
              <a:defRPr sz="1000"/>
            </a:pPr>
            <a:r>
              <a:rPr lang="en-US" sz="1100" b="1" i="0" u="none" strike="noStrike" baseline="0">
                <a:solidFill>
                  <a:srgbClr val="000000"/>
                </a:solidFill>
                <a:latin typeface="Calibri"/>
              </a:rPr>
              <a:t>WATER CENTRAL LABORATORY</a:t>
            </a:r>
          </a:p>
        </xdr:txBody>
      </xdr:sp>
      <xdr:sp macro="" textlink="">
        <xdr:nvSpPr>
          <xdr:cNvPr id="4" name="AutoShape 13"/>
          <xdr:cNvSpPr>
            <a:spLocks noChangeArrowheads="1"/>
          </xdr:cNvSpPr>
        </xdr:nvSpPr>
        <xdr:spPr bwMode="auto">
          <a:xfrm>
            <a:off x="8685" y="358"/>
            <a:ext cx="1815" cy="1390"/>
          </a:xfrm>
          <a:prstGeom prst="roundRect">
            <a:avLst>
              <a:gd name="adj" fmla="val 7769"/>
            </a:avLst>
          </a:prstGeom>
          <a:solidFill>
            <a:srgbClr val="FFFFFF"/>
          </a:solidFill>
          <a:ln w="19050">
            <a:solidFill>
              <a:srgbClr val="002060"/>
            </a:solidFill>
            <a:round/>
            <a:headEnd/>
            <a:tailEnd/>
          </a:ln>
        </xdr:spPr>
        <xdr:txBody>
          <a:bodyPr vertOverflow="clip" wrap="square" lIns="18000" tIns="18000" rIns="18000" bIns="18000" anchor="t" upright="1"/>
          <a:lstStyle/>
          <a:p>
            <a:pPr algn="l" rtl="0">
              <a:defRPr sz="1000"/>
            </a:pPr>
            <a:r>
              <a:rPr lang="en-US" sz="1100" b="0" i="0" u="none" strike="noStrike" baseline="0">
                <a:solidFill>
                  <a:srgbClr val="000000"/>
                </a:solidFill>
                <a:latin typeface="Calibri"/>
              </a:rPr>
              <a:t> </a:t>
            </a:r>
          </a:p>
        </xdr:txBody>
      </xdr:sp>
      <xdr:sp macro="" textlink="">
        <xdr:nvSpPr>
          <xdr:cNvPr id="5" name="AutoShape 12"/>
          <xdr:cNvSpPr>
            <a:spLocks noChangeArrowheads="1"/>
          </xdr:cNvSpPr>
        </xdr:nvSpPr>
        <xdr:spPr bwMode="auto">
          <a:xfrm>
            <a:off x="861" y="346"/>
            <a:ext cx="2889" cy="766"/>
          </a:xfrm>
          <a:prstGeom prst="roundRect">
            <a:avLst>
              <a:gd name="adj" fmla="val 14750"/>
            </a:avLst>
          </a:prstGeom>
          <a:solidFill>
            <a:srgbClr val="FFFFFF"/>
          </a:solidFill>
          <a:ln w="19050">
            <a:solidFill>
              <a:srgbClr val="002060"/>
            </a:solidFill>
            <a:round/>
            <a:headEnd/>
            <a:tailEnd/>
          </a:ln>
        </xdr:spPr>
        <xdr:txBody>
          <a:bodyPr vertOverflow="clip" wrap="square" lIns="90000" tIns="10800" rIns="90000" bIns="10800" anchor="t" upright="1"/>
          <a:lstStyle/>
          <a:p>
            <a:pPr algn="l" rtl="0">
              <a:defRPr sz="1000"/>
            </a:pPr>
            <a:r>
              <a:rPr lang="en-US" sz="1100" b="1" i="0" u="none" strike="noStrike" baseline="0">
                <a:solidFill>
                  <a:srgbClr val="000000"/>
                </a:solidFill>
                <a:latin typeface="Calibri"/>
              </a:rPr>
              <a:t>ISSUE NO: (1)</a:t>
            </a:r>
            <a:endParaRPr lang="en-US" sz="11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r>
              <a:rPr lang="en-US" sz="1100" b="1" i="0" u="none" strike="noStrike" baseline="0">
                <a:solidFill>
                  <a:srgbClr val="000000"/>
                </a:solidFill>
                <a:latin typeface="Calibri"/>
              </a:rPr>
              <a:t>DATE: 1/11/2018</a:t>
            </a:r>
          </a:p>
        </xdr:txBody>
      </xdr:sp>
      <xdr:sp macro="" textlink="">
        <xdr:nvSpPr>
          <xdr:cNvPr id="6" name="AutoShape 11"/>
          <xdr:cNvSpPr>
            <a:spLocks noChangeArrowheads="1"/>
          </xdr:cNvSpPr>
        </xdr:nvSpPr>
        <xdr:spPr bwMode="auto">
          <a:xfrm>
            <a:off x="861" y="1099"/>
            <a:ext cx="2889" cy="636"/>
          </a:xfrm>
          <a:prstGeom prst="roundRect">
            <a:avLst>
              <a:gd name="adj" fmla="val 14815"/>
            </a:avLst>
          </a:prstGeom>
          <a:solidFill>
            <a:srgbClr val="FFFFFF"/>
          </a:solidFill>
          <a:ln w="19050">
            <a:solidFill>
              <a:srgbClr val="002060"/>
            </a:solidFill>
            <a:round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en-US" sz="1200" b="1" i="0" u="none" strike="noStrike" baseline="0">
                <a:solidFill>
                  <a:srgbClr val="000000"/>
                </a:solidFill>
                <a:latin typeface="Calibri"/>
              </a:rPr>
              <a:t>CODE: QMS.P.7.06/12/F01</a:t>
            </a:r>
          </a:p>
        </xdr:txBody>
      </xdr:sp>
      <xdr:sp macro="" textlink="">
        <xdr:nvSpPr>
          <xdr:cNvPr id="7" name="AutoShape 10"/>
          <xdr:cNvSpPr>
            <a:spLocks noChangeArrowheads="1"/>
          </xdr:cNvSpPr>
        </xdr:nvSpPr>
        <xdr:spPr bwMode="auto">
          <a:xfrm>
            <a:off x="861" y="1748"/>
            <a:ext cx="9639" cy="517"/>
          </a:xfrm>
          <a:prstGeom prst="roundRect">
            <a:avLst>
              <a:gd name="adj" fmla="val 7769"/>
            </a:avLst>
          </a:prstGeom>
          <a:solidFill>
            <a:srgbClr val="FFFFFF"/>
          </a:solidFill>
          <a:ln w="19050">
            <a:solidFill>
              <a:srgbClr val="002060"/>
            </a:solidFill>
            <a:round/>
            <a:headEnd/>
            <a:tailEnd/>
          </a:ln>
        </xdr:spPr>
        <xdr:txBody>
          <a:bodyPr vertOverflow="clip" wrap="square" lIns="18000" tIns="18000" rIns="18000" bIns="18000" anchor="ctr" upright="1"/>
          <a:lstStyle/>
          <a:p>
            <a:pPr algn="ctr" rtl="0">
              <a:defRPr sz="1000"/>
            </a:pPr>
            <a:r>
              <a:rPr lang="en-US" sz="1600" b="1" i="0" u="none" strike="noStrike" baseline="0">
                <a:solidFill>
                  <a:srgbClr val="231F20"/>
                </a:solidFill>
                <a:latin typeface="Arial Black"/>
              </a:rPr>
              <a:t>Evaluation of measurement uncertainty</a:t>
            </a:r>
          </a:p>
        </xdr:txBody>
      </xdr:sp>
      <xdr:pic>
        <xdr:nvPicPr>
          <xdr:cNvPr id="8" name="Picture 23" descr="image003 - نسخة"/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clrChange>
              <a:clrFrom>
                <a:srgbClr val="FEFEFE"/>
              </a:clrFrom>
              <a:clrTo>
                <a:srgbClr val="FEFEFE">
                  <a:alpha val="0"/>
                </a:srgbClr>
              </a:clrTo>
            </a:clrChange>
            <a:extLst>
              <a:ext uri="{28A0092B-C50C-407E-A947-70E740481C1C}">
                <a14:useLocalDpi xmlns:a14="http://schemas.microsoft.com/office/drawing/2010/main" xmlns="" val="0"/>
              </a:ext>
            </a:extLst>
          </a:blip>
          <a:srcRect l="9785" t="9103" r="10501" b="10405"/>
          <a:stretch>
            <a:fillRect/>
          </a:stretch>
        </xdr:blipFill>
        <xdr:spPr bwMode="auto">
          <a:xfrm>
            <a:off x="8730" y="560"/>
            <a:ext cx="1695" cy="100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 xmlns="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7:W38"/>
  <sheetViews>
    <sheetView tabSelected="1" topLeftCell="A4" workbookViewId="0">
      <selection activeCell="H16" sqref="H16"/>
    </sheetView>
  </sheetViews>
  <sheetFormatPr defaultRowHeight="14.25"/>
  <cols>
    <col min="1" max="2" width="9" style="2"/>
    <col min="3" max="3" width="4.875" style="2" customWidth="1"/>
    <col min="4" max="5" width="9" style="2"/>
    <col min="6" max="6" width="5.375" style="2" customWidth="1"/>
    <col min="7" max="8" width="7" style="2" customWidth="1"/>
    <col min="9" max="10" width="9" style="2"/>
    <col min="11" max="11" width="3" style="2" customWidth="1"/>
    <col min="12" max="12" width="3.25" style="2" customWidth="1"/>
    <col min="13" max="15" width="9" style="2"/>
    <col min="16" max="16" width="9" style="2" customWidth="1"/>
    <col min="17" max="16384" width="9" style="2"/>
  </cols>
  <sheetData>
    <row r="7" spans="1:23">
      <c r="Q7"/>
      <c r="R7"/>
    </row>
    <row r="8" spans="1:23">
      <c r="Q8"/>
      <c r="R8"/>
    </row>
    <row r="9" spans="1:23">
      <c r="Q9"/>
      <c r="R9"/>
    </row>
    <row r="10" spans="1:23" ht="20.25">
      <c r="A10" s="14" t="s">
        <v>19</v>
      </c>
      <c r="B10" s="14"/>
      <c r="C10" s="14"/>
      <c r="D10" s="14"/>
      <c r="E10" s="14"/>
      <c r="F10" s="1"/>
      <c r="G10" s="2" t="s">
        <v>7</v>
      </c>
      <c r="M10" s="2" t="s">
        <v>14</v>
      </c>
    </row>
    <row r="11" spans="1:23">
      <c r="A11" s="15" t="s">
        <v>0</v>
      </c>
      <c r="B11" s="15"/>
      <c r="C11" s="15"/>
      <c r="D11" s="2">
        <v>0.6</v>
      </c>
      <c r="E11" s="2" t="s">
        <v>5</v>
      </c>
      <c r="G11" s="2" t="s">
        <v>8</v>
      </c>
      <c r="M11" s="2" t="s">
        <v>8</v>
      </c>
    </row>
    <row r="12" spans="1:23" ht="15">
      <c r="A12" s="15" t="s">
        <v>1</v>
      </c>
      <c r="B12" s="15"/>
      <c r="C12" s="15"/>
      <c r="D12" s="2">
        <v>1000</v>
      </c>
      <c r="E12" s="2" t="s">
        <v>4</v>
      </c>
      <c r="F12" s="2">
        <v>1</v>
      </c>
      <c r="G12" s="13">
        <v>2</v>
      </c>
      <c r="H12" s="13">
        <v>1.91</v>
      </c>
      <c r="I12" s="7">
        <f>AVERAGE(G12:H12)</f>
        <v>1.9550000000000001</v>
      </c>
      <c r="J12" s="7">
        <f>G12-H12</f>
        <v>9.000000000000008E-2</v>
      </c>
      <c r="L12" s="2">
        <v>1</v>
      </c>
      <c r="M12" s="13">
        <v>1.65</v>
      </c>
      <c r="N12" s="13">
        <v>1.7</v>
      </c>
      <c r="O12" s="7">
        <f>AVERAGE(M12:N12)</f>
        <v>1.6749999999999998</v>
      </c>
      <c r="P12" s="7">
        <f>M12-N12</f>
        <v>-5.0000000000000044E-2</v>
      </c>
      <c r="V12" s="12"/>
      <c r="W12" s="12"/>
    </row>
    <row r="13" spans="1:23" ht="15">
      <c r="A13" s="15" t="s">
        <v>2</v>
      </c>
      <c r="B13" s="15"/>
      <c r="C13" s="15"/>
      <c r="D13" s="2">
        <v>1000</v>
      </c>
      <c r="E13" s="2" t="s">
        <v>5</v>
      </c>
      <c r="F13" s="2">
        <v>2</v>
      </c>
      <c r="G13" s="13">
        <v>2.02</v>
      </c>
      <c r="H13" s="13">
        <v>1.85</v>
      </c>
      <c r="I13" s="7">
        <f t="shared" ref="I13:I21" si="0">AVERAGE(G13:H13)</f>
        <v>1.9350000000000001</v>
      </c>
      <c r="J13" s="7">
        <f t="shared" ref="J13:J21" si="1">G13-H13</f>
        <v>0.16999999999999993</v>
      </c>
      <c r="L13" s="2">
        <v>2</v>
      </c>
      <c r="M13" s="13">
        <v>1.73</v>
      </c>
      <c r="N13" s="13">
        <v>1.62</v>
      </c>
      <c r="O13" s="7">
        <f t="shared" ref="O13:O21" si="2">AVERAGE(M13:N13)</f>
        <v>1.675</v>
      </c>
      <c r="P13" s="7">
        <f t="shared" ref="P13:P21" si="3">M13-N13</f>
        <v>0.10999999999999988</v>
      </c>
      <c r="U13" s="12"/>
      <c r="V13" s="12"/>
      <c r="W13" s="12"/>
    </row>
    <row r="14" spans="1:23" ht="15">
      <c r="A14" s="15" t="s">
        <v>3</v>
      </c>
      <c r="B14" s="15"/>
      <c r="C14" s="15"/>
      <c r="D14" s="2">
        <v>1.2</v>
      </c>
      <c r="E14" s="2" t="s">
        <v>4</v>
      </c>
      <c r="F14" s="2">
        <v>3</v>
      </c>
      <c r="G14" s="13">
        <v>1.93</v>
      </c>
      <c r="H14" s="13">
        <v>1.92</v>
      </c>
      <c r="I14" s="7">
        <f t="shared" si="0"/>
        <v>1.9249999999999998</v>
      </c>
      <c r="J14" s="7">
        <f t="shared" si="1"/>
        <v>1.0000000000000009E-2</v>
      </c>
      <c r="L14" s="2">
        <v>3</v>
      </c>
      <c r="M14" s="13">
        <v>1.71</v>
      </c>
      <c r="N14" s="13">
        <v>1.63</v>
      </c>
      <c r="O14" s="7">
        <f t="shared" si="2"/>
        <v>1.67</v>
      </c>
      <c r="P14" s="7">
        <f t="shared" si="3"/>
        <v>8.0000000000000071E-2</v>
      </c>
      <c r="U14" s="12"/>
      <c r="V14" s="12"/>
      <c r="W14" s="12"/>
    </row>
    <row r="15" spans="1:23" ht="15">
      <c r="A15" s="15" t="s">
        <v>6</v>
      </c>
      <c r="B15" s="15"/>
      <c r="C15" s="15"/>
      <c r="D15" s="18">
        <f>((D11*D12)+(D13*D14))/(D12+D14)</f>
        <v>1.7978425888933278</v>
      </c>
      <c r="E15" s="18"/>
      <c r="F15" s="2">
        <v>4</v>
      </c>
      <c r="G15" s="13">
        <v>1.99</v>
      </c>
      <c r="H15" s="13">
        <v>1.91</v>
      </c>
      <c r="I15" s="7">
        <f t="shared" si="0"/>
        <v>1.95</v>
      </c>
      <c r="J15" s="7">
        <f t="shared" si="1"/>
        <v>8.0000000000000071E-2</v>
      </c>
      <c r="L15" s="2">
        <v>4</v>
      </c>
      <c r="M15" s="13">
        <v>1.72</v>
      </c>
      <c r="N15" s="13">
        <v>1.66</v>
      </c>
      <c r="O15" s="7">
        <f t="shared" si="2"/>
        <v>1.69</v>
      </c>
      <c r="P15" s="7">
        <f t="shared" si="3"/>
        <v>6.0000000000000053E-2</v>
      </c>
      <c r="U15" s="12"/>
      <c r="V15" s="12"/>
      <c r="W15" s="12"/>
    </row>
    <row r="16" spans="1:23" ht="15">
      <c r="D16" s="2">
        <f>1.8*0.94</f>
        <v>1.6919999999999999</v>
      </c>
      <c r="E16" s="2" t="s">
        <v>20</v>
      </c>
      <c r="F16" s="2">
        <v>5</v>
      </c>
      <c r="G16" s="13">
        <v>1.86</v>
      </c>
      <c r="H16" s="13">
        <v>1.9</v>
      </c>
      <c r="I16" s="7">
        <f t="shared" si="0"/>
        <v>1.88</v>
      </c>
      <c r="J16" s="7">
        <f t="shared" si="1"/>
        <v>-3.9999999999999813E-2</v>
      </c>
      <c r="L16" s="2">
        <v>5</v>
      </c>
      <c r="M16" s="13">
        <v>1.74</v>
      </c>
      <c r="N16" s="13">
        <v>1.75</v>
      </c>
      <c r="O16" s="7">
        <f t="shared" si="2"/>
        <v>1.7450000000000001</v>
      </c>
      <c r="P16" s="7">
        <f t="shared" si="3"/>
        <v>-1.0000000000000009E-2</v>
      </c>
      <c r="U16" s="12"/>
      <c r="V16" s="12"/>
      <c r="W16" s="12"/>
    </row>
    <row r="17" spans="6:23" ht="15">
      <c r="F17" s="2">
        <v>6</v>
      </c>
      <c r="G17" s="13">
        <v>1.8</v>
      </c>
      <c r="H17" s="13">
        <v>1.96</v>
      </c>
      <c r="I17" s="7">
        <f t="shared" si="0"/>
        <v>1.88</v>
      </c>
      <c r="J17" s="7">
        <f t="shared" si="1"/>
        <v>-0.15999999999999992</v>
      </c>
      <c r="L17" s="2">
        <v>6</v>
      </c>
      <c r="M17" s="13">
        <v>1.76</v>
      </c>
      <c r="N17" s="13">
        <v>1.72</v>
      </c>
      <c r="O17" s="7">
        <f t="shared" si="2"/>
        <v>1.74</v>
      </c>
      <c r="P17" s="7">
        <f t="shared" si="3"/>
        <v>4.0000000000000036E-2</v>
      </c>
      <c r="U17" s="12"/>
      <c r="V17" s="12"/>
      <c r="W17" s="12"/>
    </row>
    <row r="18" spans="6:23" ht="15">
      <c r="F18" s="2">
        <v>7</v>
      </c>
      <c r="G18" s="13">
        <v>1.86</v>
      </c>
      <c r="H18" s="13">
        <v>1.91</v>
      </c>
      <c r="I18" s="7">
        <f t="shared" si="0"/>
        <v>1.885</v>
      </c>
      <c r="J18" s="7">
        <f t="shared" si="1"/>
        <v>-4.9999999999999822E-2</v>
      </c>
      <c r="L18" s="2">
        <v>7</v>
      </c>
      <c r="M18" s="13">
        <v>1.78</v>
      </c>
      <c r="N18" s="13">
        <v>1.78</v>
      </c>
      <c r="O18" s="7">
        <f t="shared" si="2"/>
        <v>1.78</v>
      </c>
      <c r="P18" s="7">
        <f t="shared" si="3"/>
        <v>0</v>
      </c>
      <c r="T18" s="11"/>
      <c r="U18" s="12"/>
      <c r="V18" s="12"/>
      <c r="W18" s="12"/>
    </row>
    <row r="19" spans="6:23" ht="15">
      <c r="F19" s="2">
        <v>8</v>
      </c>
      <c r="G19" s="13">
        <v>1.99</v>
      </c>
      <c r="H19" s="13">
        <v>1.93</v>
      </c>
      <c r="I19" s="7">
        <f t="shared" si="0"/>
        <v>1.96</v>
      </c>
      <c r="J19" s="7">
        <f t="shared" si="1"/>
        <v>6.0000000000000053E-2</v>
      </c>
      <c r="L19" s="2">
        <v>8</v>
      </c>
      <c r="M19" s="13">
        <v>1.62</v>
      </c>
      <c r="N19" s="13">
        <v>1.69</v>
      </c>
      <c r="O19" s="7">
        <f t="shared" si="2"/>
        <v>1.655</v>
      </c>
      <c r="P19" s="7">
        <f t="shared" si="3"/>
        <v>-6.999999999999984E-2</v>
      </c>
      <c r="T19" s="11"/>
      <c r="U19" s="12"/>
      <c r="V19" s="12"/>
      <c r="W19" s="12"/>
    </row>
    <row r="20" spans="6:23" ht="15">
      <c r="F20" s="2">
        <v>9</v>
      </c>
      <c r="G20" s="13">
        <v>1.98</v>
      </c>
      <c r="H20" s="13">
        <v>1.91</v>
      </c>
      <c r="I20" s="7">
        <f t="shared" si="0"/>
        <v>1.9449999999999998</v>
      </c>
      <c r="J20" s="7">
        <f t="shared" si="1"/>
        <v>7.0000000000000062E-2</v>
      </c>
      <c r="L20" s="2">
        <v>9</v>
      </c>
      <c r="M20" s="13">
        <v>1.72</v>
      </c>
      <c r="N20" s="13">
        <v>1.68</v>
      </c>
      <c r="O20" s="7">
        <f t="shared" si="2"/>
        <v>1.7</v>
      </c>
      <c r="P20" s="7">
        <f t="shared" si="3"/>
        <v>4.0000000000000036E-2</v>
      </c>
      <c r="T20" s="11"/>
      <c r="U20" s="12"/>
      <c r="V20" s="12"/>
      <c r="W20" s="12"/>
    </row>
    <row r="21" spans="6:23" ht="15">
      <c r="F21" s="2">
        <v>10</v>
      </c>
      <c r="G21" s="13">
        <v>2</v>
      </c>
      <c r="H21" s="13">
        <v>1.95</v>
      </c>
      <c r="I21" s="7">
        <f t="shared" si="0"/>
        <v>1.9750000000000001</v>
      </c>
      <c r="J21" s="7">
        <f t="shared" si="1"/>
        <v>5.0000000000000044E-2</v>
      </c>
      <c r="L21" s="2">
        <v>10</v>
      </c>
      <c r="M21" s="13">
        <v>1.7</v>
      </c>
      <c r="N21" s="13">
        <v>1.75</v>
      </c>
      <c r="O21" s="7">
        <f t="shared" si="2"/>
        <v>1.7250000000000001</v>
      </c>
      <c r="P21" s="7">
        <f t="shared" si="3"/>
        <v>-5.0000000000000044E-2</v>
      </c>
      <c r="T21" s="11"/>
      <c r="U21" s="12"/>
      <c r="V21" s="12"/>
      <c r="W21" s="12"/>
    </row>
    <row r="22" spans="6:23">
      <c r="F22" s="15" t="s">
        <v>10</v>
      </c>
      <c r="G22" s="15"/>
      <c r="H22" s="15"/>
      <c r="I22" s="7">
        <f>AVERAGE(I12:I21)</f>
        <v>1.9289999999999998</v>
      </c>
      <c r="J22" s="7"/>
      <c r="L22" s="15" t="s">
        <v>10</v>
      </c>
      <c r="M22" s="15"/>
      <c r="N22" s="15"/>
      <c r="O22" s="7">
        <f>AVERAGE(O12:O21)</f>
        <v>1.7054999999999996</v>
      </c>
      <c r="P22" s="7"/>
      <c r="T22" s="11"/>
      <c r="U22" s="12"/>
      <c r="V22" s="12"/>
      <c r="W22" s="12"/>
    </row>
    <row r="23" spans="6:23">
      <c r="F23" s="15" t="s">
        <v>9</v>
      </c>
      <c r="G23" s="15"/>
      <c r="H23" s="15"/>
      <c r="I23" s="7">
        <f>STDEV(I12:I21)</f>
        <v>3.5339622081862899E-2</v>
      </c>
      <c r="J23" s="7"/>
      <c r="L23" s="15" t="s">
        <v>9</v>
      </c>
      <c r="M23" s="15"/>
      <c r="N23" s="15"/>
      <c r="O23" s="7">
        <f>STDEV(O12:O21)</f>
        <v>4.0307843184946339E-2</v>
      </c>
      <c r="P23" s="7"/>
      <c r="T23" s="11"/>
    </row>
    <row r="24" spans="6:23">
      <c r="G24" s="2" t="s">
        <v>11</v>
      </c>
      <c r="I24" s="8">
        <f>I23/I22</f>
        <v>1.8320177336372683E-2</v>
      </c>
      <c r="J24" s="7"/>
      <c r="M24" s="2" t="s">
        <v>11</v>
      </c>
      <c r="O24" s="8">
        <f>O23/O22</f>
        <v>2.3634032943386896E-2</v>
      </c>
      <c r="P24" s="7"/>
      <c r="T24" s="11"/>
      <c r="U24" s="9"/>
    </row>
    <row r="25" spans="6:23">
      <c r="G25" s="2" t="s">
        <v>12</v>
      </c>
      <c r="I25" s="3">
        <v>9.2899999999999996E-2</v>
      </c>
      <c r="M25" s="2" t="s">
        <v>12</v>
      </c>
      <c r="O25" s="3">
        <v>7.2400000000000006E-2</v>
      </c>
      <c r="T25" s="11"/>
      <c r="U25" s="9"/>
    </row>
    <row r="26" spans="6:23">
      <c r="G26" s="2" t="s">
        <v>13</v>
      </c>
      <c r="I26" s="2" t="s">
        <v>18</v>
      </c>
      <c r="J26" s="8">
        <f>(I24^2+I25^2)^0.5</f>
        <v>9.4689169906785761E-2</v>
      </c>
      <c r="M26" s="2" t="s">
        <v>13</v>
      </c>
      <c r="P26" s="8">
        <f>(O24^2+O25^2)^0.5</f>
        <v>7.6159881257582704E-2</v>
      </c>
      <c r="T26" s="11"/>
      <c r="U26" s="9"/>
    </row>
    <row r="27" spans="6:23">
      <c r="F27" s="4" t="s">
        <v>16</v>
      </c>
      <c r="G27" s="5"/>
      <c r="J27" s="8">
        <f>J26*2</f>
        <v>0.18937833981357152</v>
      </c>
      <c r="M27" s="6" t="s">
        <v>21</v>
      </c>
      <c r="P27" s="8">
        <f>P26*2</f>
        <v>0.15231976251516541</v>
      </c>
      <c r="T27" s="11"/>
      <c r="U27" s="9"/>
    </row>
    <row r="28" spans="6:23">
      <c r="J28" s="7"/>
      <c r="U28" s="9"/>
    </row>
    <row r="29" spans="6:23">
      <c r="J29" s="7"/>
      <c r="T29" s="10"/>
      <c r="U29" s="10"/>
    </row>
    <row r="30" spans="6:23">
      <c r="J30" s="7"/>
      <c r="T30" s="10"/>
      <c r="U30" s="10"/>
    </row>
    <row r="31" spans="6:23">
      <c r="F31" s="16" t="s">
        <v>15</v>
      </c>
      <c r="G31" s="16"/>
      <c r="H31" s="16"/>
      <c r="I31" s="16"/>
      <c r="J31" s="8">
        <f>(J26^2-P26^2)^0.5</f>
        <v>5.6264654841801383E-2</v>
      </c>
      <c r="T31" s="10"/>
      <c r="U31" s="10"/>
    </row>
    <row r="32" spans="6:23">
      <c r="F32" s="17" t="s">
        <v>17</v>
      </c>
      <c r="G32" s="17"/>
      <c r="H32" s="17"/>
      <c r="I32" s="17"/>
      <c r="J32" s="8">
        <f>J31*2</f>
        <v>0.11252930968360277</v>
      </c>
      <c r="T32" s="10"/>
      <c r="U32" s="10"/>
    </row>
    <row r="33" spans="10:22">
      <c r="J33" s="7"/>
      <c r="T33" s="10"/>
      <c r="U33" s="10"/>
      <c r="V33" s="9"/>
    </row>
    <row r="34" spans="10:22">
      <c r="T34" s="10"/>
      <c r="U34" s="10"/>
    </row>
    <row r="35" spans="10:22">
      <c r="T35" s="10"/>
      <c r="U35" s="10"/>
    </row>
    <row r="36" spans="10:22">
      <c r="T36" s="10"/>
      <c r="U36" s="10"/>
    </row>
    <row r="37" spans="10:22">
      <c r="T37" s="10"/>
      <c r="U37" s="10"/>
    </row>
    <row r="38" spans="10:22">
      <c r="T38" s="10"/>
      <c r="U38" s="10"/>
    </row>
  </sheetData>
  <sheetProtection password="CDEE" sheet="1" objects="1" scenarios="1" selectLockedCells="1"/>
  <mergeCells count="13">
    <mergeCell ref="F31:I31"/>
    <mergeCell ref="F32:I32"/>
    <mergeCell ref="A15:C15"/>
    <mergeCell ref="D15:E15"/>
    <mergeCell ref="F23:H23"/>
    <mergeCell ref="F22:H22"/>
    <mergeCell ref="A10:E10"/>
    <mergeCell ref="L22:N22"/>
    <mergeCell ref="L23:N23"/>
    <mergeCell ref="A11:C11"/>
    <mergeCell ref="A12:C12"/>
    <mergeCell ref="A13:C13"/>
    <mergeCell ref="A14:C14"/>
  </mergeCells>
  <pageMargins left="0.31496062992125984" right="0.31496062992125984" top="0.74803149606299213" bottom="0.74803149606299213" header="0.31496062992125984" footer="0.31496062992125984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said</dc:creator>
  <cp:lastModifiedBy>Main</cp:lastModifiedBy>
  <cp:lastPrinted>2018-12-05T18:23:25Z</cp:lastPrinted>
  <dcterms:created xsi:type="dcterms:W3CDTF">2018-10-28T12:35:14Z</dcterms:created>
  <dcterms:modified xsi:type="dcterms:W3CDTF">2019-02-03T21:17:53Z</dcterms:modified>
</cp:coreProperties>
</file>