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730B9275-81BF-4AC9-9710-106E5B55D475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Sales'!$A$1:$T$3438</definedName>
    <definedName name="_xlnm._FilterDatabase" localSheetId="3" hidden="1">'Set up'!$A$1:$D$43</definedName>
    <definedName name="_xlnm.Print_Area" localSheetId="1">'Customer Aging'!$A$1:$H$64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247" i="4" l="1"/>
  <c r="O3246" i="4"/>
  <c r="O3245" i="4"/>
  <c r="O2397" i="4" l="1"/>
  <c r="O3418" i="4"/>
  <c r="O3417" i="4"/>
  <c r="P3417" i="4" s="1"/>
  <c r="O3416" i="4"/>
  <c r="P3416" i="4" s="1"/>
  <c r="O3415" i="4"/>
  <c r="O3414" i="4"/>
  <c r="P3414" i="4" s="1"/>
  <c r="O3413" i="4"/>
  <c r="P3413" i="4" s="1"/>
  <c r="O3412" i="4"/>
  <c r="P3412" i="4" s="1"/>
  <c r="O3411" i="4"/>
  <c r="O3410" i="4"/>
  <c r="P3410" i="4" s="1"/>
  <c r="O3409" i="4"/>
  <c r="P3409" i="4" s="1"/>
  <c r="O3356" i="4"/>
  <c r="P3356" i="4" s="1"/>
  <c r="O3355" i="4"/>
  <c r="P3355" i="4" s="1"/>
  <c r="O3354" i="4"/>
  <c r="O3353" i="4"/>
  <c r="P3353" i="4" s="1"/>
  <c r="O3352" i="4"/>
  <c r="P3352" i="4" s="1"/>
  <c r="O3351" i="4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3076" i="4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O3341" i="4"/>
  <c r="P3341" i="4" s="1"/>
  <c r="O3340" i="4"/>
  <c r="P3340" i="4" s="1"/>
  <c r="O2357" i="4"/>
  <c r="O3006" i="4"/>
  <c r="O3350" i="4"/>
  <c r="P3350" i="4" s="1"/>
  <c r="O3105" i="4"/>
  <c r="O3104" i="4"/>
  <c r="O3103" i="4"/>
  <c r="O3102" i="4"/>
  <c r="O3349" i="4"/>
  <c r="P3349" i="4" s="1"/>
  <c r="O2989" i="4"/>
  <c r="O2990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R3438" i="4"/>
  <c r="P3438" i="4"/>
  <c r="J3438" i="4"/>
  <c r="K3438" i="4" s="1"/>
  <c r="L3438" i="4" s="1"/>
  <c r="I3438" i="4"/>
  <c r="E3438" i="4"/>
  <c r="C3438" i="4"/>
  <c r="B3438" i="4"/>
  <c r="R3437" i="4"/>
  <c r="P3437" i="4"/>
  <c r="J3437" i="4"/>
  <c r="K3437" i="4" s="1"/>
  <c r="M3437" i="4" s="1"/>
  <c r="I3437" i="4"/>
  <c r="E3437" i="4"/>
  <c r="C3437" i="4"/>
  <c r="B3437" i="4"/>
  <c r="R3436" i="4"/>
  <c r="P3436" i="4"/>
  <c r="J3436" i="4"/>
  <c r="K3436" i="4" s="1"/>
  <c r="I3436" i="4"/>
  <c r="E3436" i="4"/>
  <c r="C3436" i="4"/>
  <c r="B3436" i="4"/>
  <c r="R3435" i="4"/>
  <c r="P3435" i="4"/>
  <c r="J3435" i="4"/>
  <c r="K3435" i="4" s="1"/>
  <c r="I3435" i="4"/>
  <c r="E3435" i="4"/>
  <c r="C3435" i="4"/>
  <c r="B3435" i="4"/>
  <c r="R3434" i="4"/>
  <c r="P3434" i="4"/>
  <c r="J3434" i="4"/>
  <c r="K3434" i="4" s="1"/>
  <c r="L3434" i="4" s="1"/>
  <c r="I3434" i="4"/>
  <c r="E3434" i="4"/>
  <c r="C3434" i="4"/>
  <c r="B3434" i="4"/>
  <c r="R3433" i="4"/>
  <c r="P3433" i="4"/>
  <c r="J3433" i="4"/>
  <c r="K3433" i="4" s="1"/>
  <c r="I3433" i="4"/>
  <c r="E3433" i="4"/>
  <c r="C3433" i="4"/>
  <c r="B3433" i="4"/>
  <c r="R3432" i="4"/>
  <c r="P3432" i="4"/>
  <c r="J3432" i="4"/>
  <c r="K3432" i="4" s="1"/>
  <c r="I3432" i="4"/>
  <c r="E3432" i="4"/>
  <c r="C3432" i="4"/>
  <c r="B3432" i="4"/>
  <c r="R3431" i="4"/>
  <c r="P3431" i="4"/>
  <c r="J3431" i="4"/>
  <c r="K3431" i="4" s="1"/>
  <c r="I3431" i="4"/>
  <c r="E3431" i="4"/>
  <c r="C3431" i="4"/>
  <c r="B3431" i="4"/>
  <c r="R3430" i="4"/>
  <c r="P3430" i="4"/>
  <c r="J3430" i="4"/>
  <c r="K3430" i="4" s="1"/>
  <c r="L3430" i="4" s="1"/>
  <c r="I3430" i="4"/>
  <c r="E3430" i="4"/>
  <c r="C3430" i="4"/>
  <c r="B3430" i="4"/>
  <c r="R3429" i="4"/>
  <c r="J3429" i="4"/>
  <c r="K3429" i="4" s="1"/>
  <c r="I3429" i="4"/>
  <c r="E3429" i="4"/>
  <c r="C3429" i="4"/>
  <c r="B3429" i="4"/>
  <c r="R3428" i="4"/>
  <c r="J3428" i="4"/>
  <c r="K3428" i="4" s="1"/>
  <c r="I3428" i="4"/>
  <c r="E3428" i="4"/>
  <c r="C3428" i="4"/>
  <c r="B3428" i="4"/>
  <c r="R3427" i="4"/>
  <c r="P3427" i="4"/>
  <c r="J3427" i="4"/>
  <c r="K3427" i="4" s="1"/>
  <c r="I3427" i="4"/>
  <c r="E3427" i="4"/>
  <c r="C3427" i="4"/>
  <c r="B3427" i="4"/>
  <c r="R3426" i="4"/>
  <c r="P3426" i="4"/>
  <c r="J3426" i="4"/>
  <c r="K3426" i="4" s="1"/>
  <c r="L3426" i="4" s="1"/>
  <c r="I3426" i="4"/>
  <c r="E3426" i="4"/>
  <c r="C3426" i="4"/>
  <c r="B3426" i="4"/>
  <c r="R3425" i="4"/>
  <c r="P3425" i="4"/>
  <c r="J3425" i="4"/>
  <c r="K3425" i="4" s="1"/>
  <c r="I3425" i="4"/>
  <c r="E3425" i="4"/>
  <c r="C3425" i="4"/>
  <c r="B3425" i="4"/>
  <c r="R3424" i="4"/>
  <c r="P3424" i="4"/>
  <c r="J3424" i="4"/>
  <c r="K3424" i="4" s="1"/>
  <c r="I3424" i="4"/>
  <c r="E3424" i="4"/>
  <c r="C3424" i="4"/>
  <c r="B3424" i="4"/>
  <c r="R3423" i="4"/>
  <c r="P3423" i="4"/>
  <c r="J3423" i="4"/>
  <c r="K3423" i="4" s="1"/>
  <c r="I3423" i="4"/>
  <c r="E3423" i="4"/>
  <c r="C3423" i="4"/>
  <c r="B3423" i="4"/>
  <c r="R3422" i="4"/>
  <c r="P3422" i="4"/>
  <c r="J3422" i="4"/>
  <c r="K3422" i="4" s="1"/>
  <c r="L3422" i="4" s="1"/>
  <c r="I3422" i="4"/>
  <c r="E3422" i="4"/>
  <c r="C3422" i="4"/>
  <c r="B3422" i="4"/>
  <c r="R3421" i="4"/>
  <c r="P3421" i="4"/>
  <c r="J3421" i="4"/>
  <c r="K3421" i="4" s="1"/>
  <c r="I3421" i="4"/>
  <c r="E3421" i="4"/>
  <c r="C3421" i="4"/>
  <c r="B3421" i="4"/>
  <c r="R3420" i="4"/>
  <c r="P3420" i="4"/>
  <c r="J3420" i="4"/>
  <c r="K3420" i="4" s="1"/>
  <c r="I3420" i="4"/>
  <c r="E3420" i="4"/>
  <c r="C3420" i="4"/>
  <c r="B3420" i="4"/>
  <c r="R3419" i="4"/>
  <c r="P3419" i="4"/>
  <c r="J3419" i="4"/>
  <c r="K3419" i="4" s="1"/>
  <c r="I3419" i="4"/>
  <c r="E3419" i="4"/>
  <c r="C3419" i="4"/>
  <c r="B3419" i="4"/>
  <c r="R3418" i="4"/>
  <c r="P3418" i="4"/>
  <c r="J3418" i="4"/>
  <c r="K3418" i="4" s="1"/>
  <c r="L3418" i="4" s="1"/>
  <c r="I3418" i="4"/>
  <c r="E3418" i="4"/>
  <c r="C3418" i="4"/>
  <c r="B3418" i="4"/>
  <c r="R3417" i="4"/>
  <c r="J3417" i="4"/>
  <c r="K3417" i="4" s="1"/>
  <c r="M3417" i="4" s="1"/>
  <c r="I3417" i="4"/>
  <c r="E3417" i="4"/>
  <c r="C3417" i="4"/>
  <c r="B3417" i="4"/>
  <c r="R3416" i="4"/>
  <c r="J3416" i="4"/>
  <c r="K3416" i="4" s="1"/>
  <c r="I3416" i="4"/>
  <c r="E3416" i="4"/>
  <c r="C3416" i="4"/>
  <c r="B3416" i="4"/>
  <c r="R3415" i="4"/>
  <c r="P3415" i="4"/>
  <c r="J3415" i="4"/>
  <c r="K3415" i="4" s="1"/>
  <c r="I3415" i="4"/>
  <c r="E3415" i="4"/>
  <c r="C3415" i="4"/>
  <c r="B3415" i="4"/>
  <c r="R3414" i="4"/>
  <c r="J3414" i="4"/>
  <c r="K3414" i="4" s="1"/>
  <c r="L3414" i="4" s="1"/>
  <c r="I3414" i="4"/>
  <c r="E3414" i="4"/>
  <c r="C3414" i="4"/>
  <c r="B3414" i="4"/>
  <c r="R3413" i="4"/>
  <c r="J3413" i="4"/>
  <c r="K3413" i="4" s="1"/>
  <c r="I3413" i="4"/>
  <c r="E3413" i="4"/>
  <c r="C3413" i="4"/>
  <c r="B3413" i="4"/>
  <c r="R3412" i="4"/>
  <c r="J3412" i="4"/>
  <c r="K3412" i="4" s="1"/>
  <c r="I3412" i="4"/>
  <c r="E3412" i="4"/>
  <c r="C3412" i="4"/>
  <c r="B3412" i="4"/>
  <c r="R3411" i="4"/>
  <c r="P3411" i="4"/>
  <c r="J3411" i="4"/>
  <c r="K3411" i="4" s="1"/>
  <c r="I3411" i="4"/>
  <c r="E3411" i="4"/>
  <c r="C3411" i="4"/>
  <c r="B3411" i="4"/>
  <c r="R3410" i="4"/>
  <c r="J3410" i="4"/>
  <c r="K3410" i="4" s="1"/>
  <c r="L3410" i="4" s="1"/>
  <c r="I3410" i="4"/>
  <c r="E3410" i="4"/>
  <c r="C3410" i="4"/>
  <c r="B3410" i="4"/>
  <c r="R3409" i="4"/>
  <c r="J3409" i="4"/>
  <c r="K3409" i="4" s="1"/>
  <c r="I3409" i="4"/>
  <c r="E3409" i="4"/>
  <c r="C3409" i="4"/>
  <c r="B3409" i="4"/>
  <c r="R3408" i="4"/>
  <c r="P3408" i="4"/>
  <c r="J3408" i="4"/>
  <c r="K3408" i="4" s="1"/>
  <c r="I3408" i="4"/>
  <c r="E3408" i="4"/>
  <c r="C3408" i="4"/>
  <c r="B3408" i="4"/>
  <c r="R3407" i="4"/>
  <c r="P3407" i="4"/>
  <c r="J3407" i="4"/>
  <c r="K3407" i="4" s="1"/>
  <c r="I3407" i="4"/>
  <c r="E3407" i="4"/>
  <c r="C3407" i="4"/>
  <c r="B3407" i="4"/>
  <c r="R3406" i="4"/>
  <c r="P3406" i="4"/>
  <c r="J3406" i="4"/>
  <c r="K3406" i="4" s="1"/>
  <c r="L3406" i="4" s="1"/>
  <c r="I3406" i="4"/>
  <c r="E3406" i="4"/>
  <c r="C3406" i="4"/>
  <c r="B3406" i="4"/>
  <c r="R3405" i="4"/>
  <c r="P3405" i="4"/>
  <c r="J3405" i="4"/>
  <c r="K3405" i="4" s="1"/>
  <c r="I3405" i="4"/>
  <c r="E3405" i="4"/>
  <c r="C3405" i="4"/>
  <c r="B3405" i="4"/>
  <c r="R3404" i="4"/>
  <c r="P3404" i="4"/>
  <c r="J3404" i="4"/>
  <c r="K3404" i="4" s="1"/>
  <c r="I3404" i="4"/>
  <c r="E3404" i="4"/>
  <c r="C3404" i="4"/>
  <c r="B3404" i="4"/>
  <c r="R3403" i="4"/>
  <c r="P3403" i="4"/>
  <c r="J3403" i="4"/>
  <c r="K3403" i="4" s="1"/>
  <c r="I3403" i="4"/>
  <c r="E3403" i="4"/>
  <c r="C3403" i="4"/>
  <c r="B3403" i="4"/>
  <c r="R3402" i="4"/>
  <c r="P3402" i="4"/>
  <c r="J3402" i="4"/>
  <c r="K3402" i="4" s="1"/>
  <c r="L3402" i="4" s="1"/>
  <c r="I3402" i="4"/>
  <c r="E3402" i="4"/>
  <c r="C3402" i="4"/>
  <c r="B3402" i="4"/>
  <c r="R3401" i="4"/>
  <c r="P3401" i="4"/>
  <c r="J3401" i="4"/>
  <c r="K3401" i="4" s="1"/>
  <c r="M3401" i="4" s="1"/>
  <c r="I3401" i="4"/>
  <c r="E3401" i="4"/>
  <c r="C3401" i="4"/>
  <c r="B3401" i="4"/>
  <c r="R3400" i="4"/>
  <c r="P3400" i="4"/>
  <c r="J3400" i="4"/>
  <c r="K3400" i="4" s="1"/>
  <c r="I3400" i="4"/>
  <c r="E3400" i="4"/>
  <c r="C3400" i="4"/>
  <c r="B3400" i="4"/>
  <c r="R3399" i="4"/>
  <c r="P3399" i="4"/>
  <c r="J3399" i="4"/>
  <c r="K3399" i="4" s="1"/>
  <c r="I3399" i="4"/>
  <c r="E3399" i="4"/>
  <c r="C3399" i="4"/>
  <c r="B3399" i="4"/>
  <c r="R3398" i="4"/>
  <c r="P3398" i="4"/>
  <c r="J3398" i="4"/>
  <c r="K3398" i="4" s="1"/>
  <c r="L3398" i="4" s="1"/>
  <c r="I3398" i="4"/>
  <c r="E3398" i="4"/>
  <c r="C3398" i="4"/>
  <c r="B3398" i="4"/>
  <c r="R3397" i="4"/>
  <c r="P3397" i="4"/>
  <c r="J3397" i="4"/>
  <c r="K3397" i="4" s="1"/>
  <c r="M3397" i="4" s="1"/>
  <c r="I3397" i="4"/>
  <c r="E3397" i="4"/>
  <c r="C3397" i="4"/>
  <c r="B3397" i="4"/>
  <c r="R3396" i="4"/>
  <c r="P3396" i="4"/>
  <c r="J3396" i="4"/>
  <c r="K3396" i="4" s="1"/>
  <c r="I3396" i="4"/>
  <c r="E3396" i="4"/>
  <c r="C3396" i="4"/>
  <c r="B3396" i="4"/>
  <c r="R3395" i="4"/>
  <c r="P3395" i="4"/>
  <c r="J3395" i="4"/>
  <c r="K3395" i="4" s="1"/>
  <c r="I3395" i="4"/>
  <c r="E3395" i="4"/>
  <c r="C3395" i="4"/>
  <c r="B3395" i="4"/>
  <c r="R3394" i="4"/>
  <c r="P3394" i="4"/>
  <c r="J3394" i="4"/>
  <c r="K3394" i="4" s="1"/>
  <c r="L3394" i="4" s="1"/>
  <c r="I3394" i="4"/>
  <c r="E3394" i="4"/>
  <c r="C3394" i="4"/>
  <c r="B3394" i="4"/>
  <c r="R3393" i="4"/>
  <c r="P3393" i="4"/>
  <c r="J3393" i="4"/>
  <c r="K3393" i="4" s="1"/>
  <c r="M3393" i="4" s="1"/>
  <c r="I3393" i="4"/>
  <c r="E3393" i="4"/>
  <c r="C3393" i="4"/>
  <c r="B3393" i="4"/>
  <c r="R3392" i="4"/>
  <c r="P3392" i="4"/>
  <c r="J3392" i="4"/>
  <c r="K3392" i="4" s="1"/>
  <c r="I3392" i="4"/>
  <c r="E3392" i="4"/>
  <c r="C3392" i="4"/>
  <c r="B3392" i="4"/>
  <c r="R3391" i="4"/>
  <c r="P3391" i="4"/>
  <c r="J3391" i="4"/>
  <c r="K3391" i="4" s="1"/>
  <c r="I3391" i="4"/>
  <c r="E3391" i="4"/>
  <c r="C3391" i="4"/>
  <c r="B3391" i="4"/>
  <c r="R3390" i="4"/>
  <c r="P3390" i="4"/>
  <c r="J3390" i="4"/>
  <c r="K3390" i="4" s="1"/>
  <c r="L3390" i="4" s="1"/>
  <c r="I3390" i="4"/>
  <c r="E3390" i="4"/>
  <c r="C3390" i="4"/>
  <c r="B3390" i="4"/>
  <c r="R3389" i="4"/>
  <c r="P3389" i="4"/>
  <c r="J3389" i="4"/>
  <c r="K3389" i="4" s="1"/>
  <c r="M3389" i="4" s="1"/>
  <c r="I3389" i="4"/>
  <c r="E3389" i="4"/>
  <c r="C3389" i="4"/>
  <c r="B3389" i="4"/>
  <c r="R3388" i="4"/>
  <c r="P3388" i="4"/>
  <c r="J3388" i="4"/>
  <c r="K3388" i="4" s="1"/>
  <c r="I3388" i="4"/>
  <c r="E3388" i="4"/>
  <c r="C3388" i="4"/>
  <c r="B3388" i="4"/>
  <c r="R3387" i="4"/>
  <c r="J3387" i="4"/>
  <c r="K3387" i="4" s="1"/>
  <c r="I3387" i="4"/>
  <c r="E3387" i="4"/>
  <c r="C3387" i="4"/>
  <c r="B3387" i="4"/>
  <c r="R3386" i="4"/>
  <c r="J3386" i="4"/>
  <c r="K3386" i="4" s="1"/>
  <c r="L3386" i="4" s="1"/>
  <c r="I3386" i="4"/>
  <c r="E3386" i="4"/>
  <c r="C3386" i="4"/>
  <c r="B3386" i="4"/>
  <c r="R3385" i="4"/>
  <c r="J3385" i="4"/>
  <c r="K3385" i="4" s="1"/>
  <c r="I3385" i="4"/>
  <c r="E3385" i="4"/>
  <c r="C3385" i="4"/>
  <c r="B3385" i="4"/>
  <c r="R3384" i="4"/>
  <c r="J3384" i="4"/>
  <c r="K3384" i="4" s="1"/>
  <c r="I3384" i="4"/>
  <c r="E3384" i="4"/>
  <c r="C3384" i="4"/>
  <c r="B3384" i="4"/>
  <c r="R3383" i="4"/>
  <c r="P3383" i="4"/>
  <c r="J3383" i="4"/>
  <c r="K3383" i="4" s="1"/>
  <c r="I3383" i="4"/>
  <c r="E3383" i="4"/>
  <c r="C3383" i="4"/>
  <c r="B3383" i="4"/>
  <c r="R3382" i="4"/>
  <c r="P3382" i="4"/>
  <c r="J3382" i="4"/>
  <c r="K3382" i="4" s="1"/>
  <c r="L3382" i="4" s="1"/>
  <c r="I3382" i="4"/>
  <c r="E3382" i="4"/>
  <c r="C3382" i="4"/>
  <c r="B3382" i="4"/>
  <c r="R3381" i="4"/>
  <c r="P3381" i="4"/>
  <c r="J3381" i="4"/>
  <c r="K3381" i="4" s="1"/>
  <c r="I3381" i="4"/>
  <c r="E3381" i="4"/>
  <c r="C3381" i="4"/>
  <c r="B3381" i="4"/>
  <c r="R3380" i="4"/>
  <c r="P3380" i="4"/>
  <c r="J3380" i="4"/>
  <c r="K3380" i="4" s="1"/>
  <c r="I3380" i="4"/>
  <c r="E3380" i="4"/>
  <c r="C3380" i="4"/>
  <c r="B3380" i="4"/>
  <c r="R3379" i="4"/>
  <c r="P3379" i="4"/>
  <c r="J3379" i="4"/>
  <c r="K3379" i="4" s="1"/>
  <c r="I3379" i="4"/>
  <c r="E3379" i="4"/>
  <c r="C3379" i="4"/>
  <c r="B3379" i="4"/>
  <c r="R3378" i="4"/>
  <c r="P3378" i="4"/>
  <c r="J3378" i="4"/>
  <c r="K3378" i="4" s="1"/>
  <c r="L3378" i="4" s="1"/>
  <c r="I3378" i="4"/>
  <c r="E3378" i="4"/>
  <c r="C3378" i="4"/>
  <c r="B3378" i="4"/>
  <c r="R3377" i="4"/>
  <c r="P3377" i="4"/>
  <c r="J3377" i="4"/>
  <c r="K3377" i="4" s="1"/>
  <c r="I3377" i="4"/>
  <c r="E3377" i="4"/>
  <c r="C3377" i="4"/>
  <c r="B3377" i="4"/>
  <c r="R3376" i="4"/>
  <c r="P3376" i="4"/>
  <c r="J3376" i="4"/>
  <c r="K3376" i="4" s="1"/>
  <c r="I3376" i="4"/>
  <c r="E3376" i="4"/>
  <c r="C3376" i="4"/>
  <c r="B3376" i="4"/>
  <c r="R3375" i="4"/>
  <c r="P3375" i="4"/>
  <c r="J3375" i="4"/>
  <c r="K3375" i="4" s="1"/>
  <c r="I3375" i="4"/>
  <c r="E3375" i="4"/>
  <c r="C3375" i="4"/>
  <c r="B3375" i="4"/>
  <c r="R3374" i="4"/>
  <c r="P3374" i="4"/>
  <c r="J3374" i="4"/>
  <c r="K3374" i="4" s="1"/>
  <c r="L3374" i="4" s="1"/>
  <c r="I3374" i="4"/>
  <c r="E3374" i="4"/>
  <c r="C3374" i="4"/>
  <c r="B3374" i="4"/>
  <c r="R3373" i="4"/>
  <c r="P3373" i="4"/>
  <c r="J3373" i="4"/>
  <c r="K3373" i="4" s="1"/>
  <c r="I3373" i="4"/>
  <c r="E3373" i="4"/>
  <c r="C3373" i="4"/>
  <c r="B3373" i="4"/>
  <c r="R3372" i="4"/>
  <c r="P3372" i="4"/>
  <c r="J3372" i="4"/>
  <c r="K3372" i="4" s="1"/>
  <c r="I3372" i="4"/>
  <c r="E3372" i="4"/>
  <c r="C3372" i="4"/>
  <c r="B3372" i="4"/>
  <c r="R3371" i="4"/>
  <c r="P3371" i="4"/>
  <c r="J3371" i="4"/>
  <c r="K3371" i="4" s="1"/>
  <c r="I3371" i="4"/>
  <c r="E3371" i="4"/>
  <c r="C3371" i="4"/>
  <c r="B3371" i="4"/>
  <c r="R3370" i="4"/>
  <c r="P3370" i="4"/>
  <c r="J3370" i="4"/>
  <c r="K3370" i="4" s="1"/>
  <c r="L3370" i="4" s="1"/>
  <c r="I3370" i="4"/>
  <c r="E3370" i="4"/>
  <c r="C3370" i="4"/>
  <c r="B3370" i="4"/>
  <c r="R3369" i="4"/>
  <c r="P3369" i="4"/>
  <c r="J3369" i="4"/>
  <c r="K3369" i="4" s="1"/>
  <c r="I3369" i="4"/>
  <c r="E3369" i="4"/>
  <c r="C3369" i="4"/>
  <c r="B3369" i="4"/>
  <c r="R3368" i="4"/>
  <c r="P3368" i="4"/>
  <c r="J3368" i="4"/>
  <c r="K3368" i="4" s="1"/>
  <c r="I3368" i="4"/>
  <c r="E3368" i="4"/>
  <c r="C3368" i="4"/>
  <c r="B3368" i="4"/>
  <c r="R3367" i="4"/>
  <c r="J3367" i="4"/>
  <c r="K3367" i="4" s="1"/>
  <c r="I3367" i="4"/>
  <c r="E3367" i="4"/>
  <c r="C3367" i="4"/>
  <c r="B3367" i="4"/>
  <c r="R3366" i="4"/>
  <c r="J3366" i="4"/>
  <c r="K3366" i="4" s="1"/>
  <c r="I3366" i="4"/>
  <c r="E3366" i="4"/>
  <c r="C3366" i="4"/>
  <c r="B3366" i="4"/>
  <c r="R3365" i="4"/>
  <c r="J3365" i="4"/>
  <c r="K3365" i="4" s="1"/>
  <c r="I3365" i="4"/>
  <c r="E3365" i="4"/>
  <c r="C3365" i="4"/>
  <c r="B3365" i="4"/>
  <c r="R3364" i="4"/>
  <c r="J3364" i="4"/>
  <c r="K3364" i="4" s="1"/>
  <c r="I3364" i="4"/>
  <c r="E3364" i="4"/>
  <c r="C3364" i="4"/>
  <c r="B3364" i="4"/>
  <c r="R3363" i="4"/>
  <c r="P3363" i="4"/>
  <c r="J3363" i="4"/>
  <c r="K3363" i="4" s="1"/>
  <c r="I3363" i="4"/>
  <c r="E3363" i="4"/>
  <c r="C3363" i="4"/>
  <c r="B3363" i="4"/>
  <c r="R3362" i="4"/>
  <c r="P3362" i="4"/>
  <c r="J3362" i="4"/>
  <c r="K3362" i="4" s="1"/>
  <c r="M3362" i="4" s="1"/>
  <c r="I3362" i="4"/>
  <c r="E3362" i="4"/>
  <c r="C3362" i="4"/>
  <c r="B3362" i="4"/>
  <c r="R3361" i="4"/>
  <c r="P3361" i="4"/>
  <c r="J3361" i="4"/>
  <c r="K3361" i="4" s="1"/>
  <c r="I3361" i="4"/>
  <c r="E3361" i="4"/>
  <c r="C3361" i="4"/>
  <c r="B3361" i="4"/>
  <c r="R3360" i="4"/>
  <c r="P3360" i="4"/>
  <c r="J3360" i="4"/>
  <c r="K3360" i="4" s="1"/>
  <c r="I3360" i="4"/>
  <c r="E3360" i="4"/>
  <c r="C3360" i="4"/>
  <c r="B3360" i="4"/>
  <c r="R3359" i="4"/>
  <c r="P3359" i="4"/>
  <c r="J3359" i="4"/>
  <c r="K3359" i="4" s="1"/>
  <c r="I3359" i="4"/>
  <c r="E3359" i="4"/>
  <c r="C3359" i="4"/>
  <c r="B3359" i="4"/>
  <c r="R3358" i="4"/>
  <c r="P3358" i="4"/>
  <c r="J3358" i="4"/>
  <c r="K3358" i="4" s="1"/>
  <c r="L3358" i="4" s="1"/>
  <c r="I3358" i="4"/>
  <c r="E3358" i="4"/>
  <c r="C3358" i="4"/>
  <c r="B3358" i="4"/>
  <c r="R3357" i="4"/>
  <c r="P3357" i="4"/>
  <c r="J3357" i="4"/>
  <c r="K3357" i="4" s="1"/>
  <c r="M3357" i="4" s="1"/>
  <c r="I3357" i="4"/>
  <c r="E3357" i="4"/>
  <c r="C3357" i="4"/>
  <c r="B3357" i="4"/>
  <c r="R3356" i="4"/>
  <c r="J3356" i="4"/>
  <c r="K3356" i="4" s="1"/>
  <c r="I3356" i="4"/>
  <c r="E3356" i="4"/>
  <c r="C3356" i="4"/>
  <c r="B3356" i="4"/>
  <c r="R3355" i="4"/>
  <c r="J3355" i="4"/>
  <c r="K3355" i="4" s="1"/>
  <c r="L3355" i="4" s="1"/>
  <c r="I3355" i="4"/>
  <c r="E3355" i="4"/>
  <c r="C3355" i="4"/>
  <c r="B3355" i="4"/>
  <c r="R3354" i="4"/>
  <c r="P3354" i="4"/>
  <c r="J3354" i="4"/>
  <c r="K3354" i="4" s="1"/>
  <c r="L3354" i="4" s="1"/>
  <c r="I3354" i="4"/>
  <c r="E3354" i="4"/>
  <c r="C3354" i="4"/>
  <c r="B3354" i="4"/>
  <c r="R3353" i="4"/>
  <c r="J3353" i="4"/>
  <c r="K3353" i="4" s="1"/>
  <c r="M3353" i="4" s="1"/>
  <c r="I3353" i="4"/>
  <c r="E3353" i="4"/>
  <c r="C3353" i="4"/>
  <c r="B3353" i="4"/>
  <c r="R3352" i="4"/>
  <c r="J3352" i="4"/>
  <c r="K3352" i="4" s="1"/>
  <c r="I3352" i="4"/>
  <c r="E3352" i="4"/>
  <c r="C3352" i="4"/>
  <c r="B3352" i="4"/>
  <c r="R3351" i="4"/>
  <c r="P3351" i="4"/>
  <c r="J3351" i="4"/>
  <c r="K3351" i="4" s="1"/>
  <c r="I3351" i="4"/>
  <c r="E3351" i="4"/>
  <c r="C3351" i="4"/>
  <c r="B3351" i="4"/>
  <c r="R3350" i="4"/>
  <c r="J3350" i="4"/>
  <c r="K3350" i="4" s="1"/>
  <c r="I3350" i="4"/>
  <c r="E3350" i="4"/>
  <c r="C3350" i="4"/>
  <c r="B3350" i="4"/>
  <c r="R3349" i="4"/>
  <c r="J3349" i="4"/>
  <c r="K3349" i="4" s="1"/>
  <c r="L3349" i="4" s="1"/>
  <c r="I3349" i="4"/>
  <c r="E3349" i="4"/>
  <c r="C3349" i="4"/>
  <c r="B3349" i="4"/>
  <c r="R3348" i="4"/>
  <c r="P3348" i="4"/>
  <c r="J3348" i="4"/>
  <c r="K3348" i="4" s="1"/>
  <c r="I3348" i="4"/>
  <c r="E3348" i="4"/>
  <c r="C3348" i="4"/>
  <c r="B3348" i="4"/>
  <c r="R3347" i="4"/>
  <c r="P3347" i="4"/>
  <c r="J3347" i="4"/>
  <c r="K3347" i="4" s="1"/>
  <c r="I3347" i="4"/>
  <c r="E3347" i="4"/>
  <c r="C3347" i="4"/>
  <c r="B3347" i="4"/>
  <c r="R3346" i="4"/>
  <c r="P3346" i="4"/>
  <c r="J3346" i="4"/>
  <c r="K3346" i="4" s="1"/>
  <c r="I3346" i="4"/>
  <c r="E3346" i="4"/>
  <c r="C3346" i="4"/>
  <c r="B3346" i="4"/>
  <c r="R3345" i="4"/>
  <c r="P3345" i="4"/>
  <c r="J3345" i="4"/>
  <c r="K3345" i="4" s="1"/>
  <c r="L3345" i="4" s="1"/>
  <c r="I3345" i="4"/>
  <c r="E3345" i="4"/>
  <c r="C3345" i="4"/>
  <c r="B3345" i="4"/>
  <c r="R3344" i="4"/>
  <c r="P3344" i="4"/>
  <c r="J3344" i="4"/>
  <c r="K3344" i="4" s="1"/>
  <c r="I3344" i="4"/>
  <c r="E3344" i="4"/>
  <c r="C3344" i="4"/>
  <c r="B3344" i="4"/>
  <c r="R3343" i="4"/>
  <c r="P3343" i="4"/>
  <c r="J3343" i="4"/>
  <c r="K3343" i="4" s="1"/>
  <c r="I3343" i="4"/>
  <c r="E3343" i="4"/>
  <c r="C3343" i="4"/>
  <c r="B3343" i="4"/>
  <c r="R3342" i="4"/>
  <c r="P3342" i="4"/>
  <c r="J3342" i="4"/>
  <c r="K3342" i="4" s="1"/>
  <c r="I3342" i="4"/>
  <c r="E3342" i="4"/>
  <c r="C3342" i="4"/>
  <c r="B3342" i="4"/>
  <c r="R3341" i="4"/>
  <c r="J3341" i="4"/>
  <c r="K3341" i="4" s="1"/>
  <c r="M3341" i="4" s="1"/>
  <c r="I3341" i="4"/>
  <c r="E3341" i="4"/>
  <c r="C3341" i="4"/>
  <c r="B3341" i="4"/>
  <c r="R3340" i="4"/>
  <c r="J3340" i="4"/>
  <c r="K3340" i="4" s="1"/>
  <c r="I3340" i="4"/>
  <c r="E3340" i="4"/>
  <c r="C3340" i="4"/>
  <c r="B3340" i="4"/>
  <c r="R3339" i="4"/>
  <c r="P3339" i="4"/>
  <c r="J3339" i="4"/>
  <c r="K3339" i="4" s="1"/>
  <c r="I3339" i="4"/>
  <c r="E3339" i="4"/>
  <c r="C3339" i="4"/>
  <c r="B3339" i="4"/>
  <c r="R3338" i="4"/>
  <c r="P3338" i="4"/>
  <c r="J3338" i="4"/>
  <c r="K3338" i="4" s="1"/>
  <c r="I3338" i="4"/>
  <c r="E3338" i="4"/>
  <c r="C3338" i="4"/>
  <c r="B3338" i="4"/>
  <c r="R3337" i="4"/>
  <c r="P3337" i="4"/>
  <c r="J3337" i="4"/>
  <c r="K3337" i="4" s="1"/>
  <c r="M3337" i="4" s="1"/>
  <c r="I3337" i="4"/>
  <c r="E3337" i="4"/>
  <c r="C3337" i="4"/>
  <c r="B3337" i="4"/>
  <c r="R3336" i="4"/>
  <c r="P3336" i="4"/>
  <c r="J3336" i="4"/>
  <c r="K3336" i="4" s="1"/>
  <c r="I3336" i="4"/>
  <c r="E3336" i="4"/>
  <c r="C3336" i="4"/>
  <c r="B3336" i="4"/>
  <c r="M3374" i="4" l="1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J3335" i="4"/>
  <c r="K3335" i="4" s="1"/>
  <c r="I3335" i="4"/>
  <c r="J3334" i="4"/>
  <c r="K3334" i="4" s="1"/>
  <c r="I3334" i="4"/>
  <c r="J3333" i="4"/>
  <c r="K3333" i="4" s="1"/>
  <c r="M3333" i="4" s="1"/>
  <c r="I3333" i="4"/>
  <c r="J3332" i="4"/>
  <c r="K3332" i="4" s="1"/>
  <c r="L3332" i="4" s="1"/>
  <c r="I3332" i="4"/>
  <c r="J3331" i="4"/>
  <c r="K3331" i="4" s="1"/>
  <c r="I3331" i="4"/>
  <c r="J3330" i="4"/>
  <c r="K3330" i="4" s="1"/>
  <c r="I3330" i="4"/>
  <c r="J3329" i="4"/>
  <c r="K3329" i="4" s="1"/>
  <c r="I3329" i="4"/>
  <c r="J3328" i="4"/>
  <c r="K3328" i="4" s="1"/>
  <c r="I3328" i="4"/>
  <c r="J3327" i="4"/>
  <c r="K3327" i="4" s="1"/>
  <c r="I3327" i="4"/>
  <c r="J3326" i="4"/>
  <c r="K3326" i="4" s="1"/>
  <c r="I3326" i="4"/>
  <c r="J3325" i="4"/>
  <c r="K3325" i="4" s="1"/>
  <c r="M3325" i="4" s="1"/>
  <c r="I3325" i="4"/>
  <c r="J3324" i="4"/>
  <c r="K3324" i="4" s="1"/>
  <c r="L3324" i="4" s="1"/>
  <c r="I3324" i="4"/>
  <c r="J3323" i="4"/>
  <c r="K3323" i="4" s="1"/>
  <c r="I3323" i="4"/>
  <c r="J3322" i="4"/>
  <c r="K3322" i="4" s="1"/>
  <c r="I3322" i="4"/>
  <c r="J3321" i="4"/>
  <c r="K3321" i="4" s="1"/>
  <c r="M3321" i="4" s="1"/>
  <c r="I3321" i="4"/>
  <c r="J3320" i="4"/>
  <c r="K3320" i="4" s="1"/>
  <c r="L3320" i="4" s="1"/>
  <c r="I3320" i="4"/>
  <c r="J3319" i="4"/>
  <c r="K3319" i="4" s="1"/>
  <c r="I3319" i="4"/>
  <c r="J3318" i="4"/>
  <c r="K3318" i="4" s="1"/>
  <c r="I3318" i="4"/>
  <c r="J3317" i="4"/>
  <c r="K3317" i="4" s="1"/>
  <c r="I3317" i="4"/>
  <c r="J3316" i="4"/>
  <c r="K3316" i="4" s="1"/>
  <c r="L3316" i="4" s="1"/>
  <c r="I3316" i="4"/>
  <c r="J3315" i="4"/>
  <c r="K3315" i="4" s="1"/>
  <c r="I3315" i="4"/>
  <c r="J3314" i="4"/>
  <c r="K3314" i="4" s="1"/>
  <c r="I3314" i="4"/>
  <c r="J3313" i="4"/>
  <c r="K3313" i="4" s="1"/>
  <c r="M3313" i="4" s="1"/>
  <c r="I3313" i="4"/>
  <c r="J3312" i="4"/>
  <c r="K3312" i="4" s="1"/>
  <c r="L3312" i="4" s="1"/>
  <c r="I3312" i="4"/>
  <c r="J3311" i="4"/>
  <c r="K3311" i="4" s="1"/>
  <c r="I3311" i="4"/>
  <c r="J3310" i="4"/>
  <c r="K3310" i="4" s="1"/>
  <c r="I3310" i="4"/>
  <c r="J3309" i="4"/>
  <c r="K3309" i="4" s="1"/>
  <c r="I3309" i="4"/>
  <c r="J3308" i="4"/>
  <c r="K3308" i="4" s="1"/>
  <c r="I3308" i="4"/>
  <c r="J3307" i="4"/>
  <c r="K3307" i="4" s="1"/>
  <c r="I3307" i="4"/>
  <c r="J3306" i="4"/>
  <c r="K3306" i="4" s="1"/>
  <c r="I3306" i="4"/>
  <c r="J3305" i="4"/>
  <c r="K3305" i="4" s="1"/>
  <c r="I3305" i="4"/>
  <c r="J3304" i="4"/>
  <c r="K3304" i="4" s="1"/>
  <c r="L3304" i="4" s="1"/>
  <c r="I3304" i="4"/>
  <c r="J3303" i="4"/>
  <c r="K3303" i="4" s="1"/>
  <c r="I3303" i="4"/>
  <c r="J3302" i="4"/>
  <c r="K3302" i="4" s="1"/>
  <c r="I3302" i="4"/>
  <c r="J3301" i="4"/>
  <c r="K3301" i="4" s="1"/>
  <c r="M3301" i="4" s="1"/>
  <c r="I3301" i="4"/>
  <c r="J3300" i="4"/>
  <c r="K3300" i="4" s="1"/>
  <c r="L3300" i="4" s="1"/>
  <c r="I3300" i="4"/>
  <c r="J3299" i="4"/>
  <c r="K3299" i="4" s="1"/>
  <c r="I3299" i="4"/>
  <c r="J3298" i="4"/>
  <c r="K3298" i="4" s="1"/>
  <c r="I3298" i="4"/>
  <c r="J3297" i="4"/>
  <c r="K3297" i="4" s="1"/>
  <c r="M3297" i="4" s="1"/>
  <c r="I3297" i="4"/>
  <c r="J3296" i="4"/>
  <c r="K3296" i="4" s="1"/>
  <c r="I3296" i="4"/>
  <c r="J3295" i="4"/>
  <c r="K3295" i="4" s="1"/>
  <c r="I3295" i="4"/>
  <c r="J3294" i="4"/>
  <c r="K3294" i="4" s="1"/>
  <c r="I3294" i="4"/>
  <c r="J3293" i="4"/>
  <c r="K3293" i="4" s="1"/>
  <c r="I3293" i="4"/>
  <c r="J3292" i="4"/>
  <c r="K3292" i="4" s="1"/>
  <c r="I3292" i="4"/>
  <c r="J3291" i="4"/>
  <c r="K3291" i="4" s="1"/>
  <c r="I3291" i="4"/>
  <c r="J3290" i="4"/>
  <c r="K3290" i="4" s="1"/>
  <c r="I3290" i="4"/>
  <c r="J3289" i="4"/>
  <c r="K3289" i="4" s="1"/>
  <c r="I3289" i="4"/>
  <c r="J3288" i="4"/>
  <c r="K3288" i="4" s="1"/>
  <c r="I3288" i="4"/>
  <c r="J3287" i="4"/>
  <c r="K3287" i="4" s="1"/>
  <c r="I3287" i="4"/>
  <c r="J3286" i="4"/>
  <c r="K3286" i="4" s="1"/>
  <c r="I3286" i="4"/>
  <c r="J3285" i="4"/>
  <c r="K3285" i="4" s="1"/>
  <c r="I3285" i="4"/>
  <c r="J3284" i="4"/>
  <c r="K3284" i="4" s="1"/>
  <c r="I3284" i="4"/>
  <c r="J3283" i="4"/>
  <c r="K3283" i="4" s="1"/>
  <c r="I3283" i="4"/>
  <c r="J3282" i="4"/>
  <c r="K3282" i="4" s="1"/>
  <c r="I3282" i="4"/>
  <c r="J3281" i="4"/>
  <c r="K3281" i="4" s="1"/>
  <c r="I3281" i="4"/>
  <c r="J3280" i="4"/>
  <c r="K3280" i="4" s="1"/>
  <c r="I3280" i="4"/>
  <c r="J3279" i="4"/>
  <c r="K3279" i="4" s="1"/>
  <c r="I3279" i="4"/>
  <c r="J3278" i="4"/>
  <c r="K3278" i="4" s="1"/>
  <c r="I3278" i="4"/>
  <c r="J3277" i="4"/>
  <c r="K3277" i="4" s="1"/>
  <c r="I3277" i="4"/>
  <c r="J3276" i="4"/>
  <c r="K3276" i="4" s="1"/>
  <c r="I3276" i="4"/>
  <c r="J3275" i="4"/>
  <c r="K3275" i="4" s="1"/>
  <c r="I3275" i="4"/>
  <c r="J3274" i="4"/>
  <c r="K3274" i="4" s="1"/>
  <c r="I3274" i="4"/>
  <c r="J3273" i="4"/>
  <c r="K3273" i="4" s="1"/>
  <c r="I3273" i="4"/>
  <c r="J3272" i="4"/>
  <c r="K3272" i="4" s="1"/>
  <c r="I3272" i="4"/>
  <c r="J3271" i="4"/>
  <c r="K3271" i="4" s="1"/>
  <c r="I3271" i="4"/>
  <c r="J3270" i="4"/>
  <c r="K3270" i="4" s="1"/>
  <c r="I3270" i="4"/>
  <c r="J3269" i="4"/>
  <c r="K3269" i="4" s="1"/>
  <c r="I3269" i="4"/>
  <c r="J3268" i="4"/>
  <c r="K3268" i="4" s="1"/>
  <c r="I3268" i="4"/>
  <c r="J3267" i="4"/>
  <c r="K3267" i="4" s="1"/>
  <c r="I3267" i="4"/>
  <c r="J3266" i="4"/>
  <c r="K3266" i="4" s="1"/>
  <c r="I3266" i="4"/>
  <c r="J3265" i="4"/>
  <c r="K3265" i="4" s="1"/>
  <c r="I3265" i="4"/>
  <c r="J3264" i="4"/>
  <c r="K3264" i="4" s="1"/>
  <c r="I3264" i="4"/>
  <c r="J3263" i="4"/>
  <c r="K3263" i="4" s="1"/>
  <c r="I3263" i="4"/>
  <c r="J3262" i="4"/>
  <c r="K3262" i="4" s="1"/>
  <c r="I3262" i="4"/>
  <c r="J3261" i="4"/>
  <c r="K3261" i="4" s="1"/>
  <c r="I3261" i="4"/>
  <c r="J3260" i="4"/>
  <c r="K3260" i="4" s="1"/>
  <c r="L3260" i="4" s="1"/>
  <c r="I3260" i="4"/>
  <c r="J3259" i="4"/>
  <c r="K3259" i="4" s="1"/>
  <c r="I3259" i="4"/>
  <c r="J3258" i="4"/>
  <c r="K3258" i="4" s="1"/>
  <c r="I3258" i="4"/>
  <c r="J3257" i="4"/>
  <c r="K3257" i="4" s="1"/>
  <c r="M3257" i="4" s="1"/>
  <c r="I3257" i="4"/>
  <c r="J3256" i="4"/>
  <c r="K3256" i="4" s="1"/>
  <c r="L3256" i="4" s="1"/>
  <c r="I3256" i="4"/>
  <c r="J3255" i="4"/>
  <c r="K3255" i="4" s="1"/>
  <c r="I3255" i="4"/>
  <c r="J3254" i="4"/>
  <c r="K3254" i="4" s="1"/>
  <c r="I3254" i="4"/>
  <c r="J3253" i="4"/>
  <c r="K3253" i="4" s="1"/>
  <c r="M3253" i="4" s="1"/>
  <c r="I3253" i="4"/>
  <c r="J3252" i="4"/>
  <c r="K3252" i="4" s="1"/>
  <c r="L3252" i="4" s="1"/>
  <c r="I3252" i="4"/>
  <c r="J3251" i="4"/>
  <c r="K3251" i="4" s="1"/>
  <c r="I3251" i="4"/>
  <c r="J3250" i="4"/>
  <c r="K3250" i="4" s="1"/>
  <c r="I3250" i="4"/>
  <c r="J3249" i="4"/>
  <c r="K3249" i="4" s="1"/>
  <c r="I3249" i="4"/>
  <c r="J3248" i="4"/>
  <c r="K3248" i="4" s="1"/>
  <c r="I3248" i="4"/>
  <c r="J3247" i="4"/>
  <c r="K3247" i="4" s="1"/>
  <c r="I3247" i="4"/>
  <c r="J3246" i="4"/>
  <c r="K3246" i="4" s="1"/>
  <c r="I3246" i="4"/>
  <c r="J3245" i="4"/>
  <c r="K3245" i="4" s="1"/>
  <c r="M3245" i="4" s="1"/>
  <c r="I3245" i="4"/>
  <c r="J3244" i="4"/>
  <c r="K3244" i="4" s="1"/>
  <c r="I3244" i="4"/>
  <c r="J3243" i="4"/>
  <c r="K3243" i="4" s="1"/>
  <c r="I3243" i="4"/>
  <c r="J3242" i="4"/>
  <c r="K3242" i="4" s="1"/>
  <c r="I3242" i="4"/>
  <c r="J3241" i="4"/>
  <c r="K3241" i="4" s="1"/>
  <c r="M3241" i="4" s="1"/>
  <c r="I3241" i="4"/>
  <c r="J3240" i="4"/>
  <c r="K3240" i="4" s="1"/>
  <c r="L3240" i="4" s="1"/>
  <c r="I3240" i="4"/>
  <c r="J3239" i="4"/>
  <c r="K3239" i="4" s="1"/>
  <c r="I3239" i="4"/>
  <c r="J3238" i="4"/>
  <c r="K3238" i="4" s="1"/>
  <c r="I3238" i="4"/>
  <c r="J3237" i="4"/>
  <c r="K3237" i="4" s="1"/>
  <c r="M3237" i="4" s="1"/>
  <c r="I3237" i="4"/>
  <c r="J3236" i="4"/>
  <c r="K3236" i="4" s="1"/>
  <c r="I3236" i="4"/>
  <c r="J3235" i="4"/>
  <c r="K3235" i="4" s="1"/>
  <c r="I3235" i="4"/>
  <c r="J3234" i="4"/>
  <c r="K3234" i="4" s="1"/>
  <c r="I3234" i="4"/>
  <c r="J3233" i="4"/>
  <c r="K3233" i="4" s="1"/>
  <c r="M3233" i="4" s="1"/>
  <c r="I3233" i="4"/>
  <c r="J3232" i="4"/>
  <c r="K3232" i="4" s="1"/>
  <c r="L3232" i="4" s="1"/>
  <c r="I3232" i="4"/>
  <c r="J3231" i="4"/>
  <c r="K3231" i="4" s="1"/>
  <c r="I3231" i="4"/>
  <c r="J3230" i="4"/>
  <c r="K3230" i="4" s="1"/>
  <c r="I3230" i="4"/>
  <c r="J3229" i="4"/>
  <c r="K3229" i="4" s="1"/>
  <c r="M3229" i="4" s="1"/>
  <c r="I3229" i="4"/>
  <c r="J3228" i="4"/>
  <c r="K3228" i="4" s="1"/>
  <c r="I3228" i="4"/>
  <c r="J3227" i="4"/>
  <c r="K3227" i="4" s="1"/>
  <c r="I3227" i="4"/>
  <c r="J3226" i="4"/>
  <c r="K3226" i="4" s="1"/>
  <c r="I3226" i="4"/>
  <c r="J3225" i="4"/>
  <c r="K3225" i="4" s="1"/>
  <c r="M3225" i="4" s="1"/>
  <c r="I3225" i="4"/>
  <c r="J3224" i="4"/>
  <c r="K3224" i="4" s="1"/>
  <c r="I3224" i="4"/>
  <c r="J3223" i="4"/>
  <c r="K3223" i="4" s="1"/>
  <c r="I3223" i="4"/>
  <c r="J3222" i="4"/>
  <c r="K3222" i="4" s="1"/>
  <c r="I3222" i="4"/>
  <c r="J3221" i="4"/>
  <c r="K3221" i="4" s="1"/>
  <c r="M3221" i="4" s="1"/>
  <c r="I3221" i="4"/>
  <c r="J3220" i="4"/>
  <c r="K3220" i="4" s="1"/>
  <c r="I3220" i="4"/>
  <c r="J3219" i="4"/>
  <c r="K3219" i="4" s="1"/>
  <c r="I3219" i="4"/>
  <c r="J3218" i="4"/>
  <c r="K3218" i="4" s="1"/>
  <c r="I3218" i="4"/>
  <c r="J3217" i="4"/>
  <c r="K3217" i="4" s="1"/>
  <c r="M3217" i="4" s="1"/>
  <c r="I3217" i="4"/>
  <c r="J3216" i="4"/>
  <c r="K3216" i="4" s="1"/>
  <c r="I3216" i="4"/>
  <c r="J3215" i="4"/>
  <c r="K3215" i="4" s="1"/>
  <c r="I3215" i="4"/>
  <c r="J3214" i="4"/>
  <c r="K3214" i="4" s="1"/>
  <c r="I3214" i="4"/>
  <c r="J3213" i="4"/>
  <c r="K3213" i="4" s="1"/>
  <c r="I3213" i="4"/>
  <c r="J3212" i="4"/>
  <c r="K3212" i="4" s="1"/>
  <c r="I3212" i="4"/>
  <c r="J3211" i="4"/>
  <c r="K3211" i="4" s="1"/>
  <c r="I3211" i="4"/>
  <c r="J3210" i="4"/>
  <c r="K3210" i="4" s="1"/>
  <c r="I3210" i="4"/>
  <c r="J3209" i="4"/>
  <c r="K3209" i="4" s="1"/>
  <c r="I3209" i="4"/>
  <c r="J3208" i="4"/>
  <c r="K3208" i="4" s="1"/>
  <c r="L3208" i="4" s="1"/>
  <c r="I3208" i="4"/>
  <c r="J3207" i="4"/>
  <c r="K3207" i="4" s="1"/>
  <c r="I3207" i="4"/>
  <c r="J3206" i="4"/>
  <c r="K3206" i="4" s="1"/>
  <c r="I3206" i="4"/>
  <c r="J3205" i="4"/>
  <c r="K3205" i="4" s="1"/>
  <c r="M3205" i="4" s="1"/>
  <c r="I3205" i="4"/>
  <c r="J3204" i="4"/>
  <c r="K3204" i="4" s="1"/>
  <c r="L3204" i="4" s="1"/>
  <c r="I3204" i="4"/>
  <c r="J3203" i="4"/>
  <c r="K3203" i="4" s="1"/>
  <c r="I3203" i="4"/>
  <c r="J3202" i="4"/>
  <c r="K3202" i="4" s="1"/>
  <c r="I3202" i="4"/>
  <c r="J3201" i="4"/>
  <c r="K3201" i="4" s="1"/>
  <c r="I3201" i="4"/>
  <c r="J3200" i="4"/>
  <c r="K3200" i="4" s="1"/>
  <c r="L3200" i="4" s="1"/>
  <c r="I3200" i="4"/>
  <c r="J3199" i="4"/>
  <c r="K3199" i="4" s="1"/>
  <c r="I3199" i="4"/>
  <c r="J3198" i="4"/>
  <c r="K3198" i="4" s="1"/>
  <c r="I3198" i="4"/>
  <c r="J3197" i="4"/>
  <c r="K3197" i="4" s="1"/>
  <c r="M3197" i="4" s="1"/>
  <c r="I3197" i="4"/>
  <c r="J3196" i="4"/>
  <c r="K3196" i="4" s="1"/>
  <c r="I3196" i="4"/>
  <c r="J3195" i="4"/>
  <c r="K3195" i="4" s="1"/>
  <c r="I3195" i="4"/>
  <c r="J3194" i="4"/>
  <c r="K3194" i="4" s="1"/>
  <c r="I3194" i="4"/>
  <c r="J3193" i="4"/>
  <c r="K3193" i="4" s="1"/>
  <c r="I3193" i="4"/>
  <c r="J3192" i="4"/>
  <c r="K3192" i="4" s="1"/>
  <c r="L3192" i="4" s="1"/>
  <c r="I3192" i="4"/>
  <c r="J3191" i="4"/>
  <c r="K3191" i="4" s="1"/>
  <c r="I3191" i="4"/>
  <c r="J3190" i="4"/>
  <c r="K3190" i="4" s="1"/>
  <c r="I3190" i="4"/>
  <c r="J3189" i="4"/>
  <c r="K3189" i="4" s="1"/>
  <c r="M3189" i="4" s="1"/>
  <c r="I3189" i="4"/>
  <c r="J3188" i="4"/>
  <c r="K3188" i="4" s="1"/>
  <c r="L3188" i="4" s="1"/>
  <c r="I3188" i="4"/>
  <c r="J3187" i="4"/>
  <c r="K3187" i="4" s="1"/>
  <c r="I3187" i="4"/>
  <c r="J3186" i="4"/>
  <c r="K3186" i="4" s="1"/>
  <c r="I3186" i="4"/>
  <c r="J3185" i="4"/>
  <c r="K3185" i="4" s="1"/>
  <c r="M3185" i="4" s="1"/>
  <c r="I3185" i="4"/>
  <c r="J3184" i="4"/>
  <c r="K3184" i="4" s="1"/>
  <c r="I3184" i="4"/>
  <c r="J3183" i="4"/>
  <c r="K3183" i="4" s="1"/>
  <c r="I3183" i="4"/>
  <c r="J3182" i="4"/>
  <c r="K3182" i="4" s="1"/>
  <c r="I3182" i="4"/>
  <c r="J3181" i="4"/>
  <c r="K3181" i="4" s="1"/>
  <c r="I3181" i="4"/>
  <c r="J3180" i="4"/>
  <c r="K3180" i="4" s="1"/>
  <c r="I3180" i="4"/>
  <c r="J3179" i="4"/>
  <c r="K3179" i="4" s="1"/>
  <c r="I3179" i="4"/>
  <c r="J3178" i="4"/>
  <c r="K3178" i="4" s="1"/>
  <c r="I3178" i="4"/>
  <c r="J3177" i="4"/>
  <c r="K3177" i="4" s="1"/>
  <c r="I3177" i="4"/>
  <c r="J3176" i="4"/>
  <c r="K3176" i="4" s="1"/>
  <c r="L3176" i="4" s="1"/>
  <c r="I3176" i="4"/>
  <c r="J3175" i="4"/>
  <c r="K3175" i="4" s="1"/>
  <c r="I3175" i="4"/>
  <c r="J3174" i="4"/>
  <c r="K3174" i="4" s="1"/>
  <c r="I3174" i="4"/>
  <c r="J3173" i="4"/>
  <c r="K3173" i="4" s="1"/>
  <c r="M3173" i="4" s="1"/>
  <c r="I3173" i="4"/>
  <c r="J3172" i="4"/>
  <c r="K3172" i="4" s="1"/>
  <c r="L3172" i="4" s="1"/>
  <c r="I3172" i="4"/>
  <c r="J3171" i="4"/>
  <c r="K3171" i="4" s="1"/>
  <c r="I3171" i="4"/>
  <c r="J3170" i="4"/>
  <c r="K3170" i="4" s="1"/>
  <c r="I3170" i="4"/>
  <c r="J3169" i="4"/>
  <c r="K3169" i="4" s="1"/>
  <c r="M3169" i="4" s="1"/>
  <c r="I3169" i="4"/>
  <c r="J3168" i="4"/>
  <c r="K3168" i="4" s="1"/>
  <c r="L3168" i="4" s="1"/>
  <c r="I3168" i="4"/>
  <c r="J3167" i="4"/>
  <c r="K3167" i="4" s="1"/>
  <c r="I3167" i="4"/>
  <c r="J3166" i="4"/>
  <c r="K3166" i="4" s="1"/>
  <c r="I3166" i="4"/>
  <c r="J3165" i="4"/>
  <c r="K3165" i="4" s="1"/>
  <c r="M3165" i="4" s="1"/>
  <c r="I3165" i="4"/>
  <c r="J3164" i="4"/>
  <c r="K3164" i="4" s="1"/>
  <c r="I3164" i="4"/>
  <c r="J3163" i="4"/>
  <c r="K3163" i="4" s="1"/>
  <c r="I3163" i="4"/>
  <c r="J3162" i="4"/>
  <c r="K3162" i="4" s="1"/>
  <c r="I3162" i="4"/>
  <c r="J3161" i="4"/>
  <c r="K3161" i="4" s="1"/>
  <c r="I3161" i="4"/>
  <c r="J3160" i="4"/>
  <c r="K3160" i="4" s="1"/>
  <c r="L3160" i="4" s="1"/>
  <c r="I3160" i="4"/>
  <c r="J3159" i="4"/>
  <c r="K3159" i="4" s="1"/>
  <c r="I3159" i="4"/>
  <c r="J3158" i="4"/>
  <c r="K3158" i="4" s="1"/>
  <c r="I3158" i="4"/>
  <c r="J3157" i="4"/>
  <c r="K3157" i="4" s="1"/>
  <c r="M3157" i="4" s="1"/>
  <c r="I3157" i="4"/>
  <c r="J3156" i="4"/>
  <c r="K3156" i="4" s="1"/>
  <c r="L3156" i="4" s="1"/>
  <c r="I3156" i="4"/>
  <c r="J3155" i="4"/>
  <c r="K3155" i="4" s="1"/>
  <c r="I3155" i="4"/>
  <c r="J3154" i="4"/>
  <c r="K3154" i="4" s="1"/>
  <c r="I3154" i="4"/>
  <c r="J3153" i="4"/>
  <c r="K3153" i="4" s="1"/>
  <c r="M3153" i="4" s="1"/>
  <c r="I3153" i="4"/>
  <c r="J3152" i="4"/>
  <c r="K3152" i="4" s="1"/>
  <c r="I3152" i="4"/>
  <c r="J3151" i="4"/>
  <c r="K3151" i="4" s="1"/>
  <c r="I3151" i="4"/>
  <c r="J3150" i="4"/>
  <c r="K3150" i="4" s="1"/>
  <c r="M3150" i="4" s="1"/>
  <c r="I3150" i="4"/>
  <c r="J3149" i="4"/>
  <c r="K3149" i="4" s="1"/>
  <c r="I3149" i="4"/>
  <c r="J3148" i="4"/>
  <c r="K3148" i="4" s="1"/>
  <c r="L3148" i="4" s="1"/>
  <c r="I3148" i="4"/>
  <c r="J3147" i="4"/>
  <c r="K3147" i="4" s="1"/>
  <c r="I3147" i="4"/>
  <c r="J3146" i="4"/>
  <c r="K3146" i="4" s="1"/>
  <c r="I3146" i="4"/>
  <c r="J3145" i="4"/>
  <c r="K3145" i="4" s="1"/>
  <c r="I3145" i="4"/>
  <c r="J3144" i="4"/>
  <c r="K3144" i="4" s="1"/>
  <c r="L3144" i="4" s="1"/>
  <c r="I3144" i="4"/>
  <c r="J3143" i="4"/>
  <c r="K3143" i="4" s="1"/>
  <c r="I3143" i="4"/>
  <c r="J3142" i="4"/>
  <c r="K3142" i="4" s="1"/>
  <c r="M3142" i="4" s="1"/>
  <c r="I3142" i="4"/>
  <c r="J3141" i="4"/>
  <c r="K3141" i="4" s="1"/>
  <c r="I3141" i="4"/>
  <c r="J3140" i="4"/>
  <c r="K3140" i="4" s="1"/>
  <c r="L3140" i="4" s="1"/>
  <c r="I3140" i="4"/>
  <c r="J3139" i="4"/>
  <c r="K3139" i="4" s="1"/>
  <c r="I3139" i="4"/>
  <c r="J3138" i="4"/>
  <c r="K3138" i="4" s="1"/>
  <c r="I3138" i="4"/>
  <c r="J3137" i="4"/>
  <c r="K3137" i="4" s="1"/>
  <c r="M3137" i="4" s="1"/>
  <c r="I3137" i="4"/>
  <c r="J3136" i="4"/>
  <c r="K3136" i="4" s="1"/>
  <c r="I3136" i="4"/>
  <c r="J3135" i="4"/>
  <c r="K3135" i="4" s="1"/>
  <c r="I3135" i="4"/>
  <c r="J3134" i="4"/>
  <c r="K3134" i="4" s="1"/>
  <c r="L3134" i="4" s="1"/>
  <c r="I3134" i="4"/>
  <c r="J3133" i="4"/>
  <c r="K3133" i="4" s="1"/>
  <c r="M3133" i="4" s="1"/>
  <c r="I3133" i="4"/>
  <c r="J3132" i="4"/>
  <c r="K3132" i="4" s="1"/>
  <c r="I3132" i="4"/>
  <c r="J3131" i="4"/>
  <c r="K3131" i="4" s="1"/>
  <c r="I3131" i="4"/>
  <c r="J3130" i="4"/>
  <c r="K3130" i="4" s="1"/>
  <c r="M3130" i="4" s="1"/>
  <c r="I3130" i="4"/>
  <c r="J3129" i="4"/>
  <c r="K3129" i="4" s="1"/>
  <c r="I3129" i="4"/>
  <c r="J3128" i="4"/>
  <c r="K3128" i="4" s="1"/>
  <c r="I3128" i="4"/>
  <c r="J3127" i="4"/>
  <c r="K3127" i="4" s="1"/>
  <c r="I3127" i="4"/>
  <c r="J3126" i="4"/>
  <c r="K3126" i="4" s="1"/>
  <c r="I3126" i="4"/>
  <c r="J3125" i="4"/>
  <c r="K3125" i="4" s="1"/>
  <c r="I3125" i="4"/>
  <c r="J3124" i="4"/>
  <c r="K3124" i="4" s="1"/>
  <c r="L3124" i="4" s="1"/>
  <c r="I3124" i="4"/>
  <c r="J3123" i="4"/>
  <c r="K3123" i="4" s="1"/>
  <c r="I3123" i="4"/>
  <c r="J3122" i="4"/>
  <c r="K3122" i="4" s="1"/>
  <c r="I3122" i="4"/>
  <c r="J3121" i="4"/>
  <c r="K3121" i="4" s="1"/>
  <c r="I3121" i="4"/>
  <c r="J3120" i="4"/>
  <c r="K3120" i="4" s="1"/>
  <c r="L3120" i="4" s="1"/>
  <c r="I3120" i="4"/>
  <c r="J3119" i="4"/>
  <c r="K3119" i="4" s="1"/>
  <c r="I3119" i="4"/>
  <c r="J3118" i="4"/>
  <c r="K3118" i="4" s="1"/>
  <c r="I3118" i="4"/>
  <c r="J3117" i="4"/>
  <c r="K3117" i="4" s="1"/>
  <c r="I3117" i="4"/>
  <c r="J3116" i="4"/>
  <c r="K3116" i="4" s="1"/>
  <c r="L3116" i="4" s="1"/>
  <c r="I3116" i="4"/>
  <c r="J3115" i="4"/>
  <c r="K3115" i="4" s="1"/>
  <c r="I3115" i="4"/>
  <c r="J3114" i="4"/>
  <c r="K3114" i="4" s="1"/>
  <c r="I3114" i="4"/>
  <c r="J3113" i="4"/>
  <c r="K3113" i="4" s="1"/>
  <c r="I3113" i="4"/>
  <c r="J3112" i="4"/>
  <c r="K3112" i="4" s="1"/>
  <c r="L3112" i="4" s="1"/>
  <c r="I3112" i="4"/>
  <c r="J3111" i="4"/>
  <c r="K3111" i="4" s="1"/>
  <c r="I3111" i="4"/>
  <c r="J3110" i="4"/>
  <c r="K3110" i="4" s="1"/>
  <c r="I3110" i="4"/>
  <c r="J3109" i="4"/>
  <c r="K3109" i="4" s="1"/>
  <c r="I3109" i="4"/>
  <c r="J3108" i="4"/>
  <c r="K3108" i="4" s="1"/>
  <c r="L3108" i="4" s="1"/>
  <c r="I3108" i="4"/>
  <c r="J3107" i="4"/>
  <c r="K3107" i="4" s="1"/>
  <c r="I3107" i="4"/>
  <c r="J3106" i="4"/>
  <c r="K3106" i="4" s="1"/>
  <c r="I3106" i="4"/>
  <c r="J3105" i="4"/>
  <c r="K3105" i="4" s="1"/>
  <c r="I3105" i="4"/>
  <c r="J3104" i="4"/>
  <c r="K3104" i="4" s="1"/>
  <c r="L3104" i="4" s="1"/>
  <c r="I3104" i="4"/>
  <c r="J3103" i="4"/>
  <c r="K3103" i="4" s="1"/>
  <c r="I3103" i="4"/>
  <c r="J3102" i="4"/>
  <c r="K3102" i="4" s="1"/>
  <c r="I3102" i="4"/>
  <c r="J3101" i="4"/>
  <c r="K3101" i="4" s="1"/>
  <c r="M3101" i="4" s="1"/>
  <c r="I3101" i="4"/>
  <c r="J3100" i="4"/>
  <c r="K3100" i="4" s="1"/>
  <c r="L3100" i="4" s="1"/>
  <c r="I3100" i="4"/>
  <c r="J3099" i="4"/>
  <c r="K3099" i="4" s="1"/>
  <c r="I3099" i="4"/>
  <c r="J3098" i="4"/>
  <c r="K3098" i="4" s="1"/>
  <c r="I3098" i="4"/>
  <c r="J3097" i="4"/>
  <c r="K3097" i="4" s="1"/>
  <c r="M3097" i="4" s="1"/>
  <c r="I3097" i="4"/>
  <c r="J3096" i="4"/>
  <c r="K3096" i="4" s="1"/>
  <c r="I3096" i="4"/>
  <c r="J3095" i="4"/>
  <c r="K3095" i="4" s="1"/>
  <c r="I3095" i="4"/>
  <c r="J3094" i="4"/>
  <c r="K3094" i="4" s="1"/>
  <c r="I3094" i="4"/>
  <c r="J3093" i="4"/>
  <c r="K3093" i="4" s="1"/>
  <c r="M3093" i="4" s="1"/>
  <c r="I3093" i="4"/>
  <c r="J3092" i="4"/>
  <c r="K3092" i="4" s="1"/>
  <c r="I3092" i="4"/>
  <c r="J3091" i="4"/>
  <c r="K3091" i="4" s="1"/>
  <c r="I3091" i="4"/>
  <c r="J3090" i="4"/>
  <c r="K3090" i="4" s="1"/>
  <c r="I3090" i="4"/>
  <c r="J3089" i="4"/>
  <c r="K3089" i="4" s="1"/>
  <c r="M3089" i="4" s="1"/>
  <c r="I3089" i="4"/>
  <c r="J3088" i="4"/>
  <c r="K3088" i="4" s="1"/>
  <c r="I3088" i="4"/>
  <c r="J3087" i="4"/>
  <c r="K3087" i="4" s="1"/>
  <c r="I3087" i="4"/>
  <c r="J3086" i="4"/>
  <c r="K3086" i="4" s="1"/>
  <c r="I3086" i="4"/>
  <c r="J3085" i="4"/>
  <c r="K3085" i="4" s="1"/>
  <c r="I3085" i="4"/>
  <c r="J3084" i="4"/>
  <c r="K3084" i="4" s="1"/>
  <c r="I3084" i="4"/>
  <c r="J3083" i="4"/>
  <c r="K3083" i="4" s="1"/>
  <c r="I3083" i="4"/>
  <c r="J3082" i="4"/>
  <c r="K3082" i="4" s="1"/>
  <c r="I3082" i="4"/>
  <c r="J3081" i="4"/>
  <c r="K3081" i="4" s="1"/>
  <c r="M3081" i="4" s="1"/>
  <c r="I3081" i="4"/>
  <c r="J3080" i="4"/>
  <c r="K3080" i="4" s="1"/>
  <c r="I3080" i="4"/>
  <c r="J3079" i="4"/>
  <c r="K3079" i="4" s="1"/>
  <c r="I3079" i="4"/>
  <c r="J3078" i="4"/>
  <c r="K3078" i="4" s="1"/>
  <c r="I3078" i="4"/>
  <c r="J3077" i="4"/>
  <c r="K3077" i="4" s="1"/>
  <c r="M3077" i="4" s="1"/>
  <c r="I3077" i="4"/>
  <c r="J3076" i="4"/>
  <c r="K3076" i="4" s="1"/>
  <c r="I3076" i="4"/>
  <c r="J3075" i="4"/>
  <c r="K3075" i="4" s="1"/>
  <c r="I3075" i="4"/>
  <c r="J3074" i="4"/>
  <c r="K3074" i="4" s="1"/>
  <c r="I3074" i="4"/>
  <c r="J3073" i="4"/>
  <c r="K3073" i="4" s="1"/>
  <c r="I3073" i="4"/>
  <c r="J3072" i="4"/>
  <c r="K3072" i="4" s="1"/>
  <c r="I3072" i="4"/>
  <c r="J3071" i="4"/>
  <c r="K3071" i="4" s="1"/>
  <c r="I3071" i="4"/>
  <c r="J3070" i="4"/>
  <c r="K3070" i="4" s="1"/>
  <c r="I3070" i="4"/>
  <c r="J3069" i="4"/>
  <c r="K3069" i="4" s="1"/>
  <c r="I3069" i="4"/>
  <c r="J3068" i="4"/>
  <c r="K3068" i="4" s="1"/>
  <c r="I3068" i="4"/>
  <c r="J3067" i="4"/>
  <c r="K3067" i="4" s="1"/>
  <c r="I3067" i="4"/>
  <c r="J3066" i="4"/>
  <c r="K3066" i="4" s="1"/>
  <c r="I3066" i="4"/>
  <c r="J3065" i="4"/>
  <c r="K3065" i="4" s="1"/>
  <c r="M3065" i="4" s="1"/>
  <c r="I3065" i="4"/>
  <c r="J3064" i="4"/>
  <c r="K3064" i="4" s="1"/>
  <c r="I3064" i="4"/>
  <c r="J3063" i="4"/>
  <c r="K3063" i="4" s="1"/>
  <c r="I3063" i="4"/>
  <c r="J3062" i="4"/>
  <c r="K3062" i="4" s="1"/>
  <c r="I3062" i="4"/>
  <c r="J3061" i="4"/>
  <c r="K3061" i="4" s="1"/>
  <c r="M3061" i="4" s="1"/>
  <c r="I3061" i="4"/>
  <c r="J3060" i="4"/>
  <c r="K3060" i="4" s="1"/>
  <c r="I3060" i="4"/>
  <c r="J3059" i="4"/>
  <c r="K3059" i="4" s="1"/>
  <c r="I3059" i="4"/>
  <c r="J3058" i="4"/>
  <c r="K3058" i="4" s="1"/>
  <c r="I3058" i="4"/>
  <c r="J3057" i="4"/>
  <c r="K3057" i="4" s="1"/>
  <c r="M3057" i="4" s="1"/>
  <c r="I3057" i="4"/>
  <c r="J3056" i="4"/>
  <c r="K3056" i="4" s="1"/>
  <c r="I3056" i="4"/>
  <c r="J3055" i="4"/>
  <c r="K3055" i="4" s="1"/>
  <c r="I3055" i="4"/>
  <c r="J3054" i="4"/>
  <c r="K3054" i="4" s="1"/>
  <c r="I3054" i="4"/>
  <c r="J3053" i="4"/>
  <c r="K3053" i="4" s="1"/>
  <c r="M3053" i="4" s="1"/>
  <c r="I3053" i="4"/>
  <c r="J3052" i="4"/>
  <c r="K3052" i="4" s="1"/>
  <c r="I3052" i="4"/>
  <c r="J3051" i="4"/>
  <c r="K3051" i="4" s="1"/>
  <c r="I3051" i="4"/>
  <c r="J3050" i="4"/>
  <c r="K3050" i="4" s="1"/>
  <c r="I3050" i="4"/>
  <c r="J3049" i="4"/>
  <c r="K3049" i="4" s="1"/>
  <c r="I3049" i="4"/>
  <c r="J3048" i="4"/>
  <c r="K3048" i="4" s="1"/>
  <c r="I3048" i="4"/>
  <c r="J3047" i="4"/>
  <c r="K3047" i="4" s="1"/>
  <c r="I3047" i="4"/>
  <c r="J3046" i="4"/>
  <c r="K3046" i="4" s="1"/>
  <c r="I3046" i="4"/>
  <c r="J3045" i="4"/>
  <c r="K3045" i="4" s="1"/>
  <c r="M3045" i="4" s="1"/>
  <c r="I3045" i="4"/>
  <c r="J3044" i="4"/>
  <c r="K3044" i="4" s="1"/>
  <c r="I3044" i="4"/>
  <c r="J3043" i="4"/>
  <c r="K3043" i="4" s="1"/>
  <c r="I3043" i="4"/>
  <c r="J3042" i="4"/>
  <c r="K3042" i="4" s="1"/>
  <c r="I3042" i="4"/>
  <c r="J3041" i="4"/>
  <c r="K3041" i="4" s="1"/>
  <c r="M3041" i="4" s="1"/>
  <c r="I3041" i="4"/>
  <c r="J3040" i="4"/>
  <c r="K3040" i="4" s="1"/>
  <c r="I3040" i="4"/>
  <c r="J3039" i="4"/>
  <c r="K3039" i="4" s="1"/>
  <c r="I3039" i="4"/>
  <c r="J3038" i="4"/>
  <c r="K3038" i="4" s="1"/>
  <c r="I3038" i="4"/>
  <c r="J3037" i="4"/>
  <c r="K3037" i="4" s="1"/>
  <c r="M3037" i="4" s="1"/>
  <c r="I3037" i="4"/>
  <c r="J3036" i="4"/>
  <c r="K3036" i="4" s="1"/>
  <c r="I3036" i="4"/>
  <c r="J3035" i="4"/>
  <c r="K3035" i="4" s="1"/>
  <c r="I3035" i="4"/>
  <c r="J3034" i="4"/>
  <c r="K3034" i="4" s="1"/>
  <c r="I3034" i="4"/>
  <c r="J3033" i="4"/>
  <c r="K3033" i="4" s="1"/>
  <c r="I3033" i="4"/>
  <c r="J3032" i="4"/>
  <c r="K3032" i="4" s="1"/>
  <c r="I3032" i="4"/>
  <c r="J3031" i="4"/>
  <c r="K3031" i="4" s="1"/>
  <c r="I3031" i="4"/>
  <c r="J3030" i="4"/>
  <c r="K3030" i="4" s="1"/>
  <c r="I3030" i="4"/>
  <c r="J3029" i="4"/>
  <c r="K3029" i="4" s="1"/>
  <c r="M3029" i="4" s="1"/>
  <c r="I3029" i="4"/>
  <c r="J3028" i="4"/>
  <c r="K3028" i="4" s="1"/>
  <c r="I3028" i="4"/>
  <c r="J3027" i="4"/>
  <c r="K3027" i="4" s="1"/>
  <c r="I3027" i="4"/>
  <c r="J3026" i="4"/>
  <c r="K3026" i="4" s="1"/>
  <c r="I3026" i="4"/>
  <c r="J3025" i="4"/>
  <c r="K3025" i="4" s="1"/>
  <c r="M3025" i="4" s="1"/>
  <c r="I3025" i="4"/>
  <c r="J3024" i="4"/>
  <c r="K3024" i="4" s="1"/>
  <c r="I3024" i="4"/>
  <c r="J3023" i="4"/>
  <c r="K3023" i="4" s="1"/>
  <c r="I3023" i="4"/>
  <c r="J3022" i="4"/>
  <c r="K3022" i="4" s="1"/>
  <c r="L3022" i="4" s="1"/>
  <c r="I3022" i="4"/>
  <c r="J3021" i="4"/>
  <c r="K3021" i="4" s="1"/>
  <c r="M3021" i="4" s="1"/>
  <c r="I3021" i="4"/>
  <c r="J3020" i="4"/>
  <c r="K3020" i="4" s="1"/>
  <c r="L3020" i="4" s="1"/>
  <c r="I3020" i="4"/>
  <c r="J3019" i="4"/>
  <c r="K3019" i="4" s="1"/>
  <c r="M3019" i="4" s="1"/>
  <c r="I3019" i="4"/>
  <c r="J3018" i="4"/>
  <c r="K3018" i="4" s="1"/>
  <c r="I3018" i="4"/>
  <c r="J3017" i="4"/>
  <c r="K3017" i="4" s="1"/>
  <c r="I3017" i="4"/>
  <c r="J3016" i="4"/>
  <c r="K3016" i="4" s="1"/>
  <c r="L3016" i="4" s="1"/>
  <c r="I3016" i="4"/>
  <c r="J3015" i="4"/>
  <c r="K3015" i="4" s="1"/>
  <c r="I3015" i="4"/>
  <c r="J3014" i="4"/>
  <c r="K3014" i="4" s="1"/>
  <c r="L3014" i="4" s="1"/>
  <c r="I3014" i="4"/>
  <c r="J3013" i="4"/>
  <c r="K3013" i="4" s="1"/>
  <c r="M3013" i="4" s="1"/>
  <c r="I3013" i="4"/>
  <c r="J3012" i="4"/>
  <c r="K3012" i="4" s="1"/>
  <c r="I3012" i="4"/>
  <c r="J3011" i="4"/>
  <c r="K3011" i="4" s="1"/>
  <c r="I3011" i="4"/>
  <c r="J3010" i="4"/>
  <c r="K3010" i="4" s="1"/>
  <c r="I3010" i="4"/>
  <c r="J3009" i="4"/>
  <c r="K3009" i="4" s="1"/>
  <c r="I3009" i="4"/>
  <c r="J3008" i="4"/>
  <c r="K3008" i="4" s="1"/>
  <c r="I3008" i="4"/>
  <c r="J3007" i="4"/>
  <c r="K3007" i="4" s="1"/>
  <c r="I3007" i="4"/>
  <c r="J3006" i="4"/>
  <c r="K3006" i="4" s="1"/>
  <c r="I3006" i="4"/>
  <c r="J3005" i="4"/>
  <c r="K3005" i="4" s="1"/>
  <c r="I3005" i="4"/>
  <c r="J3004" i="4"/>
  <c r="K3004" i="4" s="1"/>
  <c r="I3004" i="4"/>
  <c r="J3003" i="4"/>
  <c r="K3003" i="4" s="1"/>
  <c r="I3003" i="4"/>
  <c r="J3002" i="4"/>
  <c r="K3002" i="4" s="1"/>
  <c r="M3002" i="4" s="1"/>
  <c r="I3002" i="4"/>
  <c r="J3001" i="4"/>
  <c r="K3001" i="4" s="1"/>
  <c r="I3001" i="4"/>
  <c r="J3000" i="4"/>
  <c r="K3000" i="4" s="1"/>
  <c r="I3000" i="4"/>
  <c r="J2999" i="4"/>
  <c r="K2999" i="4" s="1"/>
  <c r="I2999" i="4"/>
  <c r="J2998" i="4"/>
  <c r="K2998" i="4" s="1"/>
  <c r="I2998" i="4"/>
  <c r="J2997" i="4"/>
  <c r="K2997" i="4" s="1"/>
  <c r="I2997" i="4"/>
  <c r="J2996" i="4"/>
  <c r="K2996" i="4" s="1"/>
  <c r="I2996" i="4"/>
  <c r="J2995" i="4"/>
  <c r="K2995" i="4" s="1"/>
  <c r="I2995" i="4"/>
  <c r="J2994" i="4"/>
  <c r="K2994" i="4" s="1"/>
  <c r="M2994" i="4" s="1"/>
  <c r="I2994" i="4"/>
  <c r="J2993" i="4"/>
  <c r="K2993" i="4" s="1"/>
  <c r="I2993" i="4"/>
  <c r="J2992" i="4"/>
  <c r="K2992" i="4" s="1"/>
  <c r="I2992" i="4"/>
  <c r="J2991" i="4"/>
  <c r="K2991" i="4" s="1"/>
  <c r="I2991" i="4"/>
  <c r="J2990" i="4"/>
  <c r="K2990" i="4" s="1"/>
  <c r="I2990" i="4"/>
  <c r="J2989" i="4"/>
  <c r="K2989" i="4" s="1"/>
  <c r="I2989" i="4"/>
  <c r="J2988" i="4"/>
  <c r="K2988" i="4" s="1"/>
  <c r="I2988" i="4"/>
  <c r="J2987" i="4"/>
  <c r="K2987" i="4" s="1"/>
  <c r="I2987" i="4"/>
  <c r="J2986" i="4"/>
  <c r="K2986" i="4" s="1"/>
  <c r="M2986" i="4" s="1"/>
  <c r="I2986" i="4"/>
  <c r="J2985" i="4"/>
  <c r="K2985" i="4" s="1"/>
  <c r="I2985" i="4"/>
  <c r="J2984" i="4"/>
  <c r="K2984" i="4" s="1"/>
  <c r="I2984" i="4"/>
  <c r="J2983" i="4"/>
  <c r="K2983" i="4" s="1"/>
  <c r="I2983" i="4"/>
  <c r="J2982" i="4"/>
  <c r="K2982" i="4" s="1"/>
  <c r="I2982" i="4"/>
  <c r="J2981" i="4"/>
  <c r="K2981" i="4" s="1"/>
  <c r="I2981" i="4"/>
  <c r="J2980" i="4"/>
  <c r="K2980" i="4" s="1"/>
  <c r="I2980" i="4"/>
  <c r="J2979" i="4"/>
  <c r="K2979" i="4" s="1"/>
  <c r="I2979" i="4"/>
  <c r="J2978" i="4"/>
  <c r="K2978" i="4" s="1"/>
  <c r="I2978" i="4"/>
  <c r="J2977" i="4"/>
  <c r="K2977" i="4" s="1"/>
  <c r="I2977" i="4"/>
  <c r="J2976" i="4"/>
  <c r="K2976" i="4" s="1"/>
  <c r="I2976" i="4"/>
  <c r="J2975" i="4"/>
  <c r="K2975" i="4" s="1"/>
  <c r="I2975" i="4"/>
  <c r="J2974" i="4"/>
  <c r="K2974" i="4" s="1"/>
  <c r="M2974" i="4" s="1"/>
  <c r="I2974" i="4"/>
  <c r="J2973" i="4"/>
  <c r="K2973" i="4" s="1"/>
  <c r="I2973" i="4"/>
  <c r="J2972" i="4"/>
  <c r="K2972" i="4" s="1"/>
  <c r="I2972" i="4"/>
  <c r="J2971" i="4"/>
  <c r="K2971" i="4" s="1"/>
  <c r="I2971" i="4"/>
  <c r="J2970" i="4"/>
  <c r="K2970" i="4" s="1"/>
  <c r="I2970" i="4"/>
  <c r="J2969" i="4"/>
  <c r="K2969" i="4" s="1"/>
  <c r="I2969" i="4"/>
  <c r="J2968" i="4"/>
  <c r="K2968" i="4" s="1"/>
  <c r="I2968" i="4"/>
  <c r="J2967" i="4"/>
  <c r="K2967" i="4" s="1"/>
  <c r="I2967" i="4"/>
  <c r="J2966" i="4"/>
  <c r="K2966" i="4" s="1"/>
  <c r="I2966" i="4"/>
  <c r="J2965" i="4"/>
  <c r="K2965" i="4" s="1"/>
  <c r="L2965" i="4" s="1"/>
  <c r="I2965" i="4"/>
  <c r="J2964" i="4"/>
  <c r="K2964" i="4" s="1"/>
  <c r="I2964" i="4"/>
  <c r="J2963" i="4"/>
  <c r="K2963" i="4" s="1"/>
  <c r="I2963" i="4"/>
  <c r="J2962" i="4"/>
  <c r="K2962" i="4" s="1"/>
  <c r="M2962" i="4" s="1"/>
  <c r="I2962" i="4"/>
  <c r="J2961" i="4"/>
  <c r="K2961" i="4" s="1"/>
  <c r="I2961" i="4"/>
  <c r="J2960" i="4"/>
  <c r="K2960" i="4" s="1"/>
  <c r="I2960" i="4"/>
  <c r="J2959" i="4"/>
  <c r="K2959" i="4" s="1"/>
  <c r="I2959" i="4"/>
  <c r="J2958" i="4"/>
  <c r="K2958" i="4" s="1"/>
  <c r="M2958" i="4" s="1"/>
  <c r="I2958" i="4"/>
  <c r="J2957" i="4"/>
  <c r="K2957" i="4" s="1"/>
  <c r="I2957" i="4"/>
  <c r="J2956" i="4"/>
  <c r="K2956" i="4" s="1"/>
  <c r="I2956" i="4"/>
  <c r="J2955" i="4"/>
  <c r="K2955" i="4" s="1"/>
  <c r="I2955" i="4"/>
  <c r="J2954" i="4"/>
  <c r="K2954" i="4" s="1"/>
  <c r="I2954" i="4"/>
  <c r="J2953" i="4"/>
  <c r="K2953" i="4" s="1"/>
  <c r="I2953" i="4"/>
  <c r="J2952" i="4"/>
  <c r="K2952" i="4" s="1"/>
  <c r="I2952" i="4"/>
  <c r="J2951" i="4"/>
  <c r="K2951" i="4" s="1"/>
  <c r="I2951" i="4"/>
  <c r="J2950" i="4"/>
  <c r="K2950" i="4" s="1"/>
  <c r="I2950" i="4"/>
  <c r="J2949" i="4"/>
  <c r="K2949" i="4" s="1"/>
  <c r="L2949" i="4" s="1"/>
  <c r="I2949" i="4"/>
  <c r="J2948" i="4"/>
  <c r="K2948" i="4" s="1"/>
  <c r="I2948" i="4"/>
  <c r="J2947" i="4"/>
  <c r="K2947" i="4" s="1"/>
  <c r="I2947" i="4"/>
  <c r="J2946" i="4"/>
  <c r="K2946" i="4" s="1"/>
  <c r="M2946" i="4" s="1"/>
  <c r="I2946" i="4"/>
  <c r="J2945" i="4"/>
  <c r="K2945" i="4" s="1"/>
  <c r="I2945" i="4"/>
  <c r="J2944" i="4"/>
  <c r="K2944" i="4" s="1"/>
  <c r="I2944" i="4"/>
  <c r="J2943" i="4"/>
  <c r="K2943" i="4" s="1"/>
  <c r="I2943" i="4"/>
  <c r="J2942" i="4"/>
  <c r="K2942" i="4" s="1"/>
  <c r="I2942" i="4"/>
  <c r="J2941" i="4"/>
  <c r="K2941" i="4" s="1"/>
  <c r="I2941" i="4"/>
  <c r="J2940" i="4"/>
  <c r="K2940" i="4" s="1"/>
  <c r="I2940" i="4"/>
  <c r="J2939" i="4"/>
  <c r="K2939" i="4" s="1"/>
  <c r="I2939" i="4"/>
  <c r="J2938" i="4"/>
  <c r="K2938" i="4" s="1"/>
  <c r="I2938" i="4"/>
  <c r="J2937" i="4"/>
  <c r="K2937" i="4" s="1"/>
  <c r="I2937" i="4"/>
  <c r="J2936" i="4"/>
  <c r="K2936" i="4" s="1"/>
  <c r="I2936" i="4"/>
  <c r="J2935" i="4"/>
  <c r="K2935" i="4" s="1"/>
  <c r="I2935" i="4"/>
  <c r="J2934" i="4"/>
  <c r="K2934" i="4" s="1"/>
  <c r="I2934" i="4"/>
  <c r="J2933" i="4"/>
  <c r="K2933" i="4" s="1"/>
  <c r="L2933" i="4" s="1"/>
  <c r="I2933" i="4"/>
  <c r="J2932" i="4"/>
  <c r="K2932" i="4" s="1"/>
  <c r="I2932" i="4"/>
  <c r="J2931" i="4"/>
  <c r="K2931" i="4" s="1"/>
  <c r="I2931" i="4"/>
  <c r="J2930" i="4"/>
  <c r="K2930" i="4" s="1"/>
  <c r="M2930" i="4" s="1"/>
  <c r="I2930" i="4"/>
  <c r="J2929" i="4"/>
  <c r="K2929" i="4" s="1"/>
  <c r="I2929" i="4"/>
  <c r="J2928" i="4"/>
  <c r="K2928" i="4" s="1"/>
  <c r="I2928" i="4"/>
  <c r="J2927" i="4"/>
  <c r="K2927" i="4" s="1"/>
  <c r="I2927" i="4"/>
  <c r="J2926" i="4"/>
  <c r="K2926" i="4" s="1"/>
  <c r="I2926" i="4"/>
  <c r="J2925" i="4"/>
  <c r="K2925" i="4" s="1"/>
  <c r="I2925" i="4"/>
  <c r="J2924" i="4"/>
  <c r="K2924" i="4" s="1"/>
  <c r="I2924" i="4"/>
  <c r="J2923" i="4"/>
  <c r="K2923" i="4" s="1"/>
  <c r="I2923" i="4"/>
  <c r="J2922" i="4"/>
  <c r="K2922" i="4" s="1"/>
  <c r="I2922" i="4"/>
  <c r="J2921" i="4"/>
  <c r="K2921" i="4" s="1"/>
  <c r="I2921" i="4"/>
  <c r="J2920" i="4"/>
  <c r="K2920" i="4" s="1"/>
  <c r="I2920" i="4"/>
  <c r="J2919" i="4"/>
  <c r="K2919" i="4" s="1"/>
  <c r="I2919" i="4"/>
  <c r="J2918" i="4"/>
  <c r="K2918" i="4" s="1"/>
  <c r="I2918" i="4"/>
  <c r="J2917" i="4"/>
  <c r="K2917" i="4" s="1"/>
  <c r="L2917" i="4" s="1"/>
  <c r="I2917" i="4"/>
  <c r="J2916" i="4"/>
  <c r="K2916" i="4" s="1"/>
  <c r="I2916" i="4"/>
  <c r="J2915" i="4"/>
  <c r="K2915" i="4" s="1"/>
  <c r="I2915" i="4"/>
  <c r="J2914" i="4"/>
  <c r="K2914" i="4" s="1"/>
  <c r="M2914" i="4" s="1"/>
  <c r="I2914" i="4"/>
  <c r="J2913" i="4"/>
  <c r="K2913" i="4" s="1"/>
  <c r="L2913" i="4" s="1"/>
  <c r="I2913" i="4"/>
  <c r="J2912" i="4"/>
  <c r="K2912" i="4" s="1"/>
  <c r="I2912" i="4"/>
  <c r="J2911" i="4"/>
  <c r="K2911" i="4" s="1"/>
  <c r="I2911" i="4"/>
  <c r="J2910" i="4"/>
  <c r="K2910" i="4" s="1"/>
  <c r="M2910" i="4" s="1"/>
  <c r="I2910" i="4"/>
  <c r="J2909" i="4"/>
  <c r="K2909" i="4" s="1"/>
  <c r="I2909" i="4"/>
  <c r="J2908" i="4"/>
  <c r="K2908" i="4" s="1"/>
  <c r="I2908" i="4"/>
  <c r="J2907" i="4"/>
  <c r="K2907" i="4" s="1"/>
  <c r="I2907" i="4"/>
  <c r="J2906" i="4"/>
  <c r="K2906" i="4" s="1"/>
  <c r="I2906" i="4"/>
  <c r="J2905" i="4"/>
  <c r="K2905" i="4" s="1"/>
  <c r="I2905" i="4"/>
  <c r="J2904" i="4"/>
  <c r="K2904" i="4" s="1"/>
  <c r="I2904" i="4"/>
  <c r="J2903" i="4"/>
  <c r="K2903" i="4" s="1"/>
  <c r="I2903" i="4"/>
  <c r="J2902" i="4"/>
  <c r="K2902" i="4" s="1"/>
  <c r="I2902" i="4"/>
  <c r="J2901" i="4"/>
  <c r="K2901" i="4" s="1"/>
  <c r="L2901" i="4" s="1"/>
  <c r="I2901" i="4"/>
  <c r="J2900" i="4"/>
  <c r="K2900" i="4" s="1"/>
  <c r="I2900" i="4"/>
  <c r="J2899" i="4"/>
  <c r="K2899" i="4" s="1"/>
  <c r="I2899" i="4"/>
  <c r="J2898" i="4"/>
  <c r="K2898" i="4" s="1"/>
  <c r="M2898" i="4" s="1"/>
  <c r="I2898" i="4"/>
  <c r="J2897" i="4"/>
  <c r="K2897" i="4" s="1"/>
  <c r="I2897" i="4"/>
  <c r="J2896" i="4"/>
  <c r="K2896" i="4" s="1"/>
  <c r="I2896" i="4"/>
  <c r="J2895" i="4"/>
  <c r="K2895" i="4" s="1"/>
  <c r="I2895" i="4"/>
  <c r="J2894" i="4"/>
  <c r="K2894" i="4" s="1"/>
  <c r="I2894" i="4"/>
  <c r="J2893" i="4"/>
  <c r="K2893" i="4" s="1"/>
  <c r="L2893" i="4" s="1"/>
  <c r="I2893" i="4"/>
  <c r="J2892" i="4"/>
  <c r="K2892" i="4" s="1"/>
  <c r="I2892" i="4"/>
  <c r="J2891" i="4"/>
  <c r="K2891" i="4" s="1"/>
  <c r="I2891" i="4"/>
  <c r="J2890" i="4"/>
  <c r="K2890" i="4" s="1"/>
  <c r="M2890" i="4" s="1"/>
  <c r="I2890" i="4"/>
  <c r="J2889" i="4"/>
  <c r="K2889" i="4" s="1"/>
  <c r="I2889" i="4"/>
  <c r="J2888" i="4"/>
  <c r="K2888" i="4" s="1"/>
  <c r="I2888" i="4"/>
  <c r="J2887" i="4"/>
  <c r="K2887" i="4" s="1"/>
  <c r="I2887" i="4"/>
  <c r="J2886" i="4"/>
  <c r="K2886" i="4" s="1"/>
  <c r="I2886" i="4"/>
  <c r="J2885" i="4"/>
  <c r="K2885" i="4" s="1"/>
  <c r="I2885" i="4"/>
  <c r="J2884" i="4"/>
  <c r="K2884" i="4" s="1"/>
  <c r="I2884" i="4"/>
  <c r="J2883" i="4"/>
  <c r="K2883" i="4" s="1"/>
  <c r="I2883" i="4"/>
  <c r="J2882" i="4"/>
  <c r="K2882" i="4" s="1"/>
  <c r="I2882" i="4"/>
  <c r="J2881" i="4"/>
  <c r="K2881" i="4" s="1"/>
  <c r="L2881" i="4" s="1"/>
  <c r="I2881" i="4"/>
  <c r="J2880" i="4"/>
  <c r="K2880" i="4" s="1"/>
  <c r="I2880" i="4"/>
  <c r="J2879" i="4"/>
  <c r="K2879" i="4" s="1"/>
  <c r="I2879" i="4"/>
  <c r="J2878" i="4"/>
  <c r="K2878" i="4" s="1"/>
  <c r="M2878" i="4" s="1"/>
  <c r="I2878" i="4"/>
  <c r="J2877" i="4"/>
  <c r="K2877" i="4" s="1"/>
  <c r="I2877" i="4"/>
  <c r="J2876" i="4"/>
  <c r="K2876" i="4" s="1"/>
  <c r="I2876" i="4"/>
  <c r="J2875" i="4"/>
  <c r="K2875" i="4" s="1"/>
  <c r="I2875" i="4"/>
  <c r="J2874" i="4"/>
  <c r="K2874" i="4" s="1"/>
  <c r="M2874" i="4" s="1"/>
  <c r="I2874" i="4"/>
  <c r="J2873" i="4"/>
  <c r="K2873" i="4" s="1"/>
  <c r="I2873" i="4"/>
  <c r="J2872" i="4"/>
  <c r="K2872" i="4" s="1"/>
  <c r="I2872" i="4"/>
  <c r="J2871" i="4"/>
  <c r="K2871" i="4" s="1"/>
  <c r="I2871" i="4"/>
  <c r="J2870" i="4"/>
  <c r="K2870" i="4" s="1"/>
  <c r="M2870" i="4" s="1"/>
  <c r="I2870" i="4"/>
  <c r="J2869" i="4"/>
  <c r="K2869" i="4" s="1"/>
  <c r="L2869" i="4" s="1"/>
  <c r="I2869" i="4"/>
  <c r="J2868" i="4"/>
  <c r="K2868" i="4" s="1"/>
  <c r="I2868" i="4"/>
  <c r="J2867" i="4"/>
  <c r="K2867" i="4" s="1"/>
  <c r="I2867" i="4"/>
  <c r="J2866" i="4"/>
  <c r="K2866" i="4" s="1"/>
  <c r="M2866" i="4" s="1"/>
  <c r="I2866" i="4"/>
  <c r="J2865" i="4"/>
  <c r="K2865" i="4" s="1"/>
  <c r="I2865" i="4"/>
  <c r="J2864" i="4"/>
  <c r="K2864" i="4" s="1"/>
  <c r="I2864" i="4"/>
  <c r="J2863" i="4"/>
  <c r="K2863" i="4" s="1"/>
  <c r="I2863" i="4"/>
  <c r="J2862" i="4"/>
  <c r="K2862" i="4" s="1"/>
  <c r="I2862" i="4"/>
  <c r="J2861" i="4"/>
  <c r="K2861" i="4" s="1"/>
  <c r="I2861" i="4"/>
  <c r="J2860" i="4"/>
  <c r="K2860" i="4" s="1"/>
  <c r="I2860" i="4"/>
  <c r="J2859" i="4"/>
  <c r="K2859" i="4" s="1"/>
  <c r="I2859" i="4"/>
  <c r="J2858" i="4"/>
  <c r="K2858" i="4" s="1"/>
  <c r="M2858" i="4" s="1"/>
  <c r="I2858" i="4"/>
  <c r="J2857" i="4"/>
  <c r="K2857" i="4" s="1"/>
  <c r="L2857" i="4" s="1"/>
  <c r="I2857" i="4"/>
  <c r="J2856" i="4"/>
  <c r="K2856" i="4" s="1"/>
  <c r="I2856" i="4"/>
  <c r="J2855" i="4"/>
  <c r="K2855" i="4" s="1"/>
  <c r="I2855" i="4"/>
  <c r="J2854" i="4"/>
  <c r="K2854" i="4" s="1"/>
  <c r="M2854" i="4" s="1"/>
  <c r="I2854" i="4"/>
  <c r="J2853" i="4"/>
  <c r="K2853" i="4" s="1"/>
  <c r="I2853" i="4"/>
  <c r="J2852" i="4"/>
  <c r="K2852" i="4" s="1"/>
  <c r="I2852" i="4"/>
  <c r="J2851" i="4"/>
  <c r="K2851" i="4" s="1"/>
  <c r="I2851" i="4"/>
  <c r="J2850" i="4"/>
  <c r="K2850" i="4" s="1"/>
  <c r="M2850" i="4" s="1"/>
  <c r="I2850" i="4"/>
  <c r="J2849" i="4"/>
  <c r="K2849" i="4" s="1"/>
  <c r="I2849" i="4"/>
  <c r="J2848" i="4"/>
  <c r="K2848" i="4" s="1"/>
  <c r="I2848" i="4"/>
  <c r="J2847" i="4"/>
  <c r="K2847" i="4" s="1"/>
  <c r="I2847" i="4"/>
  <c r="J2846" i="4"/>
  <c r="K2846" i="4" s="1"/>
  <c r="I2846" i="4"/>
  <c r="J2845" i="4"/>
  <c r="K2845" i="4" s="1"/>
  <c r="I2845" i="4"/>
  <c r="J2844" i="4"/>
  <c r="K2844" i="4" s="1"/>
  <c r="I2844" i="4"/>
  <c r="J2843" i="4"/>
  <c r="K2843" i="4" s="1"/>
  <c r="I2843" i="4"/>
  <c r="J2842" i="4"/>
  <c r="K2842" i="4" s="1"/>
  <c r="I2842" i="4"/>
  <c r="J2841" i="4"/>
  <c r="K2841" i="4" s="1"/>
  <c r="L2841" i="4" s="1"/>
  <c r="I2841" i="4"/>
  <c r="J2840" i="4"/>
  <c r="K2840" i="4" s="1"/>
  <c r="M2840" i="4" s="1"/>
  <c r="I2840" i="4"/>
  <c r="J2839" i="4"/>
  <c r="K2839" i="4" s="1"/>
  <c r="I2839" i="4"/>
  <c r="J2838" i="4"/>
  <c r="K2838" i="4" s="1"/>
  <c r="I2838" i="4"/>
  <c r="J2837" i="4"/>
  <c r="K2837" i="4" s="1"/>
  <c r="I2837" i="4"/>
  <c r="J2836" i="4"/>
  <c r="K2836" i="4" s="1"/>
  <c r="I2836" i="4"/>
  <c r="J2835" i="4"/>
  <c r="K2835" i="4" s="1"/>
  <c r="L2835" i="4" s="1"/>
  <c r="I2835" i="4"/>
  <c r="J2834" i="4"/>
  <c r="K2834" i="4" s="1"/>
  <c r="M2834" i="4" s="1"/>
  <c r="I2834" i="4"/>
  <c r="J2833" i="4"/>
  <c r="K2833" i="4" s="1"/>
  <c r="I2833" i="4"/>
  <c r="J2832" i="4"/>
  <c r="K2832" i="4" s="1"/>
  <c r="I2832" i="4"/>
  <c r="J2831" i="4"/>
  <c r="K2831" i="4" s="1"/>
  <c r="M2831" i="4" s="1"/>
  <c r="I2831" i="4"/>
  <c r="J2830" i="4"/>
  <c r="K2830" i="4" s="1"/>
  <c r="I2830" i="4"/>
  <c r="J2829" i="4"/>
  <c r="K2829" i="4" s="1"/>
  <c r="I2829" i="4"/>
  <c r="J2828" i="4"/>
  <c r="K2828" i="4" s="1"/>
  <c r="I2828" i="4"/>
  <c r="J2827" i="4"/>
  <c r="K2827" i="4" s="1"/>
  <c r="I2827" i="4"/>
  <c r="J2826" i="4"/>
  <c r="K2826" i="4" s="1"/>
  <c r="I2826" i="4"/>
  <c r="J2825" i="4"/>
  <c r="K2825" i="4" s="1"/>
  <c r="I2825" i="4"/>
  <c r="J2824" i="4"/>
  <c r="K2824" i="4" s="1"/>
  <c r="I2824" i="4"/>
  <c r="J2823" i="4"/>
  <c r="K2823" i="4" s="1"/>
  <c r="M2823" i="4" s="1"/>
  <c r="I2823" i="4"/>
  <c r="J2822" i="4"/>
  <c r="K2822" i="4" s="1"/>
  <c r="L2822" i="4" s="1"/>
  <c r="I2822" i="4"/>
  <c r="J2821" i="4"/>
  <c r="K2821" i="4" s="1"/>
  <c r="L2821" i="4" s="1"/>
  <c r="I2821" i="4"/>
  <c r="J2820" i="4"/>
  <c r="K2820" i="4" s="1"/>
  <c r="I2820" i="4"/>
  <c r="J2819" i="4"/>
  <c r="K2819" i="4" s="1"/>
  <c r="L2819" i="4" s="1"/>
  <c r="I2819" i="4"/>
  <c r="J2818" i="4"/>
  <c r="K2818" i="4" s="1"/>
  <c r="M2818" i="4" s="1"/>
  <c r="I2818" i="4"/>
  <c r="J2817" i="4"/>
  <c r="K2817" i="4" s="1"/>
  <c r="I2817" i="4"/>
  <c r="J2816" i="4"/>
  <c r="K2816" i="4" s="1"/>
  <c r="I2816" i="4"/>
  <c r="J2815" i="4"/>
  <c r="K2815" i="4" s="1"/>
  <c r="I2815" i="4"/>
  <c r="J2814" i="4"/>
  <c r="K2814" i="4" s="1"/>
  <c r="I2814" i="4"/>
  <c r="J2813" i="4"/>
  <c r="K2813" i="4" s="1"/>
  <c r="L2813" i="4" s="1"/>
  <c r="I2813" i="4"/>
  <c r="J2812" i="4"/>
  <c r="K2812" i="4" s="1"/>
  <c r="M2812" i="4" s="1"/>
  <c r="I2812" i="4"/>
  <c r="J2811" i="4"/>
  <c r="K2811" i="4" s="1"/>
  <c r="I2811" i="4"/>
  <c r="J2810" i="4"/>
  <c r="K2810" i="4" s="1"/>
  <c r="M2810" i="4" s="1"/>
  <c r="I2810" i="4"/>
  <c r="J2809" i="4"/>
  <c r="K2809" i="4" s="1"/>
  <c r="I2809" i="4"/>
  <c r="J2808" i="4"/>
  <c r="K2808" i="4" s="1"/>
  <c r="M2808" i="4" s="1"/>
  <c r="I2808" i="4"/>
  <c r="J2807" i="4"/>
  <c r="K2807" i="4" s="1"/>
  <c r="I2807" i="4"/>
  <c r="J2806" i="4"/>
  <c r="K2806" i="4" s="1"/>
  <c r="I2806" i="4"/>
  <c r="J2805" i="4"/>
  <c r="K2805" i="4" s="1"/>
  <c r="L2805" i="4" s="1"/>
  <c r="I2805" i="4"/>
  <c r="J2804" i="4"/>
  <c r="K2804" i="4" s="1"/>
  <c r="M2804" i="4" s="1"/>
  <c r="I2804" i="4"/>
  <c r="J2803" i="4"/>
  <c r="K2803" i="4" s="1"/>
  <c r="I2803" i="4"/>
  <c r="J2802" i="4"/>
  <c r="K2802" i="4" s="1"/>
  <c r="I2802" i="4"/>
  <c r="J2801" i="4"/>
  <c r="K2801" i="4" s="1"/>
  <c r="L2801" i="4" s="1"/>
  <c r="I2801" i="4"/>
  <c r="J2800" i="4"/>
  <c r="K2800" i="4" s="1"/>
  <c r="M2800" i="4" s="1"/>
  <c r="I2800" i="4"/>
  <c r="J2799" i="4"/>
  <c r="K2799" i="4" s="1"/>
  <c r="I2799" i="4"/>
  <c r="J2798" i="4"/>
  <c r="K2798" i="4" s="1"/>
  <c r="I2798" i="4"/>
  <c r="J2797" i="4"/>
  <c r="K2797" i="4" s="1"/>
  <c r="L2797" i="4" s="1"/>
  <c r="I2797" i="4"/>
  <c r="J2796" i="4"/>
  <c r="K2796" i="4" s="1"/>
  <c r="M2796" i="4" s="1"/>
  <c r="I2796" i="4"/>
  <c r="J2795" i="4"/>
  <c r="K2795" i="4" s="1"/>
  <c r="I2795" i="4"/>
  <c r="J2794" i="4"/>
  <c r="K2794" i="4" s="1"/>
  <c r="I2794" i="4"/>
  <c r="J2793" i="4"/>
  <c r="K2793" i="4" s="1"/>
  <c r="I2793" i="4"/>
  <c r="J2792" i="4"/>
  <c r="K2792" i="4" s="1"/>
  <c r="M2792" i="4" s="1"/>
  <c r="I2792" i="4"/>
  <c r="J2791" i="4"/>
  <c r="K2791" i="4" s="1"/>
  <c r="I2791" i="4"/>
  <c r="J2790" i="4"/>
  <c r="K2790" i="4" s="1"/>
  <c r="I2790" i="4"/>
  <c r="J2789" i="4"/>
  <c r="K2789" i="4" s="1"/>
  <c r="L2789" i="4" s="1"/>
  <c r="I2789" i="4"/>
  <c r="J2788" i="4"/>
  <c r="K2788" i="4" s="1"/>
  <c r="M2788" i="4" s="1"/>
  <c r="I2788" i="4"/>
  <c r="J2787" i="4"/>
  <c r="K2787" i="4" s="1"/>
  <c r="I2787" i="4"/>
  <c r="J2786" i="4"/>
  <c r="K2786" i="4" s="1"/>
  <c r="I2786" i="4"/>
  <c r="J2785" i="4"/>
  <c r="K2785" i="4" s="1"/>
  <c r="L2785" i="4" s="1"/>
  <c r="I2785" i="4"/>
  <c r="J2784" i="4"/>
  <c r="K2784" i="4" s="1"/>
  <c r="M2784" i="4" s="1"/>
  <c r="I2784" i="4"/>
  <c r="J2783" i="4"/>
  <c r="K2783" i="4" s="1"/>
  <c r="I2783" i="4"/>
  <c r="J2782" i="4"/>
  <c r="K2782" i="4" s="1"/>
  <c r="I2782" i="4"/>
  <c r="J2781" i="4"/>
  <c r="K2781" i="4" s="1"/>
  <c r="L2781" i="4" s="1"/>
  <c r="I2781" i="4"/>
  <c r="J2780" i="4"/>
  <c r="K2780" i="4" s="1"/>
  <c r="M2780" i="4" s="1"/>
  <c r="I2780" i="4"/>
  <c r="J2779" i="4"/>
  <c r="K2779" i="4" s="1"/>
  <c r="I2779" i="4"/>
  <c r="J2778" i="4"/>
  <c r="K2778" i="4" s="1"/>
  <c r="M2778" i="4" s="1"/>
  <c r="I2778" i="4"/>
  <c r="J2777" i="4"/>
  <c r="K2777" i="4" s="1"/>
  <c r="I2777" i="4"/>
  <c r="J2776" i="4"/>
  <c r="K2776" i="4" s="1"/>
  <c r="I2776" i="4"/>
  <c r="J2775" i="4"/>
  <c r="K2775" i="4" s="1"/>
  <c r="I2775" i="4"/>
  <c r="J2774" i="4"/>
  <c r="K2774" i="4" s="1"/>
  <c r="I2774" i="4"/>
  <c r="J2773" i="4"/>
  <c r="K2773" i="4" s="1"/>
  <c r="L2773" i="4" s="1"/>
  <c r="I2773" i="4"/>
  <c r="J2772" i="4"/>
  <c r="K2772" i="4" s="1"/>
  <c r="M2772" i="4" s="1"/>
  <c r="I2772" i="4"/>
  <c r="J2771" i="4"/>
  <c r="K2771" i="4" s="1"/>
  <c r="I2771" i="4"/>
  <c r="J2770" i="4"/>
  <c r="K2770" i="4" s="1"/>
  <c r="M2770" i="4" s="1"/>
  <c r="I2770" i="4"/>
  <c r="J2769" i="4"/>
  <c r="K2769" i="4" s="1"/>
  <c r="I2769" i="4"/>
  <c r="J2768" i="4"/>
  <c r="K2768" i="4" s="1"/>
  <c r="M2768" i="4" s="1"/>
  <c r="I2768" i="4"/>
  <c r="J2767" i="4"/>
  <c r="K2767" i="4" s="1"/>
  <c r="I2767" i="4"/>
  <c r="J2766" i="4"/>
  <c r="K2766" i="4" s="1"/>
  <c r="I2766" i="4"/>
  <c r="J2765" i="4"/>
  <c r="K2765" i="4" s="1"/>
  <c r="L2765" i="4" s="1"/>
  <c r="I2765" i="4"/>
  <c r="J2764" i="4"/>
  <c r="K2764" i="4" s="1"/>
  <c r="M2764" i="4" s="1"/>
  <c r="I2764" i="4"/>
  <c r="J2763" i="4"/>
  <c r="K2763" i="4" s="1"/>
  <c r="I2763" i="4"/>
  <c r="J2762" i="4"/>
  <c r="K2762" i="4" s="1"/>
  <c r="M2762" i="4" s="1"/>
  <c r="I2762" i="4"/>
  <c r="J2761" i="4"/>
  <c r="K2761" i="4" s="1"/>
  <c r="L2761" i="4" s="1"/>
  <c r="I2761" i="4"/>
  <c r="J2760" i="4"/>
  <c r="K2760" i="4" s="1"/>
  <c r="M2760" i="4" s="1"/>
  <c r="I2760" i="4"/>
  <c r="J2759" i="4"/>
  <c r="K2759" i="4" s="1"/>
  <c r="I2759" i="4"/>
  <c r="J2758" i="4"/>
  <c r="K2758" i="4" s="1"/>
  <c r="I2758" i="4"/>
  <c r="J2757" i="4"/>
  <c r="K2757" i="4" s="1"/>
  <c r="L2757" i="4" s="1"/>
  <c r="I2757" i="4"/>
  <c r="J2756" i="4"/>
  <c r="K2756" i="4" s="1"/>
  <c r="M2756" i="4" s="1"/>
  <c r="I2756" i="4"/>
  <c r="J2755" i="4"/>
  <c r="K2755" i="4" s="1"/>
  <c r="I2755" i="4"/>
  <c r="J2754" i="4"/>
  <c r="K2754" i="4" s="1"/>
  <c r="M2754" i="4" s="1"/>
  <c r="I2754" i="4"/>
  <c r="J2753" i="4"/>
  <c r="K2753" i="4" s="1"/>
  <c r="L2753" i="4" s="1"/>
  <c r="I2753" i="4"/>
  <c r="J2752" i="4"/>
  <c r="K2752" i="4" s="1"/>
  <c r="M2752" i="4" s="1"/>
  <c r="I2752" i="4"/>
  <c r="J2751" i="4"/>
  <c r="K2751" i="4" s="1"/>
  <c r="I2751" i="4"/>
  <c r="J2750" i="4"/>
  <c r="K2750" i="4" s="1"/>
  <c r="I2750" i="4"/>
  <c r="J2749" i="4"/>
  <c r="K2749" i="4" s="1"/>
  <c r="L2749" i="4" s="1"/>
  <c r="I2749" i="4"/>
  <c r="J2748" i="4"/>
  <c r="K2748" i="4" s="1"/>
  <c r="M2748" i="4" s="1"/>
  <c r="I2748" i="4"/>
  <c r="J2747" i="4"/>
  <c r="K2747" i="4" s="1"/>
  <c r="I2747" i="4"/>
  <c r="J2746" i="4"/>
  <c r="K2746" i="4" s="1"/>
  <c r="M2746" i="4" s="1"/>
  <c r="I2746" i="4"/>
  <c r="J2745" i="4"/>
  <c r="K2745" i="4" s="1"/>
  <c r="L2745" i="4" s="1"/>
  <c r="I2745" i="4"/>
  <c r="J2744" i="4"/>
  <c r="K2744" i="4" s="1"/>
  <c r="I2744" i="4"/>
  <c r="J2743" i="4"/>
  <c r="K2743" i="4" s="1"/>
  <c r="I2743" i="4"/>
  <c r="J2742" i="4"/>
  <c r="K2742" i="4" s="1"/>
  <c r="I2742" i="4"/>
  <c r="J2741" i="4"/>
  <c r="K2741" i="4" s="1"/>
  <c r="L2741" i="4" s="1"/>
  <c r="I2741" i="4"/>
  <c r="J2740" i="4"/>
  <c r="K2740" i="4" s="1"/>
  <c r="M2740" i="4" s="1"/>
  <c r="I2740" i="4"/>
  <c r="J2739" i="4"/>
  <c r="K2739" i="4" s="1"/>
  <c r="I2739" i="4"/>
  <c r="J2738" i="4"/>
  <c r="K2738" i="4" s="1"/>
  <c r="M2738" i="4" s="1"/>
  <c r="I2738" i="4"/>
  <c r="J2737" i="4"/>
  <c r="K2737" i="4" s="1"/>
  <c r="I2737" i="4"/>
  <c r="J2736" i="4"/>
  <c r="K2736" i="4" s="1"/>
  <c r="M2736" i="4" s="1"/>
  <c r="I2736" i="4"/>
  <c r="J2735" i="4"/>
  <c r="K2735" i="4" s="1"/>
  <c r="I2735" i="4"/>
  <c r="J2734" i="4"/>
  <c r="K2734" i="4" s="1"/>
  <c r="I2734" i="4"/>
  <c r="J2733" i="4"/>
  <c r="K2733" i="4" s="1"/>
  <c r="L2733" i="4" s="1"/>
  <c r="I2733" i="4"/>
  <c r="J2732" i="4"/>
  <c r="K2732" i="4" s="1"/>
  <c r="M2732" i="4" s="1"/>
  <c r="I2732" i="4"/>
  <c r="J2731" i="4"/>
  <c r="K2731" i="4" s="1"/>
  <c r="I2731" i="4"/>
  <c r="J2730" i="4"/>
  <c r="K2730" i="4" s="1"/>
  <c r="M2730" i="4" s="1"/>
  <c r="I2730" i="4"/>
  <c r="J2729" i="4"/>
  <c r="K2729" i="4" s="1"/>
  <c r="L2729" i="4" s="1"/>
  <c r="I2729" i="4"/>
  <c r="J2728" i="4"/>
  <c r="K2728" i="4" s="1"/>
  <c r="M2728" i="4" s="1"/>
  <c r="I2728" i="4"/>
  <c r="J2727" i="4"/>
  <c r="K2727" i="4" s="1"/>
  <c r="I2727" i="4"/>
  <c r="J2726" i="4"/>
  <c r="K2726" i="4" s="1"/>
  <c r="I2726" i="4"/>
  <c r="J2725" i="4"/>
  <c r="K2725" i="4" s="1"/>
  <c r="L2725" i="4" s="1"/>
  <c r="I2725" i="4"/>
  <c r="J2724" i="4"/>
  <c r="K2724" i="4" s="1"/>
  <c r="M2724" i="4" s="1"/>
  <c r="I2724" i="4"/>
  <c r="J2723" i="4"/>
  <c r="K2723" i="4" s="1"/>
  <c r="I2723" i="4"/>
  <c r="J2722" i="4"/>
  <c r="K2722" i="4" s="1"/>
  <c r="M2722" i="4" s="1"/>
  <c r="I2722" i="4"/>
  <c r="J2721" i="4"/>
  <c r="K2721" i="4" s="1"/>
  <c r="L2721" i="4" s="1"/>
  <c r="I2721" i="4"/>
  <c r="J2720" i="4"/>
  <c r="K2720" i="4" s="1"/>
  <c r="M2720" i="4" s="1"/>
  <c r="I2720" i="4"/>
  <c r="J2719" i="4"/>
  <c r="K2719" i="4" s="1"/>
  <c r="I2719" i="4"/>
  <c r="J2718" i="4"/>
  <c r="K2718" i="4" s="1"/>
  <c r="I2718" i="4"/>
  <c r="J2717" i="4"/>
  <c r="K2717" i="4" s="1"/>
  <c r="L2717" i="4" s="1"/>
  <c r="I2717" i="4"/>
  <c r="J2716" i="4"/>
  <c r="K2716" i="4" s="1"/>
  <c r="M2716" i="4" s="1"/>
  <c r="I2716" i="4"/>
  <c r="J2715" i="4"/>
  <c r="K2715" i="4" s="1"/>
  <c r="I2715" i="4"/>
  <c r="J2714" i="4"/>
  <c r="K2714" i="4" s="1"/>
  <c r="M2714" i="4" s="1"/>
  <c r="I2714" i="4"/>
  <c r="J2713" i="4"/>
  <c r="K2713" i="4" s="1"/>
  <c r="L2713" i="4" s="1"/>
  <c r="I2713" i="4"/>
  <c r="J2712" i="4"/>
  <c r="K2712" i="4" s="1"/>
  <c r="I2712" i="4"/>
  <c r="J2711" i="4"/>
  <c r="K2711" i="4" s="1"/>
  <c r="I2711" i="4"/>
  <c r="J2710" i="4"/>
  <c r="K2710" i="4" s="1"/>
  <c r="I2710" i="4"/>
  <c r="J2709" i="4"/>
  <c r="K2709" i="4" s="1"/>
  <c r="L2709" i="4" s="1"/>
  <c r="I2709" i="4"/>
  <c r="J2708" i="4"/>
  <c r="K2708" i="4" s="1"/>
  <c r="M2708" i="4" s="1"/>
  <c r="I2708" i="4"/>
  <c r="J2707" i="4"/>
  <c r="K2707" i="4" s="1"/>
  <c r="I2707" i="4"/>
  <c r="J2706" i="4"/>
  <c r="K2706" i="4" s="1"/>
  <c r="M2706" i="4" s="1"/>
  <c r="I2706" i="4"/>
  <c r="J2705" i="4"/>
  <c r="K2705" i="4" s="1"/>
  <c r="I2705" i="4"/>
  <c r="J2704" i="4"/>
  <c r="K2704" i="4" s="1"/>
  <c r="M2704" i="4" s="1"/>
  <c r="I2704" i="4"/>
  <c r="J2703" i="4"/>
  <c r="K2703" i="4" s="1"/>
  <c r="I2703" i="4"/>
  <c r="J2702" i="4"/>
  <c r="K2702" i="4" s="1"/>
  <c r="I2702" i="4"/>
  <c r="J2701" i="4"/>
  <c r="K2701" i="4" s="1"/>
  <c r="L2701" i="4" s="1"/>
  <c r="I2701" i="4"/>
  <c r="J2700" i="4"/>
  <c r="K2700" i="4" s="1"/>
  <c r="M2700" i="4" s="1"/>
  <c r="I2700" i="4"/>
  <c r="J2699" i="4"/>
  <c r="K2699" i="4" s="1"/>
  <c r="I2699" i="4"/>
  <c r="J2698" i="4"/>
  <c r="K2698" i="4" s="1"/>
  <c r="M2698" i="4" s="1"/>
  <c r="I2698" i="4"/>
  <c r="J2697" i="4"/>
  <c r="K2697" i="4" s="1"/>
  <c r="L2697" i="4" s="1"/>
  <c r="I2697" i="4"/>
  <c r="J2696" i="4"/>
  <c r="K2696" i="4" s="1"/>
  <c r="M2696" i="4" s="1"/>
  <c r="I2696" i="4"/>
  <c r="J2695" i="4"/>
  <c r="K2695" i="4" s="1"/>
  <c r="I2695" i="4"/>
  <c r="J2694" i="4"/>
  <c r="K2694" i="4" s="1"/>
  <c r="I2694" i="4"/>
  <c r="J2693" i="4"/>
  <c r="K2693" i="4" s="1"/>
  <c r="L2693" i="4" s="1"/>
  <c r="I2693" i="4"/>
  <c r="J2692" i="4"/>
  <c r="K2692" i="4" s="1"/>
  <c r="M2692" i="4" s="1"/>
  <c r="I2692" i="4"/>
  <c r="J2691" i="4"/>
  <c r="K2691" i="4" s="1"/>
  <c r="I2691" i="4"/>
  <c r="J2690" i="4"/>
  <c r="K2690" i="4" s="1"/>
  <c r="M2690" i="4" s="1"/>
  <c r="I2690" i="4"/>
  <c r="J2689" i="4"/>
  <c r="K2689" i="4" s="1"/>
  <c r="L2689" i="4" s="1"/>
  <c r="I2689" i="4"/>
  <c r="J2688" i="4"/>
  <c r="K2688" i="4" s="1"/>
  <c r="M2688" i="4" s="1"/>
  <c r="I2688" i="4"/>
  <c r="J2687" i="4"/>
  <c r="K2687" i="4" s="1"/>
  <c r="I2687" i="4"/>
  <c r="J2686" i="4"/>
  <c r="K2686" i="4" s="1"/>
  <c r="I2686" i="4"/>
  <c r="J2685" i="4"/>
  <c r="K2685" i="4" s="1"/>
  <c r="L2685" i="4" s="1"/>
  <c r="I2685" i="4"/>
  <c r="J2684" i="4"/>
  <c r="K2684" i="4" s="1"/>
  <c r="M2684" i="4" s="1"/>
  <c r="I2684" i="4"/>
  <c r="J2683" i="4"/>
  <c r="K2683" i="4" s="1"/>
  <c r="I2683" i="4"/>
  <c r="J2682" i="4"/>
  <c r="K2682" i="4" s="1"/>
  <c r="M2682" i="4" s="1"/>
  <c r="I2682" i="4"/>
  <c r="J2681" i="4"/>
  <c r="K2681" i="4" s="1"/>
  <c r="L2681" i="4" s="1"/>
  <c r="I2681" i="4"/>
  <c r="J2680" i="4"/>
  <c r="K2680" i="4" s="1"/>
  <c r="I2680" i="4"/>
  <c r="J2679" i="4"/>
  <c r="K2679" i="4" s="1"/>
  <c r="I2679" i="4"/>
  <c r="J2678" i="4"/>
  <c r="K2678" i="4" s="1"/>
  <c r="I2678" i="4"/>
  <c r="J2677" i="4"/>
  <c r="K2677" i="4" s="1"/>
  <c r="L2677" i="4" s="1"/>
  <c r="I2677" i="4"/>
  <c r="J2676" i="4"/>
  <c r="K2676" i="4" s="1"/>
  <c r="M2676" i="4" s="1"/>
  <c r="I2676" i="4"/>
  <c r="J2675" i="4"/>
  <c r="K2675" i="4" s="1"/>
  <c r="I2675" i="4"/>
  <c r="J2674" i="4"/>
  <c r="K2674" i="4" s="1"/>
  <c r="M2674" i="4" s="1"/>
  <c r="I2674" i="4"/>
  <c r="J2673" i="4"/>
  <c r="K2673" i="4" s="1"/>
  <c r="I2673" i="4"/>
  <c r="J2672" i="4"/>
  <c r="K2672" i="4" s="1"/>
  <c r="M2672" i="4" s="1"/>
  <c r="I2672" i="4"/>
  <c r="J2671" i="4"/>
  <c r="K2671" i="4" s="1"/>
  <c r="I2671" i="4"/>
  <c r="J2670" i="4"/>
  <c r="K2670" i="4" s="1"/>
  <c r="I2670" i="4"/>
  <c r="J2669" i="4"/>
  <c r="K2669" i="4" s="1"/>
  <c r="L2669" i="4" s="1"/>
  <c r="I2669" i="4"/>
  <c r="J2668" i="4"/>
  <c r="K2668" i="4" s="1"/>
  <c r="M2668" i="4" s="1"/>
  <c r="I2668" i="4"/>
  <c r="J2667" i="4"/>
  <c r="K2667" i="4" s="1"/>
  <c r="I2667" i="4"/>
  <c r="J2666" i="4"/>
  <c r="K2666" i="4" s="1"/>
  <c r="M2666" i="4" s="1"/>
  <c r="I2666" i="4"/>
  <c r="J2665" i="4"/>
  <c r="K2665" i="4" s="1"/>
  <c r="L2665" i="4" s="1"/>
  <c r="I2665" i="4"/>
  <c r="J2664" i="4"/>
  <c r="K2664" i="4" s="1"/>
  <c r="M2664" i="4" s="1"/>
  <c r="I2664" i="4"/>
  <c r="J2663" i="4"/>
  <c r="K2663" i="4" s="1"/>
  <c r="I2663" i="4"/>
  <c r="J2662" i="4"/>
  <c r="K2662" i="4" s="1"/>
  <c r="I2662" i="4"/>
  <c r="J2661" i="4"/>
  <c r="K2661" i="4" s="1"/>
  <c r="L2661" i="4" s="1"/>
  <c r="I2661" i="4"/>
  <c r="J2660" i="4"/>
  <c r="K2660" i="4" s="1"/>
  <c r="M2660" i="4" s="1"/>
  <c r="I2660" i="4"/>
  <c r="J2659" i="4"/>
  <c r="K2659" i="4" s="1"/>
  <c r="I2659" i="4"/>
  <c r="J2658" i="4"/>
  <c r="K2658" i="4" s="1"/>
  <c r="M2658" i="4" s="1"/>
  <c r="I2658" i="4"/>
  <c r="J2657" i="4"/>
  <c r="K2657" i="4" s="1"/>
  <c r="L2657" i="4" s="1"/>
  <c r="I2657" i="4"/>
  <c r="J2656" i="4"/>
  <c r="K2656" i="4" s="1"/>
  <c r="M2656" i="4" s="1"/>
  <c r="I2656" i="4"/>
  <c r="J2655" i="4"/>
  <c r="K2655" i="4" s="1"/>
  <c r="I2655" i="4"/>
  <c r="J2654" i="4"/>
  <c r="K2654" i="4" s="1"/>
  <c r="I2654" i="4"/>
  <c r="J2653" i="4"/>
  <c r="K2653" i="4" s="1"/>
  <c r="L2653" i="4" s="1"/>
  <c r="I2653" i="4"/>
  <c r="J2652" i="4"/>
  <c r="K2652" i="4" s="1"/>
  <c r="M2652" i="4" s="1"/>
  <c r="I2652" i="4"/>
  <c r="J2651" i="4"/>
  <c r="K2651" i="4" s="1"/>
  <c r="I2651" i="4"/>
  <c r="J2650" i="4"/>
  <c r="K2650" i="4" s="1"/>
  <c r="M2650" i="4" s="1"/>
  <c r="I2650" i="4"/>
  <c r="J2649" i="4"/>
  <c r="K2649" i="4" s="1"/>
  <c r="L2649" i="4" s="1"/>
  <c r="I2649" i="4"/>
  <c r="J2648" i="4"/>
  <c r="K2648" i="4" s="1"/>
  <c r="I2648" i="4"/>
  <c r="J2647" i="4"/>
  <c r="K2647" i="4" s="1"/>
  <c r="I2647" i="4"/>
  <c r="J2646" i="4"/>
  <c r="K2646" i="4" s="1"/>
  <c r="I2646" i="4"/>
  <c r="J2645" i="4"/>
  <c r="K2645" i="4" s="1"/>
  <c r="L2645" i="4" s="1"/>
  <c r="I2645" i="4"/>
  <c r="J2644" i="4"/>
  <c r="K2644" i="4" s="1"/>
  <c r="M2644" i="4" s="1"/>
  <c r="I2644" i="4"/>
  <c r="J2643" i="4"/>
  <c r="K2643" i="4" s="1"/>
  <c r="I2643" i="4"/>
  <c r="J2642" i="4"/>
  <c r="K2642" i="4" s="1"/>
  <c r="M2642" i="4" s="1"/>
  <c r="I2642" i="4"/>
  <c r="J2641" i="4"/>
  <c r="K2641" i="4" s="1"/>
  <c r="I2641" i="4"/>
  <c r="J2640" i="4"/>
  <c r="K2640" i="4" s="1"/>
  <c r="M2640" i="4" s="1"/>
  <c r="I2640" i="4"/>
  <c r="J2639" i="4"/>
  <c r="K2639" i="4" s="1"/>
  <c r="I2639" i="4"/>
  <c r="J2638" i="4"/>
  <c r="K2638" i="4" s="1"/>
  <c r="I2638" i="4"/>
  <c r="J2637" i="4"/>
  <c r="K2637" i="4" s="1"/>
  <c r="L2637" i="4" s="1"/>
  <c r="I2637" i="4"/>
  <c r="J2636" i="4"/>
  <c r="K2636" i="4" s="1"/>
  <c r="M2636" i="4" s="1"/>
  <c r="I2636" i="4"/>
  <c r="J2635" i="4"/>
  <c r="K2635" i="4" s="1"/>
  <c r="I2635" i="4"/>
  <c r="J2634" i="4"/>
  <c r="K2634" i="4" s="1"/>
  <c r="M2634" i="4" s="1"/>
  <c r="I2634" i="4"/>
  <c r="J2633" i="4"/>
  <c r="K2633" i="4" s="1"/>
  <c r="L2633" i="4" s="1"/>
  <c r="I2633" i="4"/>
  <c r="J2632" i="4"/>
  <c r="K2632" i="4" s="1"/>
  <c r="M2632" i="4" s="1"/>
  <c r="I2632" i="4"/>
  <c r="J2631" i="4"/>
  <c r="K2631" i="4" s="1"/>
  <c r="I2631" i="4"/>
  <c r="J2630" i="4"/>
  <c r="K2630" i="4" s="1"/>
  <c r="I2630" i="4"/>
  <c r="J2629" i="4"/>
  <c r="K2629" i="4" s="1"/>
  <c r="L2629" i="4" s="1"/>
  <c r="I2629" i="4"/>
  <c r="J2628" i="4"/>
  <c r="K2628" i="4" s="1"/>
  <c r="I2628" i="4"/>
  <c r="J2627" i="4"/>
  <c r="K2627" i="4" s="1"/>
  <c r="I2627" i="4"/>
  <c r="J2626" i="4"/>
  <c r="K2626" i="4" s="1"/>
  <c r="I2626" i="4"/>
  <c r="J2625" i="4"/>
  <c r="K2625" i="4" s="1"/>
  <c r="I2625" i="4"/>
  <c r="J2624" i="4"/>
  <c r="K2624" i="4" s="1"/>
  <c r="I2624" i="4"/>
  <c r="J2623" i="4"/>
  <c r="K2623" i="4" s="1"/>
  <c r="L2623" i="4" s="1"/>
  <c r="I2623" i="4"/>
  <c r="J2622" i="4"/>
  <c r="K2622" i="4" s="1"/>
  <c r="I2622" i="4"/>
  <c r="J2621" i="4"/>
  <c r="K2621" i="4" s="1"/>
  <c r="I2621" i="4"/>
  <c r="J2620" i="4"/>
  <c r="K2620" i="4" s="1"/>
  <c r="I2620" i="4"/>
  <c r="J2619" i="4"/>
  <c r="K2619" i="4" s="1"/>
  <c r="I2619" i="4"/>
  <c r="J2618" i="4"/>
  <c r="K2618" i="4" s="1"/>
  <c r="I2618" i="4"/>
  <c r="J2617" i="4"/>
  <c r="K2617" i="4" s="1"/>
  <c r="I2617" i="4"/>
  <c r="J2616" i="4"/>
  <c r="K2616" i="4" s="1"/>
  <c r="M2616" i="4" s="1"/>
  <c r="I2616" i="4"/>
  <c r="J2615" i="4"/>
  <c r="K2615" i="4" s="1"/>
  <c r="L2615" i="4" s="1"/>
  <c r="I2615" i="4"/>
  <c r="J2614" i="4"/>
  <c r="K2614" i="4" s="1"/>
  <c r="I2614" i="4"/>
  <c r="J2613" i="4"/>
  <c r="K2613" i="4" s="1"/>
  <c r="I2613" i="4"/>
  <c r="J2612" i="4"/>
  <c r="K2612" i="4" s="1"/>
  <c r="I2612" i="4"/>
  <c r="J2611" i="4"/>
  <c r="K2611" i="4" s="1"/>
  <c r="I2611" i="4"/>
  <c r="J2610" i="4"/>
  <c r="K2610" i="4" s="1"/>
  <c r="I2610" i="4"/>
  <c r="J2609" i="4"/>
  <c r="K2609" i="4" s="1"/>
  <c r="I2609" i="4"/>
  <c r="J2608" i="4"/>
  <c r="K2608" i="4" s="1"/>
  <c r="I2608" i="4"/>
  <c r="J2607" i="4"/>
  <c r="K2607" i="4" s="1"/>
  <c r="I2607" i="4"/>
  <c r="J2606" i="4"/>
  <c r="K2606" i="4" s="1"/>
  <c r="I2606" i="4"/>
  <c r="J2605" i="4"/>
  <c r="K2605" i="4" s="1"/>
  <c r="I2605" i="4"/>
  <c r="J2604" i="4"/>
  <c r="K2604" i="4" s="1"/>
  <c r="M2604" i="4" s="1"/>
  <c r="I2604" i="4"/>
  <c r="J2603" i="4"/>
  <c r="K2603" i="4" s="1"/>
  <c r="I2603" i="4"/>
  <c r="J2602" i="4"/>
  <c r="K2602" i="4" s="1"/>
  <c r="I2602" i="4"/>
  <c r="J2601" i="4"/>
  <c r="K2601" i="4" s="1"/>
  <c r="I2601" i="4"/>
  <c r="J2600" i="4"/>
  <c r="K2600" i="4" s="1"/>
  <c r="L2600" i="4" s="1"/>
  <c r="I2600" i="4"/>
  <c r="J2599" i="4"/>
  <c r="K2599" i="4" s="1"/>
  <c r="L2599" i="4" s="1"/>
  <c r="I2599" i="4"/>
  <c r="J2598" i="4"/>
  <c r="K2598" i="4" s="1"/>
  <c r="I2598" i="4"/>
  <c r="J2597" i="4"/>
  <c r="K2597" i="4" s="1"/>
  <c r="I2597" i="4"/>
  <c r="J2596" i="4"/>
  <c r="K2596" i="4" s="1"/>
  <c r="I2596" i="4"/>
  <c r="J2595" i="4"/>
  <c r="K2595" i="4" s="1"/>
  <c r="I2595" i="4"/>
  <c r="J2594" i="4"/>
  <c r="K2594" i="4" s="1"/>
  <c r="I2594" i="4"/>
  <c r="J2593" i="4"/>
  <c r="K2593" i="4" s="1"/>
  <c r="I2593" i="4"/>
  <c r="J2592" i="4"/>
  <c r="K2592" i="4" s="1"/>
  <c r="I2592" i="4"/>
  <c r="J2591" i="4"/>
  <c r="K2591" i="4" s="1"/>
  <c r="I2591" i="4"/>
  <c r="J2590" i="4"/>
  <c r="K2590" i="4" s="1"/>
  <c r="I2590" i="4"/>
  <c r="J2589" i="4"/>
  <c r="K2589" i="4" s="1"/>
  <c r="I2589" i="4"/>
  <c r="J2588" i="4"/>
  <c r="K2588" i="4" s="1"/>
  <c r="I2588" i="4"/>
  <c r="J2587" i="4"/>
  <c r="K2587" i="4" s="1"/>
  <c r="I2587" i="4"/>
  <c r="J2586" i="4"/>
  <c r="K2586" i="4" s="1"/>
  <c r="I2586" i="4"/>
  <c r="J2585" i="4"/>
  <c r="K2585" i="4" s="1"/>
  <c r="I2585" i="4"/>
  <c r="J2584" i="4"/>
  <c r="K2584" i="4" s="1"/>
  <c r="I2584" i="4"/>
  <c r="J2583" i="4"/>
  <c r="K2583" i="4" s="1"/>
  <c r="L2583" i="4" s="1"/>
  <c r="I2583" i="4"/>
  <c r="J2582" i="4"/>
  <c r="K2582" i="4" s="1"/>
  <c r="I2582" i="4"/>
  <c r="J2581" i="4"/>
  <c r="K2581" i="4" s="1"/>
  <c r="I2581" i="4"/>
  <c r="J2580" i="4"/>
  <c r="K2580" i="4" s="1"/>
  <c r="I2580" i="4"/>
  <c r="J2579" i="4"/>
  <c r="K2579" i="4" s="1"/>
  <c r="I2579" i="4"/>
  <c r="J2578" i="4"/>
  <c r="K2578" i="4" s="1"/>
  <c r="I2578" i="4"/>
  <c r="J2577" i="4"/>
  <c r="K2577" i="4" s="1"/>
  <c r="I2577" i="4"/>
  <c r="J2576" i="4"/>
  <c r="K2576" i="4" s="1"/>
  <c r="I2576" i="4"/>
  <c r="J2575" i="4"/>
  <c r="K2575" i="4" s="1"/>
  <c r="L2575" i="4" s="1"/>
  <c r="I2575" i="4"/>
  <c r="J2574" i="4"/>
  <c r="K2574" i="4" s="1"/>
  <c r="I2574" i="4"/>
  <c r="J2573" i="4"/>
  <c r="K2573" i="4" s="1"/>
  <c r="I2573" i="4"/>
  <c r="J2572" i="4"/>
  <c r="K2572" i="4" s="1"/>
  <c r="L2572" i="4" s="1"/>
  <c r="I2572" i="4"/>
  <c r="J2571" i="4"/>
  <c r="K2571" i="4" s="1"/>
  <c r="I2571" i="4"/>
  <c r="J2570" i="4"/>
  <c r="K2570" i="4" s="1"/>
  <c r="I2570" i="4"/>
  <c r="J2569" i="4"/>
  <c r="K2569" i="4" s="1"/>
  <c r="I2569" i="4"/>
  <c r="J2568" i="4"/>
  <c r="K2568" i="4" s="1"/>
  <c r="M2568" i="4" s="1"/>
  <c r="I2568" i="4"/>
  <c r="J2567" i="4"/>
  <c r="K2567" i="4" s="1"/>
  <c r="L2567" i="4" s="1"/>
  <c r="I2567" i="4"/>
  <c r="J2566" i="4"/>
  <c r="K2566" i="4" s="1"/>
  <c r="I2566" i="4"/>
  <c r="J2565" i="4"/>
  <c r="K2565" i="4" s="1"/>
  <c r="M2565" i="4" s="1"/>
  <c r="I2565" i="4"/>
  <c r="J2564" i="4"/>
  <c r="K2564" i="4" s="1"/>
  <c r="I2564" i="4"/>
  <c r="J2563" i="4"/>
  <c r="K2563" i="4" s="1"/>
  <c r="I2563" i="4"/>
  <c r="J2562" i="4"/>
  <c r="K2562" i="4" s="1"/>
  <c r="I2562" i="4"/>
  <c r="J2561" i="4"/>
  <c r="K2561" i="4" s="1"/>
  <c r="I2561" i="4"/>
  <c r="J2560" i="4"/>
  <c r="K2560" i="4" s="1"/>
  <c r="I2560" i="4"/>
  <c r="J2559" i="4"/>
  <c r="K2559" i="4" s="1"/>
  <c r="L2559" i="4" s="1"/>
  <c r="I2559" i="4"/>
  <c r="J2558" i="4"/>
  <c r="K2558" i="4" s="1"/>
  <c r="I2558" i="4"/>
  <c r="J2557" i="4"/>
  <c r="K2557" i="4" s="1"/>
  <c r="I2557" i="4"/>
  <c r="J2556" i="4"/>
  <c r="K2556" i="4" s="1"/>
  <c r="M2556" i="4" s="1"/>
  <c r="I2556" i="4"/>
  <c r="J2555" i="4"/>
  <c r="K2555" i="4" s="1"/>
  <c r="I2555" i="4"/>
  <c r="J2554" i="4"/>
  <c r="K2554" i="4" s="1"/>
  <c r="I2554" i="4"/>
  <c r="J2553" i="4"/>
  <c r="K2553" i="4" s="1"/>
  <c r="I2553" i="4"/>
  <c r="J2552" i="4"/>
  <c r="K2552" i="4" s="1"/>
  <c r="I2552" i="4"/>
  <c r="J2551" i="4"/>
  <c r="K2551" i="4" s="1"/>
  <c r="I2551" i="4"/>
  <c r="J2550" i="4"/>
  <c r="K2550" i="4" s="1"/>
  <c r="I2550" i="4"/>
  <c r="J2549" i="4"/>
  <c r="K2549" i="4" s="1"/>
  <c r="M2549" i="4" s="1"/>
  <c r="I2549" i="4"/>
  <c r="J2548" i="4"/>
  <c r="K2548" i="4" s="1"/>
  <c r="I2548" i="4"/>
  <c r="J2547" i="4"/>
  <c r="K2547" i="4" s="1"/>
  <c r="I2547" i="4"/>
  <c r="J2546" i="4"/>
  <c r="K2546" i="4" s="1"/>
  <c r="I2546" i="4"/>
  <c r="J2545" i="4"/>
  <c r="K2545" i="4" s="1"/>
  <c r="I2545" i="4"/>
  <c r="J2544" i="4"/>
  <c r="K2544" i="4" s="1"/>
  <c r="M2544" i="4" s="1"/>
  <c r="I2544" i="4"/>
  <c r="J2543" i="4"/>
  <c r="K2543" i="4" s="1"/>
  <c r="L2543" i="4" s="1"/>
  <c r="I2543" i="4"/>
  <c r="J2542" i="4"/>
  <c r="K2542" i="4" s="1"/>
  <c r="I2542" i="4"/>
  <c r="J2541" i="4"/>
  <c r="K2541" i="4" s="1"/>
  <c r="M2541" i="4" s="1"/>
  <c r="I2541" i="4"/>
  <c r="J2540" i="4"/>
  <c r="K2540" i="4" s="1"/>
  <c r="I2540" i="4"/>
  <c r="J2539" i="4"/>
  <c r="K2539" i="4" s="1"/>
  <c r="L2539" i="4" s="1"/>
  <c r="I2539" i="4"/>
  <c r="J2538" i="4"/>
  <c r="K2538" i="4" s="1"/>
  <c r="I2538" i="4"/>
  <c r="J2537" i="4"/>
  <c r="K2537" i="4" s="1"/>
  <c r="I2537" i="4"/>
  <c r="J2536" i="4"/>
  <c r="K2536" i="4" s="1"/>
  <c r="M2536" i="4" s="1"/>
  <c r="I2536" i="4"/>
  <c r="J2535" i="4"/>
  <c r="K2535" i="4" s="1"/>
  <c r="I2535" i="4"/>
  <c r="J2534" i="4"/>
  <c r="K2534" i="4" s="1"/>
  <c r="I2534" i="4"/>
  <c r="J2533" i="4"/>
  <c r="K2533" i="4" s="1"/>
  <c r="M2533" i="4" s="1"/>
  <c r="I2533" i="4"/>
  <c r="J2532" i="4"/>
  <c r="K2532" i="4" s="1"/>
  <c r="I2532" i="4"/>
  <c r="J2531" i="4"/>
  <c r="K2531" i="4" s="1"/>
  <c r="I2531" i="4"/>
  <c r="J2530" i="4"/>
  <c r="K2530" i="4" s="1"/>
  <c r="I2530" i="4"/>
  <c r="J2529" i="4"/>
  <c r="K2529" i="4" s="1"/>
  <c r="M2529" i="4" s="1"/>
  <c r="I2529" i="4"/>
  <c r="J2528" i="4"/>
  <c r="K2528" i="4" s="1"/>
  <c r="I2528" i="4"/>
  <c r="J2527" i="4"/>
  <c r="K2527" i="4" s="1"/>
  <c r="L2527" i="4" s="1"/>
  <c r="I2527" i="4"/>
  <c r="J2526" i="4"/>
  <c r="K2526" i="4" s="1"/>
  <c r="I2526" i="4"/>
  <c r="J2525" i="4"/>
  <c r="K2525" i="4" s="1"/>
  <c r="I2525" i="4"/>
  <c r="J2524" i="4"/>
  <c r="K2524" i="4" s="1"/>
  <c r="M2524" i="4" s="1"/>
  <c r="I2524" i="4"/>
  <c r="J2523" i="4"/>
  <c r="K2523" i="4" s="1"/>
  <c r="I2523" i="4"/>
  <c r="J2522" i="4"/>
  <c r="K2522" i="4" s="1"/>
  <c r="I2522" i="4"/>
  <c r="J2521" i="4"/>
  <c r="K2521" i="4" s="1"/>
  <c r="I2521" i="4"/>
  <c r="J2520" i="4"/>
  <c r="K2520" i="4" s="1"/>
  <c r="I2520" i="4"/>
  <c r="J2519" i="4"/>
  <c r="K2519" i="4" s="1"/>
  <c r="L2519" i="4" s="1"/>
  <c r="I2519" i="4"/>
  <c r="J2518" i="4"/>
  <c r="K2518" i="4" s="1"/>
  <c r="I2518" i="4"/>
  <c r="J2517" i="4"/>
  <c r="K2517" i="4" s="1"/>
  <c r="M2517" i="4" s="1"/>
  <c r="I2517" i="4"/>
  <c r="J2516" i="4"/>
  <c r="K2516" i="4" s="1"/>
  <c r="I2516" i="4"/>
  <c r="J2515" i="4"/>
  <c r="K2515" i="4" s="1"/>
  <c r="I2515" i="4"/>
  <c r="J2514" i="4"/>
  <c r="K2514" i="4" s="1"/>
  <c r="I2514" i="4"/>
  <c r="J2513" i="4"/>
  <c r="K2513" i="4" s="1"/>
  <c r="I2513" i="4"/>
  <c r="J2512" i="4"/>
  <c r="K2512" i="4" s="1"/>
  <c r="I2512" i="4"/>
  <c r="J2511" i="4"/>
  <c r="K2511" i="4" s="1"/>
  <c r="L2511" i="4" s="1"/>
  <c r="I2511" i="4"/>
  <c r="J2510" i="4"/>
  <c r="K2510" i="4" s="1"/>
  <c r="I2510" i="4"/>
  <c r="J2509" i="4"/>
  <c r="K2509" i="4" s="1"/>
  <c r="I2509" i="4"/>
  <c r="J2508" i="4"/>
  <c r="K2508" i="4" s="1"/>
  <c r="I2508" i="4"/>
  <c r="J2507" i="4"/>
  <c r="K2507" i="4" s="1"/>
  <c r="L2507" i="4" s="1"/>
  <c r="I2507" i="4"/>
  <c r="J2506" i="4"/>
  <c r="K2506" i="4" s="1"/>
  <c r="I2506" i="4"/>
  <c r="J2505" i="4"/>
  <c r="K2505" i="4" s="1"/>
  <c r="I2505" i="4"/>
  <c r="J2504" i="4"/>
  <c r="K2504" i="4" s="1"/>
  <c r="I2504" i="4"/>
  <c r="J2503" i="4"/>
  <c r="K2503" i="4" s="1"/>
  <c r="M2503" i="4" s="1"/>
  <c r="I2503" i="4"/>
  <c r="J2502" i="4"/>
  <c r="K2502" i="4" s="1"/>
  <c r="I2502" i="4"/>
  <c r="J2501" i="4"/>
  <c r="K2501" i="4" s="1"/>
  <c r="I2501" i="4"/>
  <c r="J2500" i="4"/>
  <c r="K2500" i="4" s="1"/>
  <c r="M2500" i="4" s="1"/>
  <c r="I2500" i="4"/>
  <c r="J2499" i="4"/>
  <c r="K2499" i="4" s="1"/>
  <c r="I2499" i="4"/>
  <c r="J2498" i="4"/>
  <c r="K2498" i="4" s="1"/>
  <c r="I2498" i="4"/>
  <c r="J2497" i="4"/>
  <c r="K2497" i="4" s="1"/>
  <c r="I2497" i="4"/>
  <c r="J2496" i="4"/>
  <c r="K2496" i="4" s="1"/>
  <c r="I2496" i="4"/>
  <c r="J2495" i="4"/>
  <c r="K2495" i="4" s="1"/>
  <c r="L2495" i="4" s="1"/>
  <c r="I2495" i="4"/>
  <c r="J2494" i="4"/>
  <c r="K2494" i="4" s="1"/>
  <c r="I2494" i="4"/>
  <c r="J2493" i="4"/>
  <c r="K2493" i="4" s="1"/>
  <c r="I2493" i="4"/>
  <c r="J2492" i="4"/>
  <c r="K2492" i="4" s="1"/>
  <c r="I2492" i="4"/>
  <c r="J2491" i="4"/>
  <c r="K2491" i="4" s="1"/>
  <c r="I2491" i="4"/>
  <c r="J2490" i="4"/>
  <c r="K2490" i="4" s="1"/>
  <c r="I2490" i="4"/>
  <c r="J2489" i="4"/>
  <c r="K2489" i="4" s="1"/>
  <c r="I2489" i="4"/>
  <c r="J2488" i="4"/>
  <c r="K2488" i="4" s="1"/>
  <c r="I2488" i="4"/>
  <c r="J2487" i="4"/>
  <c r="K2487" i="4" s="1"/>
  <c r="M2487" i="4" s="1"/>
  <c r="I2487" i="4"/>
  <c r="J2486" i="4"/>
  <c r="K2486" i="4" s="1"/>
  <c r="I2486" i="4"/>
  <c r="J2485" i="4"/>
  <c r="K2485" i="4" s="1"/>
  <c r="I2485" i="4"/>
  <c r="J2484" i="4"/>
  <c r="K2484" i="4" s="1"/>
  <c r="M2484" i="4" s="1"/>
  <c r="I2484" i="4"/>
  <c r="J2483" i="4"/>
  <c r="K2483" i="4" s="1"/>
  <c r="I2483" i="4"/>
  <c r="J2482" i="4"/>
  <c r="K2482" i="4" s="1"/>
  <c r="I2482" i="4"/>
  <c r="J2481" i="4"/>
  <c r="K2481" i="4" s="1"/>
  <c r="I2481" i="4"/>
  <c r="J2480" i="4"/>
  <c r="K2480" i="4" s="1"/>
  <c r="I2480" i="4"/>
  <c r="J2479" i="4"/>
  <c r="K2479" i="4" s="1"/>
  <c r="I2479" i="4"/>
  <c r="J2478" i="4"/>
  <c r="K2478" i="4" s="1"/>
  <c r="I2478" i="4"/>
  <c r="J2477" i="4"/>
  <c r="K2477" i="4" s="1"/>
  <c r="I2477" i="4"/>
  <c r="J2476" i="4"/>
  <c r="K2476" i="4" s="1"/>
  <c r="I2476" i="4"/>
  <c r="J2475" i="4"/>
  <c r="K2475" i="4" s="1"/>
  <c r="L2475" i="4" s="1"/>
  <c r="I2475" i="4"/>
  <c r="J2474" i="4"/>
  <c r="K2474" i="4" s="1"/>
  <c r="I2474" i="4"/>
  <c r="J2473" i="4"/>
  <c r="K2473" i="4" s="1"/>
  <c r="I2473" i="4"/>
  <c r="J2472" i="4"/>
  <c r="K2472" i="4" s="1"/>
  <c r="I2472" i="4"/>
  <c r="J2471" i="4"/>
  <c r="K2471" i="4" s="1"/>
  <c r="M2471" i="4" s="1"/>
  <c r="I2471" i="4"/>
  <c r="J2470" i="4"/>
  <c r="K2470" i="4" s="1"/>
  <c r="I2470" i="4"/>
  <c r="J2469" i="4"/>
  <c r="K2469" i="4" s="1"/>
  <c r="I2469" i="4"/>
  <c r="J2468" i="4"/>
  <c r="K2468" i="4" s="1"/>
  <c r="I2468" i="4"/>
  <c r="J2467" i="4"/>
  <c r="K2467" i="4" s="1"/>
  <c r="I2467" i="4"/>
  <c r="J2466" i="4"/>
  <c r="K2466" i="4" s="1"/>
  <c r="I2466" i="4"/>
  <c r="J2465" i="4"/>
  <c r="K2465" i="4" s="1"/>
  <c r="I2465" i="4"/>
  <c r="J2464" i="4"/>
  <c r="K2464" i="4" s="1"/>
  <c r="L2464" i="4" s="1"/>
  <c r="I2464" i="4"/>
  <c r="J2463" i="4"/>
  <c r="K2463" i="4" s="1"/>
  <c r="L2463" i="4" s="1"/>
  <c r="I2463" i="4"/>
  <c r="J2462" i="4"/>
  <c r="K2462" i="4" s="1"/>
  <c r="I2462" i="4"/>
  <c r="J2461" i="4"/>
  <c r="K2461" i="4" s="1"/>
  <c r="I2461" i="4"/>
  <c r="J2460" i="4"/>
  <c r="K2460" i="4" s="1"/>
  <c r="I2460" i="4"/>
  <c r="J2459" i="4"/>
  <c r="K2459" i="4" s="1"/>
  <c r="I2459" i="4"/>
  <c r="J2458" i="4"/>
  <c r="K2458" i="4" s="1"/>
  <c r="I2458" i="4"/>
  <c r="J2457" i="4"/>
  <c r="K2457" i="4" s="1"/>
  <c r="I2457" i="4"/>
  <c r="J2456" i="4"/>
  <c r="K2456" i="4" s="1"/>
  <c r="M2456" i="4" s="1"/>
  <c r="I2456" i="4"/>
  <c r="J2455" i="4"/>
  <c r="K2455" i="4" s="1"/>
  <c r="L2455" i="4" s="1"/>
  <c r="I2455" i="4"/>
  <c r="J2454" i="4"/>
  <c r="K2454" i="4" s="1"/>
  <c r="I2454" i="4"/>
  <c r="J2453" i="4"/>
  <c r="K2453" i="4" s="1"/>
  <c r="I2453" i="4"/>
  <c r="J2452" i="4"/>
  <c r="K2452" i="4" s="1"/>
  <c r="I2452" i="4"/>
  <c r="J2451" i="4"/>
  <c r="K2451" i="4" s="1"/>
  <c r="I2451" i="4"/>
  <c r="J2450" i="4"/>
  <c r="K2450" i="4" s="1"/>
  <c r="I2450" i="4"/>
  <c r="J2449" i="4"/>
  <c r="K2449" i="4" s="1"/>
  <c r="I2449" i="4"/>
  <c r="J2448" i="4"/>
  <c r="K2448" i="4" s="1"/>
  <c r="I2448" i="4"/>
  <c r="J2447" i="4"/>
  <c r="K2447" i="4" s="1"/>
  <c r="I2447" i="4"/>
  <c r="J2446" i="4"/>
  <c r="K2446" i="4" s="1"/>
  <c r="I2446" i="4"/>
  <c r="J2445" i="4"/>
  <c r="K2445" i="4" s="1"/>
  <c r="I2445" i="4"/>
  <c r="J2444" i="4"/>
  <c r="K2444" i="4" s="1"/>
  <c r="I2444" i="4"/>
  <c r="J2443" i="4"/>
  <c r="K2443" i="4" s="1"/>
  <c r="I2443" i="4"/>
  <c r="J2442" i="4"/>
  <c r="K2442" i="4" s="1"/>
  <c r="I2442" i="4"/>
  <c r="J2441" i="4"/>
  <c r="K2441" i="4" s="1"/>
  <c r="I2441" i="4"/>
  <c r="J2440" i="4"/>
  <c r="K2440" i="4" s="1"/>
  <c r="I2440" i="4"/>
  <c r="J2439" i="4"/>
  <c r="K2439" i="4" s="1"/>
  <c r="I2439" i="4"/>
  <c r="J2438" i="4"/>
  <c r="K2438" i="4" s="1"/>
  <c r="I2438" i="4"/>
  <c r="J2437" i="4"/>
  <c r="K2437" i="4" s="1"/>
  <c r="I2437" i="4"/>
  <c r="J2436" i="4"/>
  <c r="K2436" i="4" s="1"/>
  <c r="I2436" i="4"/>
  <c r="J2435" i="4"/>
  <c r="K2435" i="4" s="1"/>
  <c r="I2435" i="4"/>
  <c r="J2434" i="4"/>
  <c r="K2434" i="4" s="1"/>
  <c r="I2434" i="4"/>
  <c r="J2433" i="4"/>
  <c r="K2433" i="4" s="1"/>
  <c r="I2433" i="4"/>
  <c r="J2432" i="4"/>
  <c r="K2432" i="4" s="1"/>
  <c r="M2432" i="4" s="1"/>
  <c r="I2432" i="4"/>
  <c r="J2431" i="4"/>
  <c r="K2431" i="4" s="1"/>
  <c r="L2431" i="4" s="1"/>
  <c r="I2431" i="4"/>
  <c r="J2430" i="4"/>
  <c r="K2430" i="4" s="1"/>
  <c r="I2430" i="4"/>
  <c r="J2429" i="4"/>
  <c r="K2429" i="4" s="1"/>
  <c r="I2429" i="4"/>
  <c r="J2428" i="4"/>
  <c r="K2428" i="4" s="1"/>
  <c r="L2428" i="4" s="1"/>
  <c r="I2428" i="4"/>
  <c r="J2427" i="4"/>
  <c r="K2427" i="4" s="1"/>
  <c r="I2427" i="4"/>
  <c r="J2426" i="4"/>
  <c r="K2426" i="4" s="1"/>
  <c r="I2426" i="4"/>
  <c r="J2425" i="4"/>
  <c r="K2425" i="4" s="1"/>
  <c r="I2425" i="4"/>
  <c r="J2424" i="4"/>
  <c r="K2424" i="4" s="1"/>
  <c r="I2424" i="4"/>
  <c r="J2423" i="4"/>
  <c r="K2423" i="4" s="1"/>
  <c r="I2423" i="4"/>
  <c r="J2422" i="4"/>
  <c r="K2422" i="4" s="1"/>
  <c r="I2422" i="4"/>
  <c r="J2421" i="4"/>
  <c r="K2421" i="4" s="1"/>
  <c r="I2421" i="4"/>
  <c r="J2420" i="4"/>
  <c r="K2420" i="4" s="1"/>
  <c r="I2420" i="4"/>
  <c r="J2419" i="4"/>
  <c r="K2419" i="4" s="1"/>
  <c r="I2419" i="4"/>
  <c r="J2418" i="4"/>
  <c r="K2418" i="4" s="1"/>
  <c r="I2418" i="4"/>
  <c r="J2417" i="4"/>
  <c r="K2417" i="4" s="1"/>
  <c r="I2417" i="4"/>
  <c r="J2416" i="4"/>
  <c r="K2416" i="4" s="1"/>
  <c r="I2416" i="4"/>
  <c r="J2415" i="4"/>
  <c r="K2415" i="4" s="1"/>
  <c r="I2415" i="4"/>
  <c r="J2414" i="4"/>
  <c r="K2414" i="4" s="1"/>
  <c r="I2414" i="4"/>
  <c r="J2413" i="4"/>
  <c r="K2413" i="4" s="1"/>
  <c r="I2413" i="4"/>
  <c r="J2412" i="4"/>
  <c r="K2412" i="4" s="1"/>
  <c r="I2412" i="4"/>
  <c r="J2411" i="4"/>
  <c r="K2411" i="4" s="1"/>
  <c r="L2411" i="4" s="1"/>
  <c r="I2411" i="4"/>
  <c r="J2410" i="4"/>
  <c r="K2410" i="4" s="1"/>
  <c r="I2410" i="4"/>
  <c r="J2409" i="4"/>
  <c r="K2409" i="4" s="1"/>
  <c r="I2409" i="4"/>
  <c r="J2408" i="4"/>
  <c r="K2408" i="4" s="1"/>
  <c r="I2408" i="4"/>
  <c r="J2407" i="4"/>
  <c r="K2407" i="4" s="1"/>
  <c r="I2407" i="4"/>
  <c r="J2406" i="4"/>
  <c r="K2406" i="4" s="1"/>
  <c r="I2406" i="4"/>
  <c r="J2405" i="4"/>
  <c r="K2405" i="4" s="1"/>
  <c r="I2405" i="4"/>
  <c r="J2404" i="4"/>
  <c r="K2404" i="4" s="1"/>
  <c r="L2404" i="4" s="1"/>
  <c r="I2404" i="4"/>
  <c r="J2403" i="4"/>
  <c r="K2403" i="4" s="1"/>
  <c r="I2403" i="4"/>
  <c r="J2402" i="4"/>
  <c r="K2402" i="4" s="1"/>
  <c r="I2402" i="4"/>
  <c r="J2401" i="4"/>
  <c r="K2401" i="4" s="1"/>
  <c r="I2401" i="4"/>
  <c r="J2400" i="4"/>
  <c r="K2400" i="4" s="1"/>
  <c r="I2400" i="4"/>
  <c r="J2399" i="4"/>
  <c r="K2399" i="4" s="1"/>
  <c r="L2399" i="4" s="1"/>
  <c r="I2399" i="4"/>
  <c r="J2398" i="4"/>
  <c r="K2398" i="4" s="1"/>
  <c r="I2398" i="4"/>
  <c r="J2397" i="4"/>
  <c r="K2397" i="4" s="1"/>
  <c r="I2397" i="4"/>
  <c r="J2396" i="4"/>
  <c r="K2396" i="4" s="1"/>
  <c r="I2396" i="4"/>
  <c r="J2395" i="4"/>
  <c r="K2395" i="4" s="1"/>
  <c r="I2395" i="4"/>
  <c r="J2394" i="4"/>
  <c r="K2394" i="4" s="1"/>
  <c r="I2394" i="4"/>
  <c r="J2393" i="4"/>
  <c r="K2393" i="4" s="1"/>
  <c r="I2393" i="4"/>
  <c r="J2392" i="4"/>
  <c r="K2392" i="4" s="1"/>
  <c r="I2392" i="4"/>
  <c r="J2391" i="4"/>
  <c r="K2391" i="4" s="1"/>
  <c r="I2391" i="4"/>
  <c r="J2390" i="4"/>
  <c r="K2390" i="4" s="1"/>
  <c r="I2390" i="4"/>
  <c r="J2389" i="4"/>
  <c r="K2389" i="4" s="1"/>
  <c r="I2389" i="4"/>
  <c r="J2388" i="4"/>
  <c r="K2388" i="4" s="1"/>
  <c r="L2388" i="4" s="1"/>
  <c r="I2388" i="4"/>
  <c r="J2387" i="4"/>
  <c r="K2387" i="4" s="1"/>
  <c r="I2387" i="4"/>
  <c r="J2386" i="4"/>
  <c r="K2386" i="4" s="1"/>
  <c r="I2386" i="4"/>
  <c r="J2385" i="4"/>
  <c r="K2385" i="4" s="1"/>
  <c r="I2385" i="4"/>
  <c r="J2384" i="4"/>
  <c r="K2384" i="4" s="1"/>
  <c r="L2384" i="4" s="1"/>
  <c r="I2384" i="4"/>
  <c r="J2383" i="4"/>
  <c r="K2383" i="4" s="1"/>
  <c r="I2383" i="4"/>
  <c r="J2382" i="4"/>
  <c r="K2382" i="4" s="1"/>
  <c r="I2382" i="4"/>
  <c r="J2381" i="4"/>
  <c r="K2381" i="4" s="1"/>
  <c r="I2381" i="4"/>
  <c r="J2380" i="4"/>
  <c r="K2380" i="4" s="1"/>
  <c r="L2380" i="4" s="1"/>
  <c r="I2380" i="4"/>
  <c r="J2379" i="4"/>
  <c r="K2379" i="4" s="1"/>
  <c r="I2379" i="4"/>
  <c r="J2378" i="4"/>
  <c r="K2378" i="4" s="1"/>
  <c r="I2378" i="4"/>
  <c r="J2377" i="4"/>
  <c r="K2377" i="4" s="1"/>
  <c r="I2377" i="4"/>
  <c r="J2376" i="4"/>
  <c r="K2376" i="4" s="1"/>
  <c r="I2376" i="4"/>
  <c r="J2375" i="4"/>
  <c r="K2375" i="4" s="1"/>
  <c r="I2375" i="4"/>
  <c r="J2374" i="4"/>
  <c r="K2374" i="4" s="1"/>
  <c r="I2374" i="4"/>
  <c r="J2373" i="4"/>
  <c r="K2373" i="4" s="1"/>
  <c r="I2373" i="4"/>
  <c r="J2372" i="4"/>
  <c r="K2372" i="4" s="1"/>
  <c r="I2372" i="4"/>
  <c r="J2371" i="4"/>
  <c r="K2371" i="4" s="1"/>
  <c r="I2371" i="4"/>
  <c r="J2370" i="4"/>
  <c r="K2370" i="4" s="1"/>
  <c r="I2370" i="4"/>
  <c r="J2369" i="4"/>
  <c r="K2369" i="4" s="1"/>
  <c r="I2369" i="4"/>
  <c r="J2368" i="4"/>
  <c r="K2368" i="4" s="1"/>
  <c r="M2368" i="4" s="1"/>
  <c r="I2368" i="4"/>
  <c r="J2367" i="4"/>
  <c r="K2367" i="4" s="1"/>
  <c r="L2367" i="4" s="1"/>
  <c r="I2367" i="4"/>
  <c r="J2366" i="4"/>
  <c r="K2366" i="4" s="1"/>
  <c r="I2366" i="4"/>
  <c r="J2365" i="4"/>
  <c r="K2365" i="4" s="1"/>
  <c r="I2365" i="4"/>
  <c r="J2364" i="4"/>
  <c r="K2364" i="4" s="1"/>
  <c r="I2364" i="4"/>
  <c r="J2363" i="4"/>
  <c r="K2363" i="4" s="1"/>
  <c r="L2363" i="4" s="1"/>
  <c r="I2363" i="4"/>
  <c r="J2362" i="4"/>
  <c r="K2362" i="4" s="1"/>
  <c r="I2362" i="4"/>
  <c r="J2361" i="4"/>
  <c r="K2361" i="4" s="1"/>
  <c r="I2361" i="4"/>
  <c r="J2360" i="4"/>
  <c r="K2360" i="4" s="1"/>
  <c r="M2360" i="4" s="1"/>
  <c r="I2360" i="4"/>
  <c r="J2359" i="4"/>
  <c r="K2359" i="4" s="1"/>
  <c r="L2359" i="4" s="1"/>
  <c r="I2359" i="4"/>
  <c r="J2358" i="4"/>
  <c r="K2358" i="4" s="1"/>
  <c r="I2358" i="4"/>
  <c r="J2357" i="4"/>
  <c r="K2357" i="4" s="1"/>
  <c r="I2357" i="4"/>
  <c r="J2356" i="4"/>
  <c r="K2356" i="4" s="1"/>
  <c r="I2356" i="4"/>
  <c r="J2355" i="4"/>
  <c r="K2355" i="4" s="1"/>
  <c r="I2355" i="4"/>
  <c r="J2354" i="4"/>
  <c r="K2354" i="4" s="1"/>
  <c r="I2354" i="4"/>
  <c r="J2353" i="4"/>
  <c r="K2353" i="4" s="1"/>
  <c r="I2353" i="4"/>
  <c r="J2352" i="4"/>
  <c r="K2352" i="4" s="1"/>
  <c r="M2352" i="4" s="1"/>
  <c r="I2352" i="4"/>
  <c r="J2351" i="4"/>
  <c r="K2351" i="4" s="1"/>
  <c r="L2351" i="4" s="1"/>
  <c r="I2351" i="4"/>
  <c r="J2350" i="4"/>
  <c r="K2350" i="4" s="1"/>
  <c r="I2350" i="4"/>
  <c r="J2349" i="4"/>
  <c r="K2349" i="4" s="1"/>
  <c r="I2349" i="4"/>
  <c r="J2348" i="4"/>
  <c r="K2348" i="4" s="1"/>
  <c r="I2348" i="4"/>
  <c r="J2347" i="4"/>
  <c r="K2347" i="4" s="1"/>
  <c r="L2347" i="4" s="1"/>
  <c r="I2347" i="4"/>
  <c r="J2346" i="4"/>
  <c r="K2346" i="4" s="1"/>
  <c r="I2346" i="4"/>
  <c r="J2345" i="4"/>
  <c r="K2345" i="4" s="1"/>
  <c r="I2345" i="4"/>
  <c r="J2344" i="4"/>
  <c r="K2344" i="4" s="1"/>
  <c r="I2344" i="4"/>
  <c r="J2343" i="4"/>
  <c r="K2343" i="4" s="1"/>
  <c r="L2343" i="4" s="1"/>
  <c r="I2343" i="4"/>
  <c r="J2342" i="4"/>
  <c r="K2342" i="4" s="1"/>
  <c r="I2342" i="4"/>
  <c r="J2341" i="4"/>
  <c r="K2341" i="4" s="1"/>
  <c r="I2341" i="4"/>
  <c r="J2340" i="4"/>
  <c r="K2340" i="4" s="1"/>
  <c r="I2340" i="4"/>
  <c r="J2339" i="4"/>
  <c r="K2339" i="4" s="1"/>
  <c r="I2339" i="4"/>
  <c r="J2338" i="4"/>
  <c r="K2338" i="4" s="1"/>
  <c r="I2338" i="4"/>
  <c r="J2337" i="4"/>
  <c r="K2337" i="4" s="1"/>
  <c r="I2337" i="4"/>
  <c r="J2336" i="4"/>
  <c r="K2336" i="4" s="1"/>
  <c r="I2336" i="4"/>
  <c r="J2335" i="4"/>
  <c r="K2335" i="4" s="1"/>
  <c r="I2335" i="4"/>
  <c r="J2334" i="4"/>
  <c r="K2334" i="4" s="1"/>
  <c r="I2334" i="4"/>
  <c r="J2333" i="4"/>
  <c r="K2333" i="4" s="1"/>
  <c r="I2333" i="4"/>
  <c r="J2332" i="4"/>
  <c r="K2332" i="4" s="1"/>
  <c r="I2332" i="4"/>
  <c r="J2331" i="4"/>
  <c r="K2331" i="4" s="1"/>
  <c r="L2331" i="4" s="1"/>
  <c r="I2331" i="4"/>
  <c r="J2330" i="4"/>
  <c r="K2330" i="4" s="1"/>
  <c r="I2330" i="4"/>
  <c r="J2329" i="4"/>
  <c r="K2329" i="4" s="1"/>
  <c r="I2329" i="4"/>
  <c r="J2328" i="4"/>
  <c r="K2328" i="4" s="1"/>
  <c r="M2328" i="4" s="1"/>
  <c r="I2328" i="4"/>
  <c r="J2327" i="4"/>
  <c r="K2327" i="4" s="1"/>
  <c r="I2327" i="4"/>
  <c r="J2326" i="4"/>
  <c r="K2326" i="4" s="1"/>
  <c r="I2326" i="4"/>
  <c r="J2325" i="4"/>
  <c r="K2325" i="4" s="1"/>
  <c r="I2325" i="4"/>
  <c r="J2324" i="4"/>
  <c r="K2324" i="4" s="1"/>
  <c r="I2324" i="4"/>
  <c r="J2323" i="4"/>
  <c r="K2323" i="4" s="1"/>
  <c r="I2323" i="4"/>
  <c r="J2322" i="4"/>
  <c r="K2322" i="4" s="1"/>
  <c r="I2322" i="4"/>
  <c r="J2321" i="4"/>
  <c r="K2321" i="4" s="1"/>
  <c r="I2321" i="4"/>
  <c r="J2320" i="4"/>
  <c r="K2320" i="4" s="1"/>
  <c r="I2320" i="4"/>
  <c r="J2319" i="4"/>
  <c r="K2319" i="4" s="1"/>
  <c r="I2319" i="4"/>
  <c r="J2318" i="4"/>
  <c r="K2318" i="4" s="1"/>
  <c r="I2318" i="4"/>
  <c r="J2317" i="4"/>
  <c r="K2317" i="4" s="1"/>
  <c r="I2317" i="4"/>
  <c r="J2316" i="4"/>
  <c r="K2316" i="4" s="1"/>
  <c r="I2316" i="4"/>
  <c r="J2315" i="4"/>
  <c r="K2315" i="4" s="1"/>
  <c r="L2315" i="4" s="1"/>
  <c r="I2315" i="4"/>
  <c r="J2314" i="4"/>
  <c r="K2314" i="4" s="1"/>
  <c r="I2314" i="4"/>
  <c r="J2313" i="4"/>
  <c r="K2313" i="4" s="1"/>
  <c r="I2313" i="4"/>
  <c r="J2312" i="4"/>
  <c r="K2312" i="4" s="1"/>
  <c r="M2312" i="4" s="1"/>
  <c r="I2312" i="4"/>
  <c r="J2311" i="4"/>
  <c r="K2311" i="4" s="1"/>
  <c r="L2311" i="4" s="1"/>
  <c r="I2311" i="4"/>
  <c r="J2310" i="4"/>
  <c r="K2310" i="4" s="1"/>
  <c r="I2310" i="4"/>
  <c r="J2309" i="4"/>
  <c r="K2309" i="4" s="1"/>
  <c r="I2309" i="4"/>
  <c r="J2308" i="4"/>
  <c r="K2308" i="4" s="1"/>
  <c r="M2308" i="4" s="1"/>
  <c r="I2308" i="4"/>
  <c r="J2307" i="4"/>
  <c r="K2307" i="4" s="1"/>
  <c r="I2307" i="4"/>
  <c r="J2306" i="4"/>
  <c r="K2306" i="4" s="1"/>
  <c r="I2306" i="4"/>
  <c r="J2305" i="4"/>
  <c r="K2305" i="4" s="1"/>
  <c r="I2305" i="4"/>
  <c r="J2304" i="4"/>
  <c r="K2304" i="4" s="1"/>
  <c r="I2304" i="4"/>
  <c r="J2303" i="4"/>
  <c r="K2303" i="4" s="1"/>
  <c r="L2303" i="4" s="1"/>
  <c r="I2303" i="4"/>
  <c r="J2302" i="4"/>
  <c r="K2302" i="4" s="1"/>
  <c r="I2302" i="4"/>
  <c r="J2301" i="4"/>
  <c r="K2301" i="4" s="1"/>
  <c r="I2301" i="4"/>
  <c r="J2300" i="4"/>
  <c r="K2300" i="4" s="1"/>
  <c r="M2300" i="4" s="1"/>
  <c r="I2300" i="4"/>
  <c r="J2299" i="4"/>
  <c r="K2299" i="4" s="1"/>
  <c r="I2299" i="4"/>
  <c r="J2298" i="4"/>
  <c r="K2298" i="4" s="1"/>
  <c r="I2298" i="4"/>
  <c r="J2297" i="4"/>
  <c r="K2297" i="4" s="1"/>
  <c r="I2297" i="4"/>
  <c r="J2296" i="4"/>
  <c r="K2296" i="4" s="1"/>
  <c r="M2296" i="4" s="1"/>
  <c r="I2296" i="4"/>
  <c r="J2295" i="4"/>
  <c r="K2295" i="4" s="1"/>
  <c r="I2295" i="4"/>
  <c r="J2294" i="4"/>
  <c r="K2294" i="4" s="1"/>
  <c r="I2294" i="4"/>
  <c r="J2293" i="4"/>
  <c r="K2293" i="4" s="1"/>
  <c r="I2293" i="4"/>
  <c r="J2292" i="4"/>
  <c r="K2292" i="4" s="1"/>
  <c r="I2292" i="4"/>
  <c r="J2291" i="4"/>
  <c r="K2291" i="4" s="1"/>
  <c r="I2291" i="4"/>
  <c r="J2290" i="4"/>
  <c r="K2290" i="4" s="1"/>
  <c r="I2290" i="4"/>
  <c r="J2289" i="4"/>
  <c r="K2289" i="4" s="1"/>
  <c r="I2289" i="4"/>
  <c r="J2288" i="4"/>
  <c r="K2288" i="4" s="1"/>
  <c r="I2288" i="4"/>
  <c r="J2287" i="4"/>
  <c r="K2287" i="4" s="1"/>
  <c r="I2287" i="4"/>
  <c r="J2286" i="4"/>
  <c r="K2286" i="4" s="1"/>
  <c r="I2286" i="4"/>
  <c r="J2285" i="4"/>
  <c r="K2285" i="4" s="1"/>
  <c r="I2285" i="4"/>
  <c r="J2284" i="4"/>
  <c r="K2284" i="4" s="1"/>
  <c r="I2284" i="4"/>
  <c r="J2283" i="4"/>
  <c r="K2283" i="4" s="1"/>
  <c r="L2283" i="4" s="1"/>
  <c r="I2283" i="4"/>
  <c r="J2282" i="4"/>
  <c r="K2282" i="4" s="1"/>
  <c r="I2282" i="4"/>
  <c r="J2281" i="4"/>
  <c r="K2281" i="4" s="1"/>
  <c r="I2281" i="4"/>
  <c r="J2280" i="4"/>
  <c r="K2280" i="4" s="1"/>
  <c r="M2280" i="4" s="1"/>
  <c r="I2280" i="4"/>
  <c r="J2279" i="4"/>
  <c r="K2279" i="4" s="1"/>
  <c r="L2279" i="4" s="1"/>
  <c r="I2279" i="4"/>
  <c r="J2278" i="4"/>
  <c r="K2278" i="4" s="1"/>
  <c r="I2278" i="4"/>
  <c r="J2277" i="4"/>
  <c r="K2277" i="4" s="1"/>
  <c r="I2277" i="4"/>
  <c r="J2276" i="4"/>
  <c r="K2276" i="4" s="1"/>
  <c r="M2276" i="4" s="1"/>
  <c r="I2276" i="4"/>
  <c r="J2275" i="4"/>
  <c r="K2275" i="4" s="1"/>
  <c r="I2275" i="4"/>
  <c r="J2274" i="4"/>
  <c r="K2274" i="4" s="1"/>
  <c r="I2274" i="4"/>
  <c r="J2273" i="4"/>
  <c r="K2273" i="4" s="1"/>
  <c r="I2273" i="4"/>
  <c r="J2272" i="4"/>
  <c r="K2272" i="4" s="1"/>
  <c r="I2272" i="4"/>
  <c r="J2271" i="4"/>
  <c r="K2271" i="4" s="1"/>
  <c r="L2271" i="4" s="1"/>
  <c r="I2271" i="4"/>
  <c r="J2270" i="4"/>
  <c r="K2270" i="4" s="1"/>
  <c r="I2270" i="4"/>
  <c r="J2269" i="4"/>
  <c r="K2269" i="4" s="1"/>
  <c r="I2269" i="4"/>
  <c r="J2268" i="4"/>
  <c r="K2268" i="4" s="1"/>
  <c r="M2268" i="4" s="1"/>
  <c r="I2268" i="4"/>
  <c r="J2267" i="4"/>
  <c r="K2267" i="4" s="1"/>
  <c r="L2267" i="4" s="1"/>
  <c r="I2267" i="4"/>
  <c r="J2266" i="4"/>
  <c r="K2266" i="4" s="1"/>
  <c r="I2266" i="4"/>
  <c r="J2265" i="4"/>
  <c r="K2265" i="4" s="1"/>
  <c r="I2265" i="4"/>
  <c r="J2264" i="4"/>
  <c r="K2264" i="4" s="1"/>
  <c r="I2264" i="4"/>
  <c r="J2263" i="4"/>
  <c r="K2263" i="4" s="1"/>
  <c r="I2263" i="4"/>
  <c r="J2262" i="4"/>
  <c r="K2262" i="4" s="1"/>
  <c r="I2262" i="4"/>
  <c r="J2261" i="4"/>
  <c r="K2261" i="4" s="1"/>
  <c r="I2261" i="4"/>
  <c r="J2260" i="4"/>
  <c r="K2260" i="4" s="1"/>
  <c r="I2260" i="4"/>
  <c r="J2259" i="4"/>
  <c r="K2259" i="4" s="1"/>
  <c r="I2259" i="4"/>
  <c r="J2258" i="4"/>
  <c r="K2258" i="4" s="1"/>
  <c r="I2258" i="4"/>
  <c r="J2257" i="4"/>
  <c r="K2257" i="4" s="1"/>
  <c r="I2257" i="4"/>
  <c r="J2256" i="4"/>
  <c r="K2256" i="4" s="1"/>
  <c r="I2256" i="4"/>
  <c r="J2255" i="4"/>
  <c r="K2255" i="4" s="1"/>
  <c r="I2255" i="4"/>
  <c r="J2254" i="4"/>
  <c r="K2254" i="4" s="1"/>
  <c r="I2254" i="4"/>
  <c r="J2253" i="4"/>
  <c r="K2253" i="4" s="1"/>
  <c r="I2253" i="4"/>
  <c r="J2252" i="4"/>
  <c r="K2252" i="4" s="1"/>
  <c r="I2252" i="4"/>
  <c r="J2251" i="4"/>
  <c r="K2251" i="4" s="1"/>
  <c r="L2251" i="4" s="1"/>
  <c r="I2251" i="4"/>
  <c r="J2250" i="4"/>
  <c r="K2250" i="4" s="1"/>
  <c r="I2250" i="4"/>
  <c r="J2249" i="4"/>
  <c r="K2249" i="4" s="1"/>
  <c r="I2249" i="4"/>
  <c r="J2248" i="4"/>
  <c r="K2248" i="4" s="1"/>
  <c r="M2248" i="4" s="1"/>
  <c r="I2248" i="4"/>
  <c r="J2247" i="4"/>
  <c r="K2247" i="4" s="1"/>
  <c r="L2247" i="4" s="1"/>
  <c r="I2247" i="4"/>
  <c r="J2246" i="4"/>
  <c r="K2246" i="4" s="1"/>
  <c r="I2246" i="4"/>
  <c r="J2245" i="4"/>
  <c r="K2245" i="4" s="1"/>
  <c r="I2245" i="4"/>
  <c r="J2244" i="4"/>
  <c r="K2244" i="4" s="1"/>
  <c r="M2244" i="4" s="1"/>
  <c r="I2244" i="4"/>
  <c r="J2243" i="4"/>
  <c r="K2243" i="4" s="1"/>
  <c r="I2243" i="4"/>
  <c r="J2242" i="4"/>
  <c r="K2242" i="4" s="1"/>
  <c r="I2242" i="4"/>
  <c r="J2241" i="4"/>
  <c r="K2241" i="4" s="1"/>
  <c r="I2241" i="4"/>
  <c r="J2240" i="4"/>
  <c r="K2240" i="4" s="1"/>
  <c r="I2240" i="4"/>
  <c r="J2239" i="4"/>
  <c r="K2239" i="4" s="1"/>
  <c r="L2239" i="4" s="1"/>
  <c r="I2239" i="4"/>
  <c r="J2238" i="4"/>
  <c r="K2238" i="4" s="1"/>
  <c r="I2238" i="4"/>
  <c r="J2237" i="4"/>
  <c r="K2237" i="4" s="1"/>
  <c r="I2237" i="4"/>
  <c r="J2236" i="4"/>
  <c r="K2236" i="4" s="1"/>
  <c r="M2236" i="4" s="1"/>
  <c r="I2236" i="4"/>
  <c r="J2235" i="4"/>
  <c r="K2235" i="4" s="1"/>
  <c r="L2235" i="4" s="1"/>
  <c r="I2235" i="4"/>
  <c r="J2234" i="4"/>
  <c r="K2234" i="4" s="1"/>
  <c r="I2234" i="4"/>
  <c r="J2233" i="4"/>
  <c r="K2233" i="4" s="1"/>
  <c r="I2233" i="4"/>
  <c r="J2232" i="4"/>
  <c r="K2232" i="4" s="1"/>
  <c r="I2232" i="4"/>
  <c r="J2231" i="4"/>
  <c r="K2231" i="4" s="1"/>
  <c r="I2231" i="4"/>
  <c r="J2230" i="4"/>
  <c r="K2230" i="4" s="1"/>
  <c r="I2230" i="4"/>
  <c r="J2229" i="4"/>
  <c r="K2229" i="4" s="1"/>
  <c r="I2229" i="4"/>
  <c r="J2228" i="4"/>
  <c r="K2228" i="4" s="1"/>
  <c r="I2228" i="4"/>
  <c r="J2227" i="4"/>
  <c r="K2227" i="4" s="1"/>
  <c r="I2227" i="4"/>
  <c r="J2226" i="4"/>
  <c r="K2226" i="4" s="1"/>
  <c r="I2226" i="4"/>
  <c r="J2225" i="4"/>
  <c r="K2225" i="4" s="1"/>
  <c r="I2225" i="4"/>
  <c r="J2224" i="4"/>
  <c r="K2224" i="4" s="1"/>
  <c r="I2224" i="4"/>
  <c r="J2223" i="4"/>
  <c r="K2223" i="4" s="1"/>
  <c r="I2223" i="4"/>
  <c r="J2222" i="4"/>
  <c r="K2222" i="4" s="1"/>
  <c r="I2222" i="4"/>
  <c r="J2221" i="4"/>
  <c r="K2221" i="4" s="1"/>
  <c r="I2221" i="4"/>
  <c r="J2220" i="4"/>
  <c r="K2220" i="4" s="1"/>
  <c r="I2220" i="4"/>
  <c r="J2219" i="4"/>
  <c r="K2219" i="4" s="1"/>
  <c r="L2219" i="4" s="1"/>
  <c r="I2219" i="4"/>
  <c r="J2218" i="4"/>
  <c r="K2218" i="4" s="1"/>
  <c r="I2218" i="4"/>
  <c r="J2217" i="4"/>
  <c r="K2217" i="4" s="1"/>
  <c r="I2217" i="4"/>
  <c r="J2216" i="4"/>
  <c r="K2216" i="4" s="1"/>
  <c r="M2216" i="4" s="1"/>
  <c r="I2216" i="4"/>
  <c r="J2215" i="4"/>
  <c r="K2215" i="4" s="1"/>
  <c r="I2215" i="4"/>
  <c r="J2214" i="4"/>
  <c r="K2214" i="4" s="1"/>
  <c r="I2214" i="4"/>
  <c r="J2213" i="4"/>
  <c r="K2213" i="4" s="1"/>
  <c r="I2213" i="4"/>
  <c r="J2212" i="4"/>
  <c r="K2212" i="4" s="1"/>
  <c r="M2212" i="4" s="1"/>
  <c r="I2212" i="4"/>
  <c r="J2211" i="4"/>
  <c r="K2211" i="4" s="1"/>
  <c r="I2211" i="4"/>
  <c r="J2210" i="4"/>
  <c r="K2210" i="4" s="1"/>
  <c r="I2210" i="4"/>
  <c r="J2209" i="4"/>
  <c r="K2209" i="4" s="1"/>
  <c r="I2209" i="4"/>
  <c r="J2208" i="4"/>
  <c r="K2208" i="4" s="1"/>
  <c r="I2208" i="4"/>
  <c r="J2207" i="4"/>
  <c r="K2207" i="4" s="1"/>
  <c r="L2207" i="4" s="1"/>
  <c r="I2207" i="4"/>
  <c r="J2206" i="4"/>
  <c r="K2206" i="4" s="1"/>
  <c r="I2206" i="4"/>
  <c r="J2205" i="4"/>
  <c r="K2205" i="4" s="1"/>
  <c r="I2205" i="4"/>
  <c r="J2204" i="4"/>
  <c r="K2204" i="4" s="1"/>
  <c r="M2204" i="4" s="1"/>
  <c r="I2204" i="4"/>
  <c r="J2203" i="4"/>
  <c r="K2203" i="4" s="1"/>
  <c r="I2203" i="4"/>
  <c r="J2202" i="4"/>
  <c r="K2202" i="4" s="1"/>
  <c r="I2202" i="4"/>
  <c r="J2201" i="4"/>
  <c r="K2201" i="4" s="1"/>
  <c r="I2201" i="4"/>
  <c r="J2200" i="4"/>
  <c r="K2200" i="4" s="1"/>
  <c r="I2200" i="4"/>
  <c r="J2199" i="4"/>
  <c r="K2199" i="4" s="1"/>
  <c r="I2199" i="4"/>
  <c r="J2198" i="4"/>
  <c r="K2198" i="4" s="1"/>
  <c r="I2198" i="4"/>
  <c r="J2197" i="4"/>
  <c r="K2197" i="4" s="1"/>
  <c r="I2197" i="4"/>
  <c r="J2196" i="4"/>
  <c r="K2196" i="4" s="1"/>
  <c r="I2196" i="4"/>
  <c r="J2195" i="4"/>
  <c r="K2195" i="4" s="1"/>
  <c r="I2195" i="4"/>
  <c r="J2194" i="4"/>
  <c r="K2194" i="4" s="1"/>
  <c r="I2194" i="4"/>
  <c r="J2193" i="4"/>
  <c r="K2193" i="4" s="1"/>
  <c r="I2193" i="4"/>
  <c r="J2192" i="4"/>
  <c r="K2192" i="4" s="1"/>
  <c r="I2192" i="4"/>
  <c r="J2191" i="4"/>
  <c r="K2191" i="4" s="1"/>
  <c r="I2191" i="4"/>
  <c r="J2190" i="4"/>
  <c r="K2190" i="4" s="1"/>
  <c r="I2190" i="4"/>
  <c r="J2189" i="4"/>
  <c r="K2189" i="4" s="1"/>
  <c r="I2189" i="4"/>
  <c r="J2188" i="4"/>
  <c r="K2188" i="4" s="1"/>
  <c r="I2188" i="4"/>
  <c r="J2187" i="4"/>
  <c r="K2187" i="4" s="1"/>
  <c r="L2187" i="4" s="1"/>
  <c r="I2187" i="4"/>
  <c r="J2186" i="4"/>
  <c r="K2186" i="4" s="1"/>
  <c r="I2186" i="4"/>
  <c r="J2185" i="4"/>
  <c r="K2185" i="4" s="1"/>
  <c r="I2185" i="4"/>
  <c r="J2184" i="4"/>
  <c r="K2184" i="4" s="1"/>
  <c r="M2184" i="4" s="1"/>
  <c r="I2184" i="4"/>
  <c r="J2183" i="4"/>
  <c r="K2183" i="4" s="1"/>
  <c r="L2183" i="4" s="1"/>
  <c r="I2183" i="4"/>
  <c r="J2182" i="4"/>
  <c r="K2182" i="4" s="1"/>
  <c r="I2182" i="4"/>
  <c r="J2181" i="4"/>
  <c r="K2181" i="4" s="1"/>
  <c r="I2181" i="4"/>
  <c r="J2180" i="4"/>
  <c r="K2180" i="4" s="1"/>
  <c r="M2180" i="4" s="1"/>
  <c r="I2180" i="4"/>
  <c r="J2179" i="4"/>
  <c r="K2179" i="4" s="1"/>
  <c r="I2179" i="4"/>
  <c r="J2178" i="4"/>
  <c r="K2178" i="4" s="1"/>
  <c r="I2178" i="4"/>
  <c r="J2177" i="4"/>
  <c r="K2177" i="4" s="1"/>
  <c r="I2177" i="4"/>
  <c r="J2176" i="4"/>
  <c r="K2176" i="4" s="1"/>
  <c r="I2176" i="4"/>
  <c r="J2175" i="4"/>
  <c r="K2175" i="4" s="1"/>
  <c r="L2175" i="4" s="1"/>
  <c r="I2175" i="4"/>
  <c r="J2174" i="4"/>
  <c r="K2174" i="4" s="1"/>
  <c r="I2174" i="4"/>
  <c r="J2173" i="4"/>
  <c r="K2173" i="4" s="1"/>
  <c r="I2173" i="4"/>
  <c r="J2172" i="4"/>
  <c r="K2172" i="4" s="1"/>
  <c r="M2172" i="4" s="1"/>
  <c r="I2172" i="4"/>
  <c r="J2171" i="4"/>
  <c r="K2171" i="4" s="1"/>
  <c r="I2171" i="4"/>
  <c r="J2170" i="4"/>
  <c r="K2170" i="4" s="1"/>
  <c r="I2170" i="4"/>
  <c r="J2169" i="4"/>
  <c r="K2169" i="4" s="1"/>
  <c r="I2169" i="4"/>
  <c r="J2168" i="4"/>
  <c r="K2168" i="4" s="1"/>
  <c r="M2168" i="4" s="1"/>
  <c r="I2168" i="4"/>
  <c r="J2167" i="4"/>
  <c r="K2167" i="4" s="1"/>
  <c r="L2167" i="4" s="1"/>
  <c r="I2167" i="4"/>
  <c r="J2166" i="4"/>
  <c r="K2166" i="4" s="1"/>
  <c r="I2166" i="4"/>
  <c r="J2165" i="4"/>
  <c r="K2165" i="4" s="1"/>
  <c r="I2165" i="4"/>
  <c r="J2164" i="4"/>
  <c r="K2164" i="4" s="1"/>
  <c r="M2164" i="4" s="1"/>
  <c r="I2164" i="4"/>
  <c r="J2163" i="4"/>
  <c r="K2163" i="4" s="1"/>
  <c r="I2163" i="4"/>
  <c r="J2162" i="4"/>
  <c r="K2162" i="4" s="1"/>
  <c r="I2162" i="4"/>
  <c r="J2161" i="4"/>
  <c r="K2161" i="4" s="1"/>
  <c r="I2161" i="4"/>
  <c r="J2160" i="4"/>
  <c r="K2160" i="4" s="1"/>
  <c r="I2160" i="4"/>
  <c r="J2159" i="4"/>
  <c r="K2159" i="4" s="1"/>
  <c r="L2159" i="4" s="1"/>
  <c r="I2159" i="4"/>
  <c r="J2158" i="4"/>
  <c r="K2158" i="4" s="1"/>
  <c r="I2158" i="4"/>
  <c r="J2157" i="4"/>
  <c r="K2157" i="4" s="1"/>
  <c r="I2157" i="4"/>
  <c r="J2156" i="4"/>
  <c r="K2156" i="4" s="1"/>
  <c r="M2156" i="4" s="1"/>
  <c r="I2156" i="4"/>
  <c r="J2155" i="4"/>
  <c r="K2155" i="4" s="1"/>
  <c r="I2155" i="4"/>
  <c r="J2154" i="4"/>
  <c r="K2154" i="4" s="1"/>
  <c r="I2154" i="4"/>
  <c r="J2153" i="4"/>
  <c r="K2153" i="4" s="1"/>
  <c r="I2153" i="4"/>
  <c r="J2152" i="4"/>
  <c r="K2152" i="4" s="1"/>
  <c r="I2152" i="4"/>
  <c r="J2151" i="4"/>
  <c r="K2151" i="4" s="1"/>
  <c r="I2151" i="4"/>
  <c r="J2150" i="4"/>
  <c r="K2150" i="4" s="1"/>
  <c r="I2150" i="4"/>
  <c r="J2149" i="4"/>
  <c r="K2149" i="4" s="1"/>
  <c r="I2149" i="4"/>
  <c r="J2148" i="4"/>
  <c r="K2148" i="4" s="1"/>
  <c r="I2148" i="4"/>
  <c r="J2147" i="4"/>
  <c r="K2147" i="4" s="1"/>
  <c r="I2147" i="4"/>
  <c r="J2146" i="4"/>
  <c r="K2146" i="4" s="1"/>
  <c r="I2146" i="4"/>
  <c r="J2145" i="4"/>
  <c r="K2145" i="4" s="1"/>
  <c r="I2145" i="4"/>
  <c r="J2144" i="4"/>
  <c r="K2144" i="4" s="1"/>
  <c r="I2144" i="4"/>
  <c r="J2143" i="4"/>
  <c r="K2143" i="4" s="1"/>
  <c r="I2143" i="4"/>
  <c r="J2142" i="4"/>
  <c r="K2142" i="4" s="1"/>
  <c r="I2142" i="4"/>
  <c r="J2141" i="4"/>
  <c r="K2141" i="4" s="1"/>
  <c r="I2141" i="4"/>
  <c r="J2140" i="4"/>
  <c r="K2140" i="4" s="1"/>
  <c r="I2140" i="4"/>
  <c r="J2139" i="4"/>
  <c r="K2139" i="4" s="1"/>
  <c r="I2139" i="4"/>
  <c r="J2138" i="4"/>
  <c r="K2138" i="4" s="1"/>
  <c r="I2138" i="4"/>
  <c r="J2137" i="4"/>
  <c r="K2137" i="4" s="1"/>
  <c r="I2137" i="4"/>
  <c r="J2136" i="4"/>
  <c r="K2136" i="4" s="1"/>
  <c r="M2136" i="4" s="1"/>
  <c r="I2136" i="4"/>
  <c r="J2135" i="4"/>
  <c r="K2135" i="4" s="1"/>
  <c r="L2135" i="4" s="1"/>
  <c r="I2135" i="4"/>
  <c r="J2134" i="4"/>
  <c r="K2134" i="4" s="1"/>
  <c r="I2134" i="4"/>
  <c r="J2133" i="4"/>
  <c r="K2133" i="4" s="1"/>
  <c r="I2133" i="4"/>
  <c r="J2132" i="4"/>
  <c r="K2132" i="4" s="1"/>
  <c r="M2132" i="4" s="1"/>
  <c r="I2132" i="4"/>
  <c r="J2131" i="4"/>
  <c r="K2131" i="4" s="1"/>
  <c r="I2131" i="4"/>
  <c r="J2130" i="4"/>
  <c r="K2130" i="4" s="1"/>
  <c r="I2130" i="4"/>
  <c r="J2129" i="4"/>
  <c r="K2129" i="4" s="1"/>
  <c r="I2129" i="4"/>
  <c r="J2128" i="4"/>
  <c r="K2128" i="4" s="1"/>
  <c r="I2128" i="4"/>
  <c r="J2127" i="4"/>
  <c r="K2127" i="4" s="1"/>
  <c r="I2127" i="4"/>
  <c r="J2126" i="4"/>
  <c r="K2126" i="4" s="1"/>
  <c r="I2126" i="4"/>
  <c r="J2125" i="4"/>
  <c r="K2125" i="4" s="1"/>
  <c r="I2125" i="4"/>
  <c r="J2124" i="4"/>
  <c r="K2124" i="4" s="1"/>
  <c r="I2124" i="4"/>
  <c r="J2123" i="4"/>
  <c r="K2123" i="4" s="1"/>
  <c r="L2123" i="4" s="1"/>
  <c r="I2123" i="4"/>
  <c r="J2122" i="4"/>
  <c r="K2122" i="4" s="1"/>
  <c r="I2122" i="4"/>
  <c r="J2121" i="4"/>
  <c r="K2121" i="4" s="1"/>
  <c r="I2121" i="4"/>
  <c r="J2120" i="4"/>
  <c r="K2120" i="4" s="1"/>
  <c r="I2120" i="4"/>
  <c r="J2119" i="4"/>
  <c r="K2119" i="4" s="1"/>
  <c r="L2119" i="4" s="1"/>
  <c r="I2119" i="4"/>
  <c r="J2118" i="4"/>
  <c r="K2118" i="4" s="1"/>
  <c r="I2118" i="4"/>
  <c r="J2117" i="4"/>
  <c r="K2117" i="4" s="1"/>
  <c r="I2117" i="4"/>
  <c r="J2116" i="4"/>
  <c r="K2116" i="4" s="1"/>
  <c r="M2116" i="4" s="1"/>
  <c r="I2116" i="4"/>
  <c r="J2115" i="4"/>
  <c r="K2115" i="4" s="1"/>
  <c r="I2115" i="4"/>
  <c r="J2114" i="4"/>
  <c r="K2114" i="4" s="1"/>
  <c r="I2114" i="4"/>
  <c r="J2113" i="4"/>
  <c r="K2113" i="4" s="1"/>
  <c r="I2113" i="4"/>
  <c r="J2112" i="4"/>
  <c r="K2112" i="4" s="1"/>
  <c r="I2112" i="4"/>
  <c r="J2111" i="4"/>
  <c r="K2111" i="4" s="1"/>
  <c r="L2111" i="4" s="1"/>
  <c r="I2111" i="4"/>
  <c r="J2110" i="4"/>
  <c r="K2110" i="4" s="1"/>
  <c r="I2110" i="4"/>
  <c r="J2109" i="4"/>
  <c r="K2109" i="4" s="1"/>
  <c r="I2109" i="4"/>
  <c r="J2108" i="4"/>
  <c r="K2108" i="4" s="1"/>
  <c r="M2108" i="4" s="1"/>
  <c r="I2108" i="4"/>
  <c r="J2107" i="4"/>
  <c r="K2107" i="4" s="1"/>
  <c r="L2107" i="4" s="1"/>
  <c r="I2107" i="4"/>
  <c r="J2106" i="4"/>
  <c r="K2106" i="4" s="1"/>
  <c r="I2106" i="4"/>
  <c r="J2105" i="4"/>
  <c r="K2105" i="4" s="1"/>
  <c r="I2105" i="4"/>
  <c r="J2104" i="4"/>
  <c r="K2104" i="4" s="1"/>
  <c r="M2104" i="4" s="1"/>
  <c r="I2104" i="4"/>
  <c r="J2103" i="4"/>
  <c r="K2103" i="4" s="1"/>
  <c r="L2103" i="4" s="1"/>
  <c r="I2103" i="4"/>
  <c r="J2102" i="4"/>
  <c r="K2102" i="4" s="1"/>
  <c r="I2102" i="4"/>
  <c r="J2101" i="4"/>
  <c r="K2101" i="4" s="1"/>
  <c r="I2101" i="4"/>
  <c r="J2100" i="4"/>
  <c r="K2100" i="4" s="1"/>
  <c r="M2100" i="4" s="1"/>
  <c r="I2100" i="4"/>
  <c r="J2099" i="4"/>
  <c r="K2099" i="4" s="1"/>
  <c r="I2099" i="4"/>
  <c r="J2098" i="4"/>
  <c r="K2098" i="4" s="1"/>
  <c r="I2098" i="4"/>
  <c r="J2097" i="4"/>
  <c r="K2097" i="4" s="1"/>
  <c r="I2097" i="4"/>
  <c r="J2096" i="4"/>
  <c r="K2096" i="4" s="1"/>
  <c r="I2096" i="4"/>
  <c r="J2095" i="4"/>
  <c r="K2095" i="4" s="1"/>
  <c r="I2095" i="4"/>
  <c r="J2094" i="4"/>
  <c r="K2094" i="4" s="1"/>
  <c r="I2094" i="4"/>
  <c r="J2093" i="4"/>
  <c r="K2093" i="4" s="1"/>
  <c r="I2093" i="4"/>
  <c r="J2092" i="4"/>
  <c r="K2092" i="4" s="1"/>
  <c r="M2092" i="4" s="1"/>
  <c r="I2092" i="4"/>
  <c r="J2091" i="4"/>
  <c r="K2091" i="4" s="1"/>
  <c r="I2091" i="4"/>
  <c r="J2090" i="4"/>
  <c r="K2090" i="4" s="1"/>
  <c r="I2090" i="4"/>
  <c r="J2089" i="4"/>
  <c r="K2089" i="4" s="1"/>
  <c r="I2089" i="4"/>
  <c r="J2088" i="4"/>
  <c r="K2088" i="4" s="1"/>
  <c r="M2088" i="4" s="1"/>
  <c r="I2088" i="4"/>
  <c r="J2087" i="4"/>
  <c r="K2087" i="4" s="1"/>
  <c r="I2087" i="4"/>
  <c r="J2086" i="4"/>
  <c r="K2086" i="4" s="1"/>
  <c r="I2086" i="4"/>
  <c r="J2085" i="4"/>
  <c r="K2085" i="4" s="1"/>
  <c r="I2085" i="4"/>
  <c r="J2084" i="4"/>
  <c r="K2084" i="4" s="1"/>
  <c r="I2084" i="4"/>
  <c r="J2083" i="4"/>
  <c r="K2083" i="4" s="1"/>
  <c r="I2083" i="4"/>
  <c r="J2082" i="4"/>
  <c r="K2082" i="4" s="1"/>
  <c r="I2082" i="4"/>
  <c r="J2081" i="4"/>
  <c r="K2081" i="4" s="1"/>
  <c r="I2081" i="4"/>
  <c r="J2080" i="4"/>
  <c r="K2080" i="4" s="1"/>
  <c r="M2080" i="4" s="1"/>
  <c r="I2080" i="4"/>
  <c r="J2079" i="4"/>
  <c r="K2079" i="4" s="1"/>
  <c r="I2079" i="4"/>
  <c r="J2078" i="4"/>
  <c r="K2078" i="4" s="1"/>
  <c r="I2078" i="4"/>
  <c r="J2077" i="4"/>
  <c r="K2077" i="4" s="1"/>
  <c r="I2077" i="4"/>
  <c r="J2076" i="4"/>
  <c r="K2076" i="4" s="1"/>
  <c r="M2076" i="4" s="1"/>
  <c r="I2076" i="4"/>
  <c r="J2075" i="4"/>
  <c r="K2075" i="4" s="1"/>
  <c r="I2075" i="4"/>
  <c r="J2074" i="4"/>
  <c r="K2074" i="4" s="1"/>
  <c r="I2074" i="4"/>
  <c r="J2073" i="4"/>
  <c r="K2073" i="4" s="1"/>
  <c r="I2073" i="4"/>
  <c r="J2072" i="4"/>
  <c r="K2072" i="4" s="1"/>
  <c r="I2072" i="4"/>
  <c r="J2071" i="4"/>
  <c r="K2071" i="4" s="1"/>
  <c r="L2071" i="4" s="1"/>
  <c r="I2071" i="4"/>
  <c r="J2070" i="4"/>
  <c r="K2070" i="4" s="1"/>
  <c r="M2070" i="4" s="1"/>
  <c r="I2070" i="4"/>
  <c r="J2069" i="4"/>
  <c r="K2069" i="4" s="1"/>
  <c r="I2069" i="4"/>
  <c r="J2068" i="4"/>
  <c r="K2068" i="4" s="1"/>
  <c r="I2068" i="4"/>
  <c r="J2067" i="4"/>
  <c r="K2067" i="4" s="1"/>
  <c r="L2067" i="4" s="1"/>
  <c r="I2067" i="4"/>
  <c r="J2066" i="4"/>
  <c r="K2066" i="4" s="1"/>
  <c r="M2066" i="4" s="1"/>
  <c r="I2066" i="4"/>
  <c r="J2065" i="4"/>
  <c r="K2065" i="4" s="1"/>
  <c r="I2065" i="4"/>
  <c r="J2064" i="4"/>
  <c r="K2064" i="4" s="1"/>
  <c r="I2064" i="4"/>
  <c r="J2063" i="4"/>
  <c r="K2063" i="4" s="1"/>
  <c r="M2063" i="4" s="1"/>
  <c r="I2063" i="4"/>
  <c r="J2062" i="4"/>
  <c r="K2062" i="4" s="1"/>
  <c r="M2062" i="4" s="1"/>
  <c r="I2062" i="4"/>
  <c r="J2061" i="4"/>
  <c r="K2061" i="4" s="1"/>
  <c r="L2061" i="4" s="1"/>
  <c r="I2061" i="4"/>
  <c r="J2060" i="4"/>
  <c r="K2060" i="4" s="1"/>
  <c r="I2060" i="4"/>
  <c r="J2059" i="4"/>
  <c r="K2059" i="4" s="1"/>
  <c r="M2059" i="4" s="1"/>
  <c r="I2059" i="4"/>
  <c r="J2058" i="4"/>
  <c r="K2058" i="4" s="1"/>
  <c r="I2058" i="4"/>
  <c r="J2057" i="4"/>
  <c r="K2057" i="4" s="1"/>
  <c r="L2057" i="4" s="1"/>
  <c r="I2057" i="4"/>
  <c r="J2056" i="4"/>
  <c r="K2056" i="4" s="1"/>
  <c r="I2056" i="4"/>
  <c r="J2055" i="4"/>
  <c r="K2055" i="4" s="1"/>
  <c r="I2055" i="4"/>
  <c r="J2054" i="4"/>
  <c r="K2054" i="4" s="1"/>
  <c r="I2054" i="4"/>
  <c r="J2053" i="4"/>
  <c r="K2053" i="4" s="1"/>
  <c r="I2053" i="4"/>
  <c r="J2052" i="4"/>
  <c r="K2052" i="4" s="1"/>
  <c r="I2052" i="4"/>
  <c r="J2051" i="4"/>
  <c r="K2051" i="4" s="1"/>
  <c r="M2051" i="4" s="1"/>
  <c r="I2051" i="4"/>
  <c r="J2050" i="4"/>
  <c r="K2050" i="4" s="1"/>
  <c r="I2050" i="4"/>
  <c r="J2049" i="4"/>
  <c r="K2049" i="4" s="1"/>
  <c r="L2049" i="4" s="1"/>
  <c r="I2049" i="4"/>
  <c r="J2048" i="4"/>
  <c r="K2048" i="4" s="1"/>
  <c r="I2048" i="4"/>
  <c r="J2047" i="4"/>
  <c r="K2047" i="4" s="1"/>
  <c r="M2047" i="4" s="1"/>
  <c r="I2047" i="4"/>
  <c r="J2046" i="4"/>
  <c r="K2046" i="4" s="1"/>
  <c r="I2046" i="4"/>
  <c r="J2045" i="4"/>
  <c r="K2045" i="4" s="1"/>
  <c r="L2045" i="4" s="1"/>
  <c r="I2045" i="4"/>
  <c r="J2044" i="4"/>
  <c r="K2044" i="4" s="1"/>
  <c r="I2044" i="4"/>
  <c r="J2043" i="4"/>
  <c r="K2043" i="4" s="1"/>
  <c r="I2043" i="4"/>
  <c r="J2042" i="4"/>
  <c r="K2042" i="4" s="1"/>
  <c r="I2042" i="4"/>
  <c r="J2041" i="4"/>
  <c r="K2041" i="4" s="1"/>
  <c r="L2041" i="4" s="1"/>
  <c r="I2041" i="4"/>
  <c r="J2040" i="4"/>
  <c r="K2040" i="4" s="1"/>
  <c r="I2040" i="4"/>
  <c r="J2039" i="4"/>
  <c r="K2039" i="4" s="1"/>
  <c r="M2039" i="4" s="1"/>
  <c r="I2039" i="4"/>
  <c r="J2038" i="4"/>
  <c r="K2038" i="4" s="1"/>
  <c r="L2038" i="4" s="1"/>
  <c r="I2038" i="4"/>
  <c r="J2037" i="4"/>
  <c r="K2037" i="4" s="1"/>
  <c r="L2037" i="4" s="1"/>
  <c r="I2037" i="4"/>
  <c r="J2036" i="4"/>
  <c r="K2036" i="4" s="1"/>
  <c r="I2036" i="4"/>
  <c r="J2035" i="4"/>
  <c r="K2035" i="4" s="1"/>
  <c r="M2035" i="4" s="1"/>
  <c r="I2035" i="4"/>
  <c r="J2034" i="4"/>
  <c r="K2034" i="4" s="1"/>
  <c r="I2034" i="4"/>
  <c r="J2033" i="4"/>
  <c r="K2033" i="4" s="1"/>
  <c r="I2033" i="4"/>
  <c r="J2032" i="4"/>
  <c r="K2032" i="4" s="1"/>
  <c r="I2032" i="4"/>
  <c r="J2031" i="4"/>
  <c r="K2031" i="4" s="1"/>
  <c r="M2031" i="4" s="1"/>
  <c r="I2031" i="4"/>
  <c r="J2030" i="4"/>
  <c r="K2030" i="4" s="1"/>
  <c r="M2030" i="4" s="1"/>
  <c r="I2030" i="4"/>
  <c r="J2029" i="4"/>
  <c r="K2029" i="4" s="1"/>
  <c r="L2029" i="4" s="1"/>
  <c r="I2029" i="4"/>
  <c r="J2028" i="4"/>
  <c r="K2028" i="4" s="1"/>
  <c r="I2028" i="4"/>
  <c r="J2027" i="4"/>
  <c r="K2027" i="4" s="1"/>
  <c r="M2027" i="4" s="1"/>
  <c r="I2027" i="4"/>
  <c r="J2026" i="4"/>
  <c r="K2026" i="4" s="1"/>
  <c r="I2026" i="4"/>
  <c r="J2025" i="4"/>
  <c r="K2025" i="4" s="1"/>
  <c r="L2025" i="4" s="1"/>
  <c r="I2025" i="4"/>
  <c r="J2024" i="4"/>
  <c r="K2024" i="4" s="1"/>
  <c r="I2024" i="4"/>
  <c r="J2023" i="4"/>
  <c r="K2023" i="4" s="1"/>
  <c r="I2023" i="4"/>
  <c r="J2022" i="4"/>
  <c r="K2022" i="4" s="1"/>
  <c r="I2022" i="4"/>
  <c r="J2021" i="4"/>
  <c r="K2021" i="4" s="1"/>
  <c r="I2021" i="4"/>
  <c r="J2020" i="4"/>
  <c r="K2020" i="4" s="1"/>
  <c r="I2020" i="4"/>
  <c r="J2019" i="4"/>
  <c r="K2019" i="4" s="1"/>
  <c r="M2019" i="4" s="1"/>
  <c r="I2019" i="4"/>
  <c r="J2018" i="4"/>
  <c r="K2018" i="4" s="1"/>
  <c r="I2018" i="4"/>
  <c r="J2017" i="4"/>
  <c r="K2017" i="4" s="1"/>
  <c r="L2017" i="4" s="1"/>
  <c r="I2017" i="4"/>
  <c r="J2016" i="4"/>
  <c r="K2016" i="4" s="1"/>
  <c r="I2016" i="4"/>
  <c r="J2015" i="4"/>
  <c r="K2015" i="4" s="1"/>
  <c r="M2015" i="4" s="1"/>
  <c r="I2015" i="4"/>
  <c r="J2014" i="4"/>
  <c r="K2014" i="4" s="1"/>
  <c r="I2014" i="4"/>
  <c r="J2013" i="4"/>
  <c r="K2013" i="4" s="1"/>
  <c r="L2013" i="4" s="1"/>
  <c r="I2013" i="4"/>
  <c r="J2012" i="4"/>
  <c r="K2012" i="4" s="1"/>
  <c r="I2012" i="4"/>
  <c r="J2011" i="4"/>
  <c r="K2011" i="4" s="1"/>
  <c r="I2011" i="4"/>
  <c r="J2010" i="4"/>
  <c r="K2010" i="4" s="1"/>
  <c r="I2010" i="4"/>
  <c r="J2009" i="4"/>
  <c r="K2009" i="4" s="1"/>
  <c r="L2009" i="4" s="1"/>
  <c r="I2009" i="4"/>
  <c r="J2008" i="4"/>
  <c r="K2008" i="4" s="1"/>
  <c r="I2008" i="4"/>
  <c r="J2007" i="4"/>
  <c r="K2007" i="4" s="1"/>
  <c r="M2007" i="4" s="1"/>
  <c r="I2007" i="4"/>
  <c r="J2006" i="4"/>
  <c r="K2006" i="4" s="1"/>
  <c r="I2006" i="4"/>
  <c r="J2005" i="4"/>
  <c r="K2005" i="4" s="1"/>
  <c r="L2005" i="4" s="1"/>
  <c r="I2005" i="4"/>
  <c r="J2004" i="4"/>
  <c r="K2004" i="4" s="1"/>
  <c r="I2004" i="4"/>
  <c r="J2003" i="4"/>
  <c r="K2003" i="4" s="1"/>
  <c r="I2003" i="4"/>
  <c r="J2002" i="4"/>
  <c r="K2002" i="4" s="1"/>
  <c r="I2002" i="4"/>
  <c r="J2001" i="4"/>
  <c r="K2001" i="4" s="1"/>
  <c r="L2001" i="4" s="1"/>
  <c r="I2001" i="4"/>
  <c r="J2000" i="4"/>
  <c r="K2000" i="4" s="1"/>
  <c r="I2000" i="4"/>
  <c r="J1999" i="4"/>
  <c r="K1999" i="4" s="1"/>
  <c r="M1999" i="4" s="1"/>
  <c r="I1999" i="4"/>
  <c r="J1998" i="4"/>
  <c r="K1998" i="4" s="1"/>
  <c r="I1998" i="4"/>
  <c r="J1997" i="4"/>
  <c r="K1997" i="4" s="1"/>
  <c r="L1997" i="4" s="1"/>
  <c r="I1997" i="4"/>
  <c r="J1996" i="4"/>
  <c r="K1996" i="4" s="1"/>
  <c r="I1996" i="4"/>
  <c r="J1995" i="4"/>
  <c r="K1995" i="4" s="1"/>
  <c r="I1995" i="4"/>
  <c r="J1994" i="4"/>
  <c r="K1994" i="4" s="1"/>
  <c r="M1994" i="4" s="1"/>
  <c r="I1994" i="4"/>
  <c r="J1993" i="4"/>
  <c r="K1993" i="4" s="1"/>
  <c r="L1993" i="4" s="1"/>
  <c r="I1993" i="4"/>
  <c r="J1992" i="4"/>
  <c r="K1992" i="4" s="1"/>
  <c r="I1992" i="4"/>
  <c r="J1991" i="4"/>
  <c r="K1991" i="4" s="1"/>
  <c r="M1991" i="4" s="1"/>
  <c r="I1991" i="4"/>
  <c r="J1990" i="4"/>
  <c r="K1990" i="4" s="1"/>
  <c r="I1990" i="4"/>
  <c r="J1989" i="4"/>
  <c r="K1989" i="4" s="1"/>
  <c r="L1989" i="4" s="1"/>
  <c r="I1989" i="4"/>
  <c r="J1988" i="4"/>
  <c r="K1988" i="4" s="1"/>
  <c r="I1988" i="4"/>
  <c r="J1987" i="4"/>
  <c r="K1987" i="4" s="1"/>
  <c r="I1987" i="4"/>
  <c r="J1986" i="4"/>
  <c r="K1986" i="4" s="1"/>
  <c r="L1986" i="4" s="1"/>
  <c r="I1986" i="4"/>
  <c r="J1985" i="4"/>
  <c r="K1985" i="4" s="1"/>
  <c r="L1985" i="4" s="1"/>
  <c r="I1985" i="4"/>
  <c r="J1984" i="4"/>
  <c r="K1984" i="4" s="1"/>
  <c r="I1984" i="4"/>
  <c r="J1983" i="4"/>
  <c r="K1983" i="4" s="1"/>
  <c r="M1983" i="4" s="1"/>
  <c r="I1983" i="4"/>
  <c r="J1982" i="4"/>
  <c r="K1982" i="4" s="1"/>
  <c r="I1982" i="4"/>
  <c r="J1981" i="4"/>
  <c r="K1981" i="4" s="1"/>
  <c r="I1981" i="4"/>
  <c r="J1980" i="4"/>
  <c r="K1980" i="4" s="1"/>
  <c r="I1980" i="4"/>
  <c r="J1979" i="4"/>
  <c r="K1979" i="4" s="1"/>
  <c r="I1979" i="4"/>
  <c r="J1978" i="4"/>
  <c r="K1978" i="4" s="1"/>
  <c r="L1978" i="4" s="1"/>
  <c r="I1978" i="4"/>
  <c r="J1977" i="4"/>
  <c r="K1977" i="4" s="1"/>
  <c r="L1977" i="4" s="1"/>
  <c r="I1977" i="4"/>
  <c r="J1976" i="4"/>
  <c r="K1976" i="4" s="1"/>
  <c r="I1976" i="4"/>
  <c r="J1975" i="4"/>
  <c r="K1975" i="4" s="1"/>
  <c r="I1975" i="4"/>
  <c r="J1974" i="4"/>
  <c r="K1974" i="4" s="1"/>
  <c r="I1974" i="4"/>
  <c r="J1973" i="4"/>
  <c r="K1973" i="4" s="1"/>
  <c r="I1973" i="4"/>
  <c r="J1972" i="4"/>
  <c r="K1972" i="4" s="1"/>
  <c r="I1972" i="4"/>
  <c r="J1971" i="4"/>
  <c r="K1971" i="4" s="1"/>
  <c r="M1971" i="4" s="1"/>
  <c r="I1971" i="4"/>
  <c r="J1970" i="4"/>
  <c r="K1970" i="4" s="1"/>
  <c r="I1970" i="4"/>
  <c r="J1969" i="4"/>
  <c r="K1969" i="4" s="1"/>
  <c r="L1969" i="4" s="1"/>
  <c r="I1969" i="4"/>
  <c r="J1968" i="4"/>
  <c r="K1968" i="4" s="1"/>
  <c r="I1968" i="4"/>
  <c r="J1967" i="4"/>
  <c r="K1967" i="4" s="1"/>
  <c r="M1967" i="4" s="1"/>
  <c r="I1967" i="4"/>
  <c r="J1966" i="4"/>
  <c r="K1966" i="4" s="1"/>
  <c r="M1966" i="4" s="1"/>
  <c r="I1966" i="4"/>
  <c r="J1965" i="4"/>
  <c r="K1965" i="4" s="1"/>
  <c r="L1965" i="4" s="1"/>
  <c r="I1965" i="4"/>
  <c r="J1964" i="4"/>
  <c r="K1964" i="4" s="1"/>
  <c r="I1964" i="4"/>
  <c r="J1963" i="4"/>
  <c r="K1963" i="4" s="1"/>
  <c r="M1963" i="4" s="1"/>
  <c r="I1963" i="4"/>
  <c r="J1962" i="4"/>
  <c r="K1962" i="4" s="1"/>
  <c r="I1962" i="4"/>
  <c r="J1961" i="4"/>
  <c r="K1961" i="4" s="1"/>
  <c r="L1961" i="4" s="1"/>
  <c r="I1961" i="4"/>
  <c r="J1960" i="4"/>
  <c r="K1960" i="4" s="1"/>
  <c r="I1960" i="4"/>
  <c r="J1959" i="4"/>
  <c r="K1959" i="4" s="1"/>
  <c r="I1959" i="4"/>
  <c r="J1958" i="4"/>
  <c r="K1958" i="4" s="1"/>
  <c r="I1958" i="4"/>
  <c r="J1957" i="4"/>
  <c r="K1957" i="4" s="1"/>
  <c r="I1957" i="4"/>
  <c r="J1956" i="4"/>
  <c r="K1956" i="4" s="1"/>
  <c r="I1956" i="4"/>
  <c r="J1955" i="4"/>
  <c r="K1955" i="4" s="1"/>
  <c r="I1955" i="4"/>
  <c r="J1954" i="4"/>
  <c r="K1954" i="4" s="1"/>
  <c r="I1954" i="4"/>
  <c r="J1953" i="4"/>
  <c r="K1953" i="4" s="1"/>
  <c r="I1953" i="4"/>
  <c r="J1952" i="4"/>
  <c r="K1952" i="4" s="1"/>
  <c r="I1952" i="4"/>
  <c r="J1951" i="4"/>
  <c r="K1951" i="4" s="1"/>
  <c r="M1951" i="4" s="1"/>
  <c r="I1951" i="4"/>
  <c r="J1950" i="4"/>
  <c r="K1950" i="4" s="1"/>
  <c r="I1950" i="4"/>
  <c r="J1949" i="4"/>
  <c r="K1949" i="4" s="1"/>
  <c r="L1949" i="4" s="1"/>
  <c r="I1949" i="4"/>
  <c r="J1948" i="4"/>
  <c r="K1948" i="4" s="1"/>
  <c r="I1948" i="4"/>
  <c r="J1947" i="4"/>
  <c r="K1947" i="4" s="1"/>
  <c r="I1947" i="4"/>
  <c r="J1946" i="4"/>
  <c r="K1946" i="4" s="1"/>
  <c r="I1946" i="4"/>
  <c r="J1945" i="4"/>
  <c r="K1945" i="4" s="1"/>
  <c r="L1945" i="4" s="1"/>
  <c r="I1945" i="4"/>
  <c r="J1944" i="4"/>
  <c r="K1944" i="4" s="1"/>
  <c r="I1944" i="4"/>
  <c r="J1943" i="4"/>
  <c r="K1943" i="4" s="1"/>
  <c r="M1943" i="4" s="1"/>
  <c r="I1943" i="4"/>
  <c r="J1942" i="4"/>
  <c r="K1942" i="4" s="1"/>
  <c r="I1942" i="4"/>
  <c r="J1941" i="4"/>
  <c r="K1941" i="4" s="1"/>
  <c r="L1941" i="4" s="1"/>
  <c r="I1941" i="4"/>
  <c r="J1940" i="4"/>
  <c r="K1940" i="4" s="1"/>
  <c r="I1940" i="4"/>
  <c r="J1939" i="4"/>
  <c r="K1939" i="4" s="1"/>
  <c r="I1939" i="4"/>
  <c r="J1938" i="4"/>
  <c r="K1938" i="4" s="1"/>
  <c r="I1938" i="4"/>
  <c r="J1937" i="4"/>
  <c r="K1937" i="4" s="1"/>
  <c r="I1937" i="4"/>
  <c r="J1936" i="4"/>
  <c r="K1936" i="4" s="1"/>
  <c r="I1936" i="4"/>
  <c r="J1935" i="4"/>
  <c r="K1935" i="4" s="1"/>
  <c r="M1935" i="4" s="1"/>
  <c r="I1935" i="4"/>
  <c r="J1934" i="4"/>
  <c r="K1934" i="4" s="1"/>
  <c r="I1934" i="4"/>
  <c r="J1933" i="4"/>
  <c r="K1933" i="4" s="1"/>
  <c r="L1933" i="4" s="1"/>
  <c r="I1933" i="4"/>
  <c r="J1932" i="4"/>
  <c r="K1932" i="4" s="1"/>
  <c r="I1932" i="4"/>
  <c r="J1931" i="4"/>
  <c r="K1931" i="4" s="1"/>
  <c r="I1931" i="4"/>
  <c r="J1930" i="4"/>
  <c r="K1930" i="4" s="1"/>
  <c r="M1930" i="4" s="1"/>
  <c r="I1930" i="4"/>
  <c r="J1929" i="4"/>
  <c r="K1929" i="4" s="1"/>
  <c r="L1929" i="4" s="1"/>
  <c r="I1929" i="4"/>
  <c r="J1928" i="4"/>
  <c r="K1928" i="4" s="1"/>
  <c r="I1928" i="4"/>
  <c r="J1927" i="4"/>
  <c r="K1927" i="4" s="1"/>
  <c r="I1927" i="4"/>
  <c r="J1926" i="4"/>
  <c r="K1926" i="4" s="1"/>
  <c r="I1926" i="4"/>
  <c r="J1925" i="4"/>
  <c r="K1925" i="4" s="1"/>
  <c r="L1925" i="4" s="1"/>
  <c r="I1925" i="4"/>
  <c r="J1924" i="4"/>
  <c r="K1924" i="4" s="1"/>
  <c r="I1924" i="4"/>
  <c r="J1923" i="4"/>
  <c r="K1923" i="4" s="1"/>
  <c r="M1923" i="4" s="1"/>
  <c r="I1923" i="4"/>
  <c r="J1922" i="4"/>
  <c r="K1922" i="4" s="1"/>
  <c r="L1922" i="4" s="1"/>
  <c r="I1922" i="4"/>
  <c r="J1921" i="4"/>
  <c r="K1921" i="4" s="1"/>
  <c r="L1921" i="4" s="1"/>
  <c r="I1921" i="4"/>
  <c r="J1920" i="4"/>
  <c r="K1920" i="4" s="1"/>
  <c r="I1920" i="4"/>
  <c r="J1919" i="4"/>
  <c r="K1919" i="4" s="1"/>
  <c r="M1919" i="4" s="1"/>
  <c r="I1919" i="4"/>
  <c r="J1918" i="4"/>
  <c r="K1918" i="4" s="1"/>
  <c r="I1918" i="4"/>
  <c r="J1917" i="4"/>
  <c r="K1917" i="4" s="1"/>
  <c r="I1917" i="4"/>
  <c r="J1916" i="4"/>
  <c r="K1916" i="4" s="1"/>
  <c r="I1916" i="4"/>
  <c r="J1915" i="4"/>
  <c r="K1915" i="4" s="1"/>
  <c r="I1915" i="4"/>
  <c r="J1914" i="4"/>
  <c r="K1914" i="4" s="1"/>
  <c r="L1914" i="4" s="1"/>
  <c r="I1914" i="4"/>
  <c r="J1913" i="4"/>
  <c r="K1913" i="4" s="1"/>
  <c r="L1913" i="4" s="1"/>
  <c r="I1913" i="4"/>
  <c r="J1912" i="4"/>
  <c r="K1912" i="4" s="1"/>
  <c r="I1912" i="4"/>
  <c r="J1911" i="4"/>
  <c r="K1911" i="4" s="1"/>
  <c r="I1911" i="4"/>
  <c r="J1910" i="4"/>
  <c r="K1910" i="4" s="1"/>
  <c r="I1910" i="4"/>
  <c r="J1909" i="4"/>
  <c r="K1909" i="4" s="1"/>
  <c r="I1909" i="4"/>
  <c r="J1908" i="4"/>
  <c r="K1908" i="4" s="1"/>
  <c r="I1908" i="4"/>
  <c r="J1907" i="4"/>
  <c r="K1907" i="4" s="1"/>
  <c r="I1907" i="4"/>
  <c r="J1906" i="4"/>
  <c r="K1906" i="4" s="1"/>
  <c r="I1906" i="4"/>
  <c r="J1905" i="4"/>
  <c r="K1905" i="4" s="1"/>
  <c r="L1905" i="4" s="1"/>
  <c r="I1905" i="4"/>
  <c r="J1904" i="4"/>
  <c r="K1904" i="4" s="1"/>
  <c r="I1904" i="4"/>
  <c r="J1903" i="4"/>
  <c r="K1903" i="4" s="1"/>
  <c r="M1903" i="4" s="1"/>
  <c r="I1903" i="4"/>
  <c r="J1902" i="4"/>
  <c r="K1902" i="4" s="1"/>
  <c r="M1902" i="4" s="1"/>
  <c r="I1902" i="4"/>
  <c r="J1901" i="4"/>
  <c r="K1901" i="4" s="1"/>
  <c r="I1901" i="4"/>
  <c r="J1900" i="4"/>
  <c r="K1900" i="4" s="1"/>
  <c r="I1900" i="4"/>
  <c r="J1899" i="4"/>
  <c r="K1899" i="4" s="1"/>
  <c r="I1899" i="4"/>
  <c r="J1898" i="4"/>
  <c r="K1898" i="4" s="1"/>
  <c r="I1898" i="4"/>
  <c r="J1897" i="4"/>
  <c r="K1897" i="4" s="1"/>
  <c r="L1897" i="4" s="1"/>
  <c r="I1897" i="4"/>
  <c r="J1896" i="4"/>
  <c r="K1896" i="4" s="1"/>
  <c r="I1896" i="4"/>
  <c r="J1895" i="4"/>
  <c r="K1895" i="4" s="1"/>
  <c r="I1895" i="4"/>
  <c r="J1894" i="4"/>
  <c r="K1894" i="4" s="1"/>
  <c r="M1894" i="4" s="1"/>
  <c r="I1894" i="4"/>
  <c r="J1893" i="4"/>
  <c r="K1893" i="4" s="1"/>
  <c r="L1893" i="4" s="1"/>
  <c r="I1893" i="4"/>
  <c r="J1892" i="4"/>
  <c r="K1892" i="4" s="1"/>
  <c r="I1892" i="4"/>
  <c r="J1891" i="4"/>
  <c r="K1891" i="4" s="1"/>
  <c r="I1891" i="4"/>
  <c r="J1890" i="4"/>
  <c r="K1890" i="4" s="1"/>
  <c r="I1890" i="4"/>
  <c r="J1889" i="4"/>
  <c r="K1889" i="4" s="1"/>
  <c r="I1889" i="4"/>
  <c r="J1888" i="4"/>
  <c r="K1888" i="4" s="1"/>
  <c r="I1888" i="4"/>
  <c r="J1887" i="4"/>
  <c r="K1887" i="4" s="1"/>
  <c r="M1887" i="4" s="1"/>
  <c r="I1887" i="4"/>
  <c r="J1886" i="4"/>
  <c r="K1886" i="4" s="1"/>
  <c r="L1886" i="4" s="1"/>
  <c r="I1886" i="4"/>
  <c r="J1885" i="4"/>
  <c r="K1885" i="4" s="1"/>
  <c r="L1885" i="4" s="1"/>
  <c r="I1885" i="4"/>
  <c r="J1884" i="4"/>
  <c r="K1884" i="4" s="1"/>
  <c r="I1884" i="4"/>
  <c r="J1883" i="4"/>
  <c r="K1883" i="4" s="1"/>
  <c r="I1883" i="4"/>
  <c r="J1882" i="4"/>
  <c r="K1882" i="4" s="1"/>
  <c r="I1882" i="4"/>
  <c r="J1881" i="4"/>
  <c r="K1881" i="4" s="1"/>
  <c r="L1881" i="4" s="1"/>
  <c r="I1881" i="4"/>
  <c r="J1880" i="4"/>
  <c r="K1880" i="4" s="1"/>
  <c r="I1880" i="4"/>
  <c r="J1879" i="4"/>
  <c r="K1879" i="4" s="1"/>
  <c r="M1879" i="4" s="1"/>
  <c r="I1879" i="4"/>
  <c r="J1878" i="4"/>
  <c r="K1878" i="4" s="1"/>
  <c r="L1878" i="4" s="1"/>
  <c r="I1878" i="4"/>
  <c r="J1877" i="4"/>
  <c r="K1877" i="4" s="1"/>
  <c r="L1877" i="4" s="1"/>
  <c r="I1877" i="4"/>
  <c r="J1876" i="4"/>
  <c r="K1876" i="4" s="1"/>
  <c r="I1876" i="4"/>
  <c r="J1875" i="4"/>
  <c r="K1875" i="4" s="1"/>
  <c r="I1875" i="4"/>
  <c r="J1874" i="4"/>
  <c r="K1874" i="4" s="1"/>
  <c r="I1874" i="4"/>
  <c r="J1873" i="4"/>
  <c r="K1873" i="4" s="1"/>
  <c r="L1873" i="4" s="1"/>
  <c r="I1873" i="4"/>
  <c r="J1872" i="4"/>
  <c r="K1872" i="4" s="1"/>
  <c r="I1872" i="4"/>
  <c r="J1871" i="4"/>
  <c r="K1871" i="4" s="1"/>
  <c r="M1871" i="4" s="1"/>
  <c r="I1871" i="4"/>
  <c r="J1870" i="4"/>
  <c r="K1870" i="4" s="1"/>
  <c r="I1870" i="4"/>
  <c r="J1869" i="4"/>
  <c r="K1869" i="4" s="1"/>
  <c r="L1869" i="4" s="1"/>
  <c r="I1869" i="4"/>
  <c r="J1868" i="4"/>
  <c r="K1868" i="4" s="1"/>
  <c r="I1868" i="4"/>
  <c r="J1867" i="4"/>
  <c r="K1867" i="4" s="1"/>
  <c r="I1867" i="4"/>
  <c r="J1866" i="4"/>
  <c r="K1866" i="4" s="1"/>
  <c r="M1866" i="4" s="1"/>
  <c r="I1866" i="4"/>
  <c r="J1865" i="4"/>
  <c r="K1865" i="4" s="1"/>
  <c r="L1865" i="4" s="1"/>
  <c r="I1865" i="4"/>
  <c r="J1864" i="4"/>
  <c r="K1864" i="4" s="1"/>
  <c r="I1864" i="4"/>
  <c r="J1863" i="4"/>
  <c r="K1863" i="4" s="1"/>
  <c r="I1863" i="4"/>
  <c r="J1862" i="4"/>
  <c r="K1862" i="4" s="1"/>
  <c r="I1862" i="4"/>
  <c r="J1861" i="4"/>
  <c r="K1861" i="4" s="1"/>
  <c r="L1861" i="4" s="1"/>
  <c r="I1861" i="4"/>
  <c r="J1860" i="4"/>
  <c r="K1860" i="4" s="1"/>
  <c r="I1860" i="4"/>
  <c r="J1859" i="4"/>
  <c r="K1859" i="4" s="1"/>
  <c r="M1859" i="4" s="1"/>
  <c r="I1859" i="4"/>
  <c r="J1858" i="4"/>
  <c r="K1858" i="4" s="1"/>
  <c r="L1858" i="4" s="1"/>
  <c r="I1858" i="4"/>
  <c r="J1857" i="4"/>
  <c r="K1857" i="4" s="1"/>
  <c r="L1857" i="4" s="1"/>
  <c r="I1857" i="4"/>
  <c r="J1856" i="4"/>
  <c r="K1856" i="4" s="1"/>
  <c r="I1856" i="4"/>
  <c r="J1855" i="4"/>
  <c r="K1855" i="4" s="1"/>
  <c r="M1855" i="4" s="1"/>
  <c r="I1855" i="4"/>
  <c r="J1854" i="4"/>
  <c r="K1854" i="4" s="1"/>
  <c r="I1854" i="4"/>
  <c r="J1853" i="4"/>
  <c r="K1853" i="4" s="1"/>
  <c r="I1853" i="4"/>
  <c r="J1852" i="4"/>
  <c r="K1852" i="4" s="1"/>
  <c r="I1852" i="4"/>
  <c r="J1851" i="4"/>
  <c r="K1851" i="4" s="1"/>
  <c r="M1851" i="4" s="1"/>
  <c r="I1851" i="4"/>
  <c r="J1850" i="4"/>
  <c r="K1850" i="4" s="1"/>
  <c r="L1850" i="4" s="1"/>
  <c r="I1850" i="4"/>
  <c r="J1849" i="4"/>
  <c r="K1849" i="4" s="1"/>
  <c r="L1849" i="4" s="1"/>
  <c r="I1849" i="4"/>
  <c r="J1848" i="4"/>
  <c r="K1848" i="4" s="1"/>
  <c r="I1848" i="4"/>
  <c r="J1847" i="4"/>
  <c r="K1847" i="4" s="1"/>
  <c r="I1847" i="4"/>
  <c r="J1846" i="4"/>
  <c r="K1846" i="4" s="1"/>
  <c r="I1846" i="4"/>
  <c r="J1845" i="4"/>
  <c r="K1845" i="4" s="1"/>
  <c r="I1845" i="4"/>
  <c r="J1844" i="4"/>
  <c r="K1844" i="4" s="1"/>
  <c r="I1844" i="4"/>
  <c r="J1843" i="4"/>
  <c r="K1843" i="4" s="1"/>
  <c r="I1843" i="4"/>
  <c r="J1842" i="4"/>
  <c r="K1842" i="4" s="1"/>
  <c r="I1842" i="4"/>
  <c r="J1841" i="4"/>
  <c r="K1841" i="4" s="1"/>
  <c r="L1841" i="4" s="1"/>
  <c r="I1841" i="4"/>
  <c r="J1840" i="4"/>
  <c r="K1840" i="4" s="1"/>
  <c r="I1840" i="4"/>
  <c r="J1839" i="4"/>
  <c r="K1839" i="4" s="1"/>
  <c r="M1839" i="4" s="1"/>
  <c r="I1839" i="4"/>
  <c r="J1838" i="4"/>
  <c r="K1838" i="4" s="1"/>
  <c r="M1838" i="4" s="1"/>
  <c r="I1838" i="4"/>
  <c r="J1837" i="4"/>
  <c r="K1837" i="4" s="1"/>
  <c r="L1837" i="4" s="1"/>
  <c r="I1837" i="4"/>
  <c r="J1836" i="4"/>
  <c r="K1836" i="4" s="1"/>
  <c r="I1836" i="4"/>
  <c r="J1835" i="4"/>
  <c r="K1835" i="4" s="1"/>
  <c r="I1835" i="4"/>
  <c r="J1834" i="4"/>
  <c r="K1834" i="4" s="1"/>
  <c r="I1834" i="4"/>
  <c r="J1833" i="4"/>
  <c r="K1833" i="4" s="1"/>
  <c r="L1833" i="4" s="1"/>
  <c r="I1833" i="4"/>
  <c r="J1832" i="4"/>
  <c r="K1832" i="4" s="1"/>
  <c r="I1832" i="4"/>
  <c r="J1831" i="4"/>
  <c r="K1831" i="4" s="1"/>
  <c r="I1831" i="4"/>
  <c r="J1830" i="4"/>
  <c r="K1830" i="4" s="1"/>
  <c r="M1830" i="4" s="1"/>
  <c r="I1830" i="4"/>
  <c r="J1829" i="4"/>
  <c r="K1829" i="4" s="1"/>
  <c r="L1829" i="4" s="1"/>
  <c r="I1829" i="4"/>
  <c r="J1828" i="4"/>
  <c r="K1828" i="4" s="1"/>
  <c r="I1828" i="4"/>
  <c r="J1827" i="4"/>
  <c r="K1827" i="4" s="1"/>
  <c r="I1827" i="4"/>
  <c r="J1826" i="4"/>
  <c r="K1826" i="4" s="1"/>
  <c r="I1826" i="4"/>
  <c r="J1825" i="4"/>
  <c r="K1825" i="4" s="1"/>
  <c r="I1825" i="4"/>
  <c r="J1824" i="4"/>
  <c r="K1824" i="4" s="1"/>
  <c r="I1824" i="4"/>
  <c r="J1823" i="4"/>
  <c r="K1823" i="4" s="1"/>
  <c r="M1823" i="4" s="1"/>
  <c r="I1823" i="4"/>
  <c r="J1822" i="4"/>
  <c r="K1822" i="4" s="1"/>
  <c r="L1822" i="4" s="1"/>
  <c r="I1822" i="4"/>
  <c r="J1821" i="4"/>
  <c r="K1821" i="4" s="1"/>
  <c r="L1821" i="4" s="1"/>
  <c r="I1821" i="4"/>
  <c r="J1820" i="4"/>
  <c r="K1820" i="4" s="1"/>
  <c r="I1820" i="4"/>
  <c r="J1819" i="4"/>
  <c r="K1819" i="4" s="1"/>
  <c r="I1819" i="4"/>
  <c r="J1818" i="4"/>
  <c r="K1818" i="4" s="1"/>
  <c r="I1818" i="4"/>
  <c r="J1817" i="4"/>
  <c r="K1817" i="4" s="1"/>
  <c r="L1817" i="4" s="1"/>
  <c r="I1817" i="4"/>
  <c r="J1816" i="4"/>
  <c r="K1816" i="4" s="1"/>
  <c r="I1816" i="4"/>
  <c r="J1815" i="4"/>
  <c r="K1815" i="4" s="1"/>
  <c r="M1815" i="4" s="1"/>
  <c r="I1815" i="4"/>
  <c r="J1814" i="4"/>
  <c r="K1814" i="4" s="1"/>
  <c r="L1814" i="4" s="1"/>
  <c r="I1814" i="4"/>
  <c r="J1813" i="4"/>
  <c r="K1813" i="4" s="1"/>
  <c r="L1813" i="4" s="1"/>
  <c r="I1813" i="4"/>
  <c r="J1812" i="4"/>
  <c r="K1812" i="4" s="1"/>
  <c r="I1812" i="4"/>
  <c r="J1811" i="4"/>
  <c r="K1811" i="4" s="1"/>
  <c r="I1811" i="4"/>
  <c r="J1810" i="4"/>
  <c r="K1810" i="4" s="1"/>
  <c r="I1810" i="4"/>
  <c r="J1809" i="4"/>
  <c r="K1809" i="4" s="1"/>
  <c r="L1809" i="4" s="1"/>
  <c r="I1809" i="4"/>
  <c r="J1808" i="4"/>
  <c r="K1808" i="4" s="1"/>
  <c r="I1808" i="4"/>
  <c r="J1807" i="4"/>
  <c r="K1807" i="4" s="1"/>
  <c r="M1807" i="4" s="1"/>
  <c r="I1807" i="4"/>
  <c r="J1806" i="4"/>
  <c r="K1806" i="4" s="1"/>
  <c r="I1806" i="4"/>
  <c r="J1805" i="4"/>
  <c r="K1805" i="4" s="1"/>
  <c r="L1805" i="4" s="1"/>
  <c r="I1805" i="4"/>
  <c r="J1804" i="4"/>
  <c r="K1804" i="4" s="1"/>
  <c r="I1804" i="4"/>
  <c r="J1803" i="4"/>
  <c r="K1803" i="4" s="1"/>
  <c r="I1803" i="4"/>
  <c r="J1802" i="4"/>
  <c r="K1802" i="4" s="1"/>
  <c r="M1802" i="4" s="1"/>
  <c r="I1802" i="4"/>
  <c r="J1801" i="4"/>
  <c r="K1801" i="4" s="1"/>
  <c r="L1801" i="4" s="1"/>
  <c r="I1801" i="4"/>
  <c r="J1800" i="4"/>
  <c r="K1800" i="4" s="1"/>
  <c r="I1800" i="4"/>
  <c r="J1799" i="4"/>
  <c r="K1799" i="4" s="1"/>
  <c r="I1799" i="4"/>
  <c r="J1798" i="4"/>
  <c r="K1798" i="4" s="1"/>
  <c r="I1798" i="4"/>
  <c r="J1797" i="4"/>
  <c r="K1797" i="4" s="1"/>
  <c r="L1797" i="4" s="1"/>
  <c r="I1797" i="4"/>
  <c r="J1796" i="4"/>
  <c r="K1796" i="4" s="1"/>
  <c r="I1796" i="4"/>
  <c r="J1795" i="4"/>
  <c r="K1795" i="4" s="1"/>
  <c r="M1795" i="4" s="1"/>
  <c r="I1795" i="4"/>
  <c r="J1794" i="4"/>
  <c r="K1794" i="4" s="1"/>
  <c r="L1794" i="4" s="1"/>
  <c r="I1794" i="4"/>
  <c r="J1793" i="4"/>
  <c r="K1793" i="4" s="1"/>
  <c r="L1793" i="4" s="1"/>
  <c r="I1793" i="4"/>
  <c r="J1792" i="4"/>
  <c r="K1792" i="4" s="1"/>
  <c r="I1792" i="4"/>
  <c r="J1791" i="4"/>
  <c r="K1791" i="4" s="1"/>
  <c r="M1791" i="4" s="1"/>
  <c r="I1791" i="4"/>
  <c r="J1790" i="4"/>
  <c r="K1790" i="4" s="1"/>
  <c r="I1790" i="4"/>
  <c r="J1789" i="4"/>
  <c r="K1789" i="4" s="1"/>
  <c r="I1789" i="4"/>
  <c r="J1788" i="4"/>
  <c r="K1788" i="4" s="1"/>
  <c r="I1788" i="4"/>
  <c r="J1787" i="4"/>
  <c r="K1787" i="4" s="1"/>
  <c r="M1787" i="4" s="1"/>
  <c r="I1787" i="4"/>
  <c r="J1786" i="4"/>
  <c r="K1786" i="4" s="1"/>
  <c r="L1786" i="4" s="1"/>
  <c r="I1786" i="4"/>
  <c r="J1785" i="4"/>
  <c r="K1785" i="4" s="1"/>
  <c r="L1785" i="4" s="1"/>
  <c r="I1785" i="4"/>
  <c r="J1784" i="4"/>
  <c r="K1784" i="4" s="1"/>
  <c r="I1784" i="4"/>
  <c r="J1783" i="4"/>
  <c r="K1783" i="4" s="1"/>
  <c r="I1783" i="4"/>
  <c r="J1782" i="4"/>
  <c r="K1782" i="4" s="1"/>
  <c r="I1782" i="4"/>
  <c r="J1781" i="4"/>
  <c r="K1781" i="4" s="1"/>
  <c r="I1781" i="4"/>
  <c r="J1780" i="4"/>
  <c r="K1780" i="4" s="1"/>
  <c r="I1780" i="4"/>
  <c r="J1779" i="4"/>
  <c r="K1779" i="4" s="1"/>
  <c r="I1779" i="4"/>
  <c r="J1778" i="4"/>
  <c r="K1778" i="4" s="1"/>
  <c r="M1778" i="4" s="1"/>
  <c r="I1778" i="4"/>
  <c r="J1777" i="4"/>
  <c r="K1777" i="4" s="1"/>
  <c r="L1777" i="4" s="1"/>
  <c r="I1777" i="4"/>
  <c r="J1776" i="4"/>
  <c r="K1776" i="4" s="1"/>
  <c r="I1776" i="4"/>
  <c r="J1775" i="4"/>
  <c r="K1775" i="4" s="1"/>
  <c r="M1775" i="4" s="1"/>
  <c r="I1775" i="4"/>
  <c r="J1774" i="4"/>
  <c r="K1774" i="4" s="1"/>
  <c r="I1774" i="4"/>
  <c r="J1773" i="4"/>
  <c r="K1773" i="4" s="1"/>
  <c r="I1773" i="4"/>
  <c r="J1772" i="4"/>
  <c r="K1772" i="4" s="1"/>
  <c r="I1772" i="4"/>
  <c r="J1771" i="4"/>
  <c r="K1771" i="4" s="1"/>
  <c r="I1771" i="4"/>
  <c r="J1770" i="4"/>
  <c r="K1770" i="4" s="1"/>
  <c r="M1770" i="4" s="1"/>
  <c r="I1770" i="4"/>
  <c r="J1769" i="4"/>
  <c r="K1769" i="4" s="1"/>
  <c r="L1769" i="4" s="1"/>
  <c r="I1769" i="4"/>
  <c r="J1768" i="4"/>
  <c r="K1768" i="4" s="1"/>
  <c r="I1768" i="4"/>
  <c r="J1767" i="4"/>
  <c r="K1767" i="4" s="1"/>
  <c r="M1767" i="4" s="1"/>
  <c r="I1767" i="4"/>
  <c r="J1766" i="4"/>
  <c r="K1766" i="4" s="1"/>
  <c r="I1766" i="4"/>
  <c r="J1765" i="4"/>
  <c r="K1765" i="4" s="1"/>
  <c r="L1765" i="4" s="1"/>
  <c r="I1765" i="4"/>
  <c r="J1764" i="4"/>
  <c r="K1764" i="4" s="1"/>
  <c r="I1764" i="4"/>
  <c r="J1763" i="4"/>
  <c r="K1763" i="4" s="1"/>
  <c r="M1763" i="4" s="1"/>
  <c r="I1763" i="4"/>
  <c r="J1762" i="4"/>
  <c r="K1762" i="4" s="1"/>
  <c r="M1762" i="4" s="1"/>
  <c r="I1762" i="4"/>
  <c r="J1761" i="4"/>
  <c r="K1761" i="4" s="1"/>
  <c r="L1761" i="4" s="1"/>
  <c r="I1761" i="4"/>
  <c r="J1760" i="4"/>
  <c r="K1760" i="4" s="1"/>
  <c r="I1760" i="4"/>
  <c r="J1759" i="4"/>
  <c r="K1759" i="4" s="1"/>
  <c r="M1759" i="4" s="1"/>
  <c r="I1759" i="4"/>
  <c r="J1758" i="4"/>
  <c r="K1758" i="4" s="1"/>
  <c r="I1758" i="4"/>
  <c r="J1757" i="4"/>
  <c r="K1757" i="4" s="1"/>
  <c r="L1757" i="4" s="1"/>
  <c r="I1757" i="4"/>
  <c r="J1756" i="4"/>
  <c r="K1756" i="4" s="1"/>
  <c r="I1756" i="4"/>
  <c r="J1755" i="4"/>
  <c r="K1755" i="4" s="1"/>
  <c r="M1755" i="4" s="1"/>
  <c r="I1755" i="4"/>
  <c r="J1754" i="4"/>
  <c r="K1754" i="4" s="1"/>
  <c r="M1754" i="4" s="1"/>
  <c r="I1754" i="4"/>
  <c r="J1753" i="4"/>
  <c r="K1753" i="4" s="1"/>
  <c r="L1753" i="4" s="1"/>
  <c r="I1753" i="4"/>
  <c r="J1752" i="4"/>
  <c r="K1752" i="4" s="1"/>
  <c r="I1752" i="4"/>
  <c r="J1751" i="4"/>
  <c r="K1751" i="4" s="1"/>
  <c r="I1751" i="4"/>
  <c r="J1750" i="4"/>
  <c r="K1750" i="4" s="1"/>
  <c r="I1750" i="4"/>
  <c r="J1749" i="4"/>
  <c r="K1749" i="4" s="1"/>
  <c r="M1749" i="4" s="1"/>
  <c r="I1749" i="4"/>
  <c r="J1748" i="4"/>
  <c r="K1748" i="4" s="1"/>
  <c r="I1748" i="4"/>
  <c r="J1747" i="4"/>
  <c r="K1747" i="4" s="1"/>
  <c r="I1747" i="4"/>
  <c r="J1746" i="4"/>
  <c r="K1746" i="4" s="1"/>
  <c r="M1746" i="4" s="1"/>
  <c r="I1746" i="4"/>
  <c r="J1745" i="4"/>
  <c r="K1745" i="4" s="1"/>
  <c r="M1745" i="4" s="1"/>
  <c r="I1745" i="4"/>
  <c r="J1744" i="4"/>
  <c r="K1744" i="4" s="1"/>
  <c r="L1744" i="4" s="1"/>
  <c r="I1744" i="4"/>
  <c r="J1743" i="4"/>
  <c r="K1743" i="4" s="1"/>
  <c r="M1743" i="4" s="1"/>
  <c r="I1743" i="4"/>
  <c r="J1742" i="4"/>
  <c r="K1742" i="4" s="1"/>
  <c r="I1742" i="4"/>
  <c r="J1741" i="4"/>
  <c r="K1741" i="4" s="1"/>
  <c r="M1741" i="4" s="1"/>
  <c r="I1741" i="4"/>
  <c r="J1740" i="4"/>
  <c r="K1740" i="4" s="1"/>
  <c r="I1740" i="4"/>
  <c r="J1739" i="4"/>
  <c r="K1739" i="4" s="1"/>
  <c r="I1739" i="4"/>
  <c r="J1738" i="4"/>
  <c r="K1738" i="4" s="1"/>
  <c r="I1738" i="4"/>
  <c r="J1737" i="4"/>
  <c r="K1737" i="4" s="1"/>
  <c r="M1737" i="4" s="1"/>
  <c r="I1737" i="4"/>
  <c r="J1736" i="4"/>
  <c r="K1736" i="4" s="1"/>
  <c r="I1736" i="4"/>
  <c r="J1735" i="4"/>
  <c r="K1735" i="4" s="1"/>
  <c r="I1735" i="4"/>
  <c r="J1734" i="4"/>
  <c r="K1734" i="4" s="1"/>
  <c r="I1734" i="4"/>
  <c r="J1733" i="4"/>
  <c r="K1733" i="4" s="1"/>
  <c r="M1733" i="4" s="1"/>
  <c r="I1733" i="4"/>
  <c r="J1732" i="4"/>
  <c r="K1732" i="4" s="1"/>
  <c r="I1732" i="4"/>
  <c r="J1731" i="4"/>
  <c r="K1731" i="4" s="1"/>
  <c r="I1731" i="4"/>
  <c r="J1730" i="4"/>
  <c r="K1730" i="4" s="1"/>
  <c r="M1730" i="4" s="1"/>
  <c r="I1730" i="4"/>
  <c r="J1729" i="4"/>
  <c r="K1729" i="4" s="1"/>
  <c r="M1729" i="4" s="1"/>
  <c r="I1729" i="4"/>
  <c r="J1728" i="4"/>
  <c r="K1728" i="4" s="1"/>
  <c r="L1728" i="4" s="1"/>
  <c r="I1728" i="4"/>
  <c r="J1727" i="4"/>
  <c r="K1727" i="4" s="1"/>
  <c r="M1727" i="4" s="1"/>
  <c r="I1727" i="4"/>
  <c r="J1726" i="4"/>
  <c r="K1726" i="4" s="1"/>
  <c r="I1726" i="4"/>
  <c r="J1725" i="4"/>
  <c r="K1725" i="4" s="1"/>
  <c r="L1725" i="4" s="1"/>
  <c r="I1725" i="4"/>
  <c r="J1724" i="4"/>
  <c r="K1724" i="4" s="1"/>
  <c r="I1724" i="4"/>
  <c r="J1723" i="4"/>
  <c r="K1723" i="4" s="1"/>
  <c r="I1723" i="4"/>
  <c r="J1722" i="4"/>
  <c r="K1722" i="4" s="1"/>
  <c r="I1722" i="4"/>
  <c r="J1721" i="4"/>
  <c r="K1721" i="4" s="1"/>
  <c r="M1721" i="4" s="1"/>
  <c r="I1721" i="4"/>
  <c r="J1720" i="4"/>
  <c r="K1720" i="4" s="1"/>
  <c r="I1720" i="4"/>
  <c r="J1719" i="4"/>
  <c r="K1719" i="4" s="1"/>
  <c r="I1719" i="4"/>
  <c r="J1718" i="4"/>
  <c r="K1718" i="4" s="1"/>
  <c r="I1718" i="4"/>
  <c r="J1717" i="4"/>
  <c r="K1717" i="4" s="1"/>
  <c r="M1717" i="4" s="1"/>
  <c r="I1717" i="4"/>
  <c r="J1716" i="4"/>
  <c r="K1716" i="4" s="1"/>
  <c r="I1716" i="4"/>
  <c r="J1715" i="4"/>
  <c r="K1715" i="4" s="1"/>
  <c r="I1715" i="4"/>
  <c r="J1714" i="4"/>
  <c r="K1714" i="4" s="1"/>
  <c r="M1714" i="4" s="1"/>
  <c r="I1714" i="4"/>
  <c r="J1713" i="4"/>
  <c r="K1713" i="4" s="1"/>
  <c r="M1713" i="4" s="1"/>
  <c r="I1713" i="4"/>
  <c r="J1712" i="4"/>
  <c r="K1712" i="4" s="1"/>
  <c r="L1712" i="4" s="1"/>
  <c r="I1712" i="4"/>
  <c r="J1711" i="4"/>
  <c r="K1711" i="4" s="1"/>
  <c r="M1711" i="4" s="1"/>
  <c r="I1711" i="4"/>
  <c r="J1710" i="4"/>
  <c r="K1710" i="4" s="1"/>
  <c r="I1710" i="4"/>
  <c r="J1709" i="4"/>
  <c r="K1709" i="4" s="1"/>
  <c r="M1709" i="4" s="1"/>
  <c r="I1709" i="4"/>
  <c r="J1708" i="4"/>
  <c r="K1708" i="4" s="1"/>
  <c r="I1708" i="4"/>
  <c r="J1707" i="4"/>
  <c r="K1707" i="4" s="1"/>
  <c r="I1707" i="4"/>
  <c r="J1706" i="4"/>
  <c r="K1706" i="4" s="1"/>
  <c r="I1706" i="4"/>
  <c r="J1705" i="4"/>
  <c r="K1705" i="4" s="1"/>
  <c r="M1705" i="4" s="1"/>
  <c r="I1705" i="4"/>
  <c r="J1704" i="4"/>
  <c r="K1704" i="4" s="1"/>
  <c r="I1704" i="4"/>
  <c r="J1703" i="4"/>
  <c r="K1703" i="4" s="1"/>
  <c r="I1703" i="4"/>
  <c r="J1702" i="4"/>
  <c r="K1702" i="4" s="1"/>
  <c r="I1702" i="4"/>
  <c r="J1701" i="4"/>
  <c r="K1701" i="4" s="1"/>
  <c r="M1701" i="4" s="1"/>
  <c r="I1701" i="4"/>
  <c r="J1700" i="4"/>
  <c r="K1700" i="4" s="1"/>
  <c r="I1700" i="4"/>
  <c r="J1699" i="4"/>
  <c r="K1699" i="4" s="1"/>
  <c r="I1699" i="4"/>
  <c r="J1698" i="4"/>
  <c r="K1698" i="4" s="1"/>
  <c r="M1698" i="4" s="1"/>
  <c r="I1698" i="4"/>
  <c r="J1697" i="4"/>
  <c r="K1697" i="4" s="1"/>
  <c r="M1697" i="4" s="1"/>
  <c r="I1697" i="4"/>
  <c r="J1696" i="4"/>
  <c r="K1696" i="4" s="1"/>
  <c r="L1696" i="4" s="1"/>
  <c r="I1696" i="4"/>
  <c r="J1695" i="4"/>
  <c r="K1695" i="4" s="1"/>
  <c r="I1695" i="4"/>
  <c r="J1694" i="4"/>
  <c r="K1694" i="4" s="1"/>
  <c r="I1694" i="4"/>
  <c r="J1693" i="4"/>
  <c r="K1693" i="4" s="1"/>
  <c r="I1693" i="4"/>
  <c r="J1692" i="4"/>
  <c r="K1692" i="4" s="1"/>
  <c r="M1692" i="4" s="1"/>
  <c r="I1692" i="4"/>
  <c r="J1691" i="4"/>
  <c r="K1691" i="4" s="1"/>
  <c r="M1691" i="4" s="1"/>
  <c r="I1691" i="4"/>
  <c r="J1690" i="4"/>
  <c r="K1690" i="4" s="1"/>
  <c r="I1690" i="4"/>
  <c r="J1689" i="4"/>
  <c r="K1689" i="4" s="1"/>
  <c r="I1689" i="4"/>
  <c r="J1688" i="4"/>
  <c r="K1688" i="4" s="1"/>
  <c r="M1688" i="4" s="1"/>
  <c r="I1688" i="4"/>
  <c r="J1687" i="4"/>
  <c r="K1687" i="4" s="1"/>
  <c r="I1687" i="4"/>
  <c r="J1686" i="4"/>
  <c r="K1686" i="4" s="1"/>
  <c r="I1686" i="4"/>
  <c r="J1685" i="4"/>
  <c r="K1685" i="4" s="1"/>
  <c r="I1685" i="4"/>
  <c r="J1684" i="4"/>
  <c r="K1684" i="4" s="1"/>
  <c r="M1684" i="4" s="1"/>
  <c r="I1684" i="4"/>
  <c r="J1683" i="4"/>
  <c r="K1683" i="4" s="1"/>
  <c r="M1683" i="4" s="1"/>
  <c r="I1683" i="4"/>
  <c r="J1682" i="4"/>
  <c r="K1682" i="4" s="1"/>
  <c r="I1682" i="4"/>
  <c r="J1681" i="4"/>
  <c r="K1681" i="4" s="1"/>
  <c r="I1681" i="4"/>
  <c r="J1680" i="4"/>
  <c r="K1680" i="4" s="1"/>
  <c r="M1680" i="4" s="1"/>
  <c r="I1680" i="4"/>
  <c r="J1679" i="4"/>
  <c r="K1679" i="4" s="1"/>
  <c r="I1679" i="4"/>
  <c r="J1678" i="4"/>
  <c r="K1678" i="4" s="1"/>
  <c r="I1678" i="4"/>
  <c r="J1677" i="4"/>
  <c r="K1677" i="4" s="1"/>
  <c r="I1677" i="4"/>
  <c r="J1676" i="4"/>
  <c r="K1676" i="4" s="1"/>
  <c r="M1676" i="4" s="1"/>
  <c r="I1676" i="4"/>
  <c r="J1675" i="4"/>
  <c r="K1675" i="4" s="1"/>
  <c r="M1675" i="4" s="1"/>
  <c r="I1675" i="4"/>
  <c r="J1674" i="4"/>
  <c r="K1674" i="4" s="1"/>
  <c r="I1674" i="4"/>
  <c r="J1673" i="4"/>
  <c r="K1673" i="4" s="1"/>
  <c r="I1673" i="4"/>
  <c r="J1672" i="4"/>
  <c r="K1672" i="4" s="1"/>
  <c r="M1672" i="4" s="1"/>
  <c r="I1672" i="4"/>
  <c r="J1671" i="4"/>
  <c r="K1671" i="4" s="1"/>
  <c r="I1671" i="4"/>
  <c r="J1670" i="4"/>
  <c r="K1670" i="4" s="1"/>
  <c r="I1670" i="4"/>
  <c r="J1669" i="4"/>
  <c r="K1669" i="4" s="1"/>
  <c r="I1669" i="4"/>
  <c r="J1668" i="4"/>
  <c r="K1668" i="4" s="1"/>
  <c r="M1668" i="4" s="1"/>
  <c r="I1668" i="4"/>
  <c r="J1667" i="4"/>
  <c r="K1667" i="4" s="1"/>
  <c r="M1667" i="4" s="1"/>
  <c r="I1667" i="4"/>
  <c r="J1666" i="4"/>
  <c r="K1666" i="4" s="1"/>
  <c r="I1666" i="4"/>
  <c r="J1665" i="4"/>
  <c r="K1665" i="4" s="1"/>
  <c r="I1665" i="4"/>
  <c r="J1664" i="4"/>
  <c r="K1664" i="4" s="1"/>
  <c r="M1664" i="4" s="1"/>
  <c r="I1664" i="4"/>
  <c r="J1663" i="4"/>
  <c r="K1663" i="4" s="1"/>
  <c r="I1663" i="4"/>
  <c r="J1662" i="4"/>
  <c r="K1662" i="4" s="1"/>
  <c r="I1662" i="4"/>
  <c r="J1661" i="4"/>
  <c r="K1661" i="4" s="1"/>
  <c r="I1661" i="4"/>
  <c r="J1660" i="4"/>
  <c r="K1660" i="4" s="1"/>
  <c r="M1660" i="4" s="1"/>
  <c r="I1660" i="4"/>
  <c r="J1659" i="4"/>
  <c r="K1659" i="4" s="1"/>
  <c r="M1659" i="4" s="1"/>
  <c r="I1659" i="4"/>
  <c r="J1658" i="4"/>
  <c r="K1658" i="4" s="1"/>
  <c r="I1658" i="4"/>
  <c r="J1657" i="4"/>
  <c r="K1657" i="4" s="1"/>
  <c r="I1657" i="4"/>
  <c r="J1656" i="4"/>
  <c r="K1656" i="4" s="1"/>
  <c r="M1656" i="4" s="1"/>
  <c r="I1656" i="4"/>
  <c r="J1655" i="4"/>
  <c r="K1655" i="4" s="1"/>
  <c r="I1655" i="4"/>
  <c r="J1654" i="4"/>
  <c r="K1654" i="4" s="1"/>
  <c r="I1654" i="4"/>
  <c r="J1653" i="4"/>
  <c r="K1653" i="4" s="1"/>
  <c r="I1653" i="4"/>
  <c r="J1652" i="4"/>
  <c r="K1652" i="4" s="1"/>
  <c r="M1652" i="4" s="1"/>
  <c r="I1652" i="4"/>
  <c r="J1651" i="4"/>
  <c r="K1651" i="4" s="1"/>
  <c r="I1651" i="4"/>
  <c r="J1650" i="4"/>
  <c r="K1650" i="4" s="1"/>
  <c r="M1650" i="4" s="1"/>
  <c r="I1650" i="4"/>
  <c r="J1649" i="4"/>
  <c r="K1649" i="4" s="1"/>
  <c r="I1649" i="4"/>
  <c r="J1648" i="4"/>
  <c r="K1648" i="4" s="1"/>
  <c r="M1648" i="4" s="1"/>
  <c r="I1648" i="4"/>
  <c r="J1647" i="4"/>
  <c r="K1647" i="4" s="1"/>
  <c r="I1647" i="4"/>
  <c r="J1646" i="4"/>
  <c r="K1646" i="4" s="1"/>
  <c r="I1646" i="4"/>
  <c r="J1645" i="4"/>
  <c r="K1645" i="4" s="1"/>
  <c r="I1645" i="4"/>
  <c r="J1644" i="4"/>
  <c r="K1644" i="4" s="1"/>
  <c r="M1644" i="4" s="1"/>
  <c r="I1644" i="4"/>
  <c r="J1643" i="4"/>
  <c r="K1643" i="4" s="1"/>
  <c r="I1643" i="4"/>
  <c r="J1642" i="4"/>
  <c r="K1642" i="4" s="1"/>
  <c r="M1642" i="4" s="1"/>
  <c r="I1642" i="4"/>
  <c r="J1641" i="4"/>
  <c r="K1641" i="4" s="1"/>
  <c r="I1641" i="4"/>
  <c r="J1640" i="4"/>
  <c r="K1640" i="4" s="1"/>
  <c r="M1640" i="4" s="1"/>
  <c r="I1640" i="4"/>
  <c r="J1639" i="4"/>
  <c r="K1639" i="4" s="1"/>
  <c r="I1639" i="4"/>
  <c r="J1638" i="4"/>
  <c r="K1638" i="4" s="1"/>
  <c r="I1638" i="4"/>
  <c r="J1637" i="4"/>
  <c r="K1637" i="4" s="1"/>
  <c r="I1637" i="4"/>
  <c r="J1636" i="4"/>
  <c r="K1636" i="4" s="1"/>
  <c r="M1636" i="4" s="1"/>
  <c r="I1636" i="4"/>
  <c r="J1635" i="4"/>
  <c r="K1635" i="4" s="1"/>
  <c r="I1635" i="4"/>
  <c r="J1634" i="4"/>
  <c r="K1634" i="4" s="1"/>
  <c r="M1634" i="4" s="1"/>
  <c r="I1634" i="4"/>
  <c r="J1633" i="4"/>
  <c r="K1633" i="4" s="1"/>
  <c r="I1633" i="4"/>
  <c r="J1632" i="4"/>
  <c r="K1632" i="4" s="1"/>
  <c r="M1632" i="4" s="1"/>
  <c r="I1632" i="4"/>
  <c r="J1631" i="4"/>
  <c r="K1631" i="4" s="1"/>
  <c r="I1631" i="4"/>
  <c r="J1630" i="4"/>
  <c r="K1630" i="4" s="1"/>
  <c r="I1630" i="4"/>
  <c r="J1629" i="4"/>
  <c r="K1629" i="4" s="1"/>
  <c r="I1629" i="4"/>
  <c r="J1628" i="4"/>
  <c r="K1628" i="4" s="1"/>
  <c r="M1628" i="4" s="1"/>
  <c r="I1628" i="4"/>
  <c r="J1627" i="4"/>
  <c r="K1627" i="4" s="1"/>
  <c r="I1627" i="4"/>
  <c r="J1626" i="4"/>
  <c r="K1626" i="4" s="1"/>
  <c r="M1626" i="4" s="1"/>
  <c r="I1626" i="4"/>
  <c r="J1625" i="4"/>
  <c r="K1625" i="4" s="1"/>
  <c r="I1625" i="4"/>
  <c r="J1624" i="4"/>
  <c r="K1624" i="4" s="1"/>
  <c r="M1624" i="4" s="1"/>
  <c r="I1624" i="4"/>
  <c r="J1623" i="4"/>
  <c r="K1623" i="4" s="1"/>
  <c r="I1623" i="4"/>
  <c r="J1622" i="4"/>
  <c r="K1622" i="4" s="1"/>
  <c r="I1622" i="4"/>
  <c r="J1621" i="4"/>
  <c r="K1621" i="4" s="1"/>
  <c r="I1621" i="4"/>
  <c r="J1620" i="4"/>
  <c r="K1620" i="4" s="1"/>
  <c r="M1620" i="4" s="1"/>
  <c r="I1620" i="4"/>
  <c r="J1619" i="4"/>
  <c r="K1619" i="4" s="1"/>
  <c r="I1619" i="4"/>
  <c r="J1618" i="4"/>
  <c r="K1618" i="4" s="1"/>
  <c r="M1618" i="4" s="1"/>
  <c r="I1618" i="4"/>
  <c r="J1617" i="4"/>
  <c r="K1617" i="4" s="1"/>
  <c r="I1617" i="4"/>
  <c r="J1616" i="4"/>
  <c r="K1616" i="4" s="1"/>
  <c r="M1616" i="4" s="1"/>
  <c r="I1616" i="4"/>
  <c r="J1615" i="4"/>
  <c r="K1615" i="4" s="1"/>
  <c r="I1615" i="4"/>
  <c r="J1614" i="4"/>
  <c r="K1614" i="4" s="1"/>
  <c r="I1614" i="4"/>
  <c r="J1613" i="4"/>
  <c r="K1613" i="4" s="1"/>
  <c r="I1613" i="4"/>
  <c r="J1612" i="4"/>
  <c r="K1612" i="4" s="1"/>
  <c r="M1612" i="4" s="1"/>
  <c r="I1612" i="4"/>
  <c r="J1611" i="4"/>
  <c r="K1611" i="4" s="1"/>
  <c r="I1611" i="4"/>
  <c r="J1610" i="4"/>
  <c r="K1610" i="4" s="1"/>
  <c r="M1610" i="4" s="1"/>
  <c r="I1610" i="4"/>
  <c r="J1609" i="4"/>
  <c r="K1609" i="4" s="1"/>
  <c r="I1609" i="4"/>
  <c r="J1608" i="4"/>
  <c r="K1608" i="4" s="1"/>
  <c r="M1608" i="4" s="1"/>
  <c r="I1608" i="4"/>
  <c r="J1607" i="4"/>
  <c r="K1607" i="4" s="1"/>
  <c r="I1607" i="4"/>
  <c r="J1606" i="4"/>
  <c r="K1606" i="4" s="1"/>
  <c r="I1606" i="4"/>
  <c r="J1605" i="4"/>
  <c r="K1605" i="4" s="1"/>
  <c r="I1605" i="4"/>
  <c r="J1604" i="4"/>
  <c r="K1604" i="4" s="1"/>
  <c r="M1604" i="4" s="1"/>
  <c r="I1604" i="4"/>
  <c r="J1603" i="4"/>
  <c r="K1603" i="4" s="1"/>
  <c r="I1603" i="4"/>
  <c r="J1602" i="4"/>
  <c r="K1602" i="4" s="1"/>
  <c r="M1602" i="4" s="1"/>
  <c r="I1602" i="4"/>
  <c r="J1601" i="4"/>
  <c r="K1601" i="4" s="1"/>
  <c r="I1601" i="4"/>
  <c r="J1600" i="4"/>
  <c r="K1600" i="4" s="1"/>
  <c r="M1600" i="4" s="1"/>
  <c r="I1600" i="4"/>
  <c r="J1599" i="4"/>
  <c r="K1599" i="4" s="1"/>
  <c r="I1599" i="4"/>
  <c r="J1598" i="4"/>
  <c r="K1598" i="4" s="1"/>
  <c r="I1598" i="4"/>
  <c r="J1597" i="4"/>
  <c r="K1597" i="4" s="1"/>
  <c r="I1597" i="4"/>
  <c r="J1596" i="4"/>
  <c r="K1596" i="4" s="1"/>
  <c r="M1596" i="4" s="1"/>
  <c r="I1596" i="4"/>
  <c r="J1595" i="4"/>
  <c r="K1595" i="4" s="1"/>
  <c r="I1595" i="4"/>
  <c r="J1594" i="4"/>
  <c r="K1594" i="4" s="1"/>
  <c r="I1594" i="4"/>
  <c r="J1593" i="4"/>
  <c r="K1593" i="4" s="1"/>
  <c r="I1593" i="4"/>
  <c r="J1592" i="4"/>
  <c r="K1592" i="4" s="1"/>
  <c r="M1592" i="4" s="1"/>
  <c r="I1592" i="4"/>
  <c r="J1591" i="4"/>
  <c r="K1591" i="4" s="1"/>
  <c r="I1591" i="4"/>
  <c r="J1590" i="4"/>
  <c r="K1590" i="4" s="1"/>
  <c r="I1590" i="4"/>
  <c r="J1589" i="4"/>
  <c r="K1589" i="4" s="1"/>
  <c r="I1589" i="4"/>
  <c r="J1588" i="4"/>
  <c r="K1588" i="4" s="1"/>
  <c r="M1588" i="4" s="1"/>
  <c r="I1588" i="4"/>
  <c r="J1587" i="4"/>
  <c r="K1587" i="4" s="1"/>
  <c r="I1587" i="4"/>
  <c r="J1586" i="4"/>
  <c r="K1586" i="4" s="1"/>
  <c r="M1586" i="4" s="1"/>
  <c r="I1586" i="4"/>
  <c r="J1585" i="4"/>
  <c r="K1585" i="4" s="1"/>
  <c r="I1585" i="4"/>
  <c r="J1584" i="4"/>
  <c r="K1584" i="4" s="1"/>
  <c r="I1584" i="4"/>
  <c r="J1583" i="4"/>
  <c r="K1583" i="4" s="1"/>
  <c r="I1583" i="4"/>
  <c r="J1582" i="4"/>
  <c r="K1582" i="4" s="1"/>
  <c r="I1582" i="4"/>
  <c r="J1581" i="4"/>
  <c r="K1581" i="4" s="1"/>
  <c r="I1581" i="4"/>
  <c r="J1580" i="4"/>
  <c r="K1580" i="4" s="1"/>
  <c r="I1580" i="4"/>
  <c r="J1579" i="4"/>
  <c r="K1579" i="4" s="1"/>
  <c r="I1579" i="4"/>
  <c r="J1578" i="4"/>
  <c r="K1578" i="4" s="1"/>
  <c r="M1578" i="4" s="1"/>
  <c r="I1578" i="4"/>
  <c r="J1577" i="4"/>
  <c r="K1577" i="4" s="1"/>
  <c r="I1577" i="4"/>
  <c r="J1576" i="4"/>
  <c r="K1576" i="4" s="1"/>
  <c r="I1576" i="4"/>
  <c r="J1575" i="4"/>
  <c r="K1575" i="4" s="1"/>
  <c r="I1575" i="4"/>
  <c r="J1574" i="4"/>
  <c r="K1574" i="4" s="1"/>
  <c r="I1574" i="4"/>
  <c r="J1573" i="4"/>
  <c r="K1573" i="4" s="1"/>
  <c r="I1573" i="4"/>
  <c r="J1572" i="4"/>
  <c r="K1572" i="4" s="1"/>
  <c r="I1572" i="4"/>
  <c r="J1571" i="4"/>
  <c r="K1571" i="4" s="1"/>
  <c r="I1571" i="4"/>
  <c r="J1570" i="4"/>
  <c r="K1570" i="4" s="1"/>
  <c r="M1570" i="4" s="1"/>
  <c r="I1570" i="4"/>
  <c r="J1569" i="4"/>
  <c r="K1569" i="4" s="1"/>
  <c r="I1569" i="4"/>
  <c r="J1568" i="4"/>
  <c r="K1568" i="4" s="1"/>
  <c r="I1568" i="4"/>
  <c r="J1567" i="4"/>
  <c r="K1567" i="4" s="1"/>
  <c r="I1567" i="4"/>
  <c r="J1566" i="4"/>
  <c r="K1566" i="4" s="1"/>
  <c r="I1566" i="4"/>
  <c r="J1565" i="4"/>
  <c r="K1565" i="4" s="1"/>
  <c r="I1565" i="4"/>
  <c r="J1564" i="4"/>
  <c r="K1564" i="4" s="1"/>
  <c r="I1564" i="4"/>
  <c r="J1563" i="4"/>
  <c r="K1563" i="4" s="1"/>
  <c r="I1563" i="4"/>
  <c r="J1562" i="4"/>
  <c r="K1562" i="4" s="1"/>
  <c r="M1562" i="4" s="1"/>
  <c r="I1562" i="4"/>
  <c r="J1561" i="4"/>
  <c r="K1561" i="4" s="1"/>
  <c r="I1561" i="4"/>
  <c r="J1560" i="4"/>
  <c r="K1560" i="4" s="1"/>
  <c r="I1560" i="4"/>
  <c r="J1559" i="4"/>
  <c r="K1559" i="4" s="1"/>
  <c r="I1559" i="4"/>
  <c r="J1558" i="4"/>
  <c r="K1558" i="4" s="1"/>
  <c r="I1558" i="4"/>
  <c r="J1557" i="4"/>
  <c r="K1557" i="4" s="1"/>
  <c r="I1557" i="4"/>
  <c r="J1556" i="4"/>
  <c r="K1556" i="4" s="1"/>
  <c r="I1556" i="4"/>
  <c r="J1555" i="4"/>
  <c r="K1555" i="4" s="1"/>
  <c r="I1555" i="4"/>
  <c r="J1554" i="4"/>
  <c r="K1554" i="4" s="1"/>
  <c r="M1554" i="4" s="1"/>
  <c r="I1554" i="4"/>
  <c r="J1553" i="4"/>
  <c r="K1553" i="4" s="1"/>
  <c r="I1553" i="4"/>
  <c r="J1552" i="4"/>
  <c r="K1552" i="4" s="1"/>
  <c r="I1552" i="4"/>
  <c r="J1551" i="4"/>
  <c r="K1551" i="4" s="1"/>
  <c r="I1551" i="4"/>
  <c r="J1550" i="4"/>
  <c r="K1550" i="4" s="1"/>
  <c r="I1550" i="4"/>
  <c r="J1549" i="4"/>
  <c r="K1549" i="4" s="1"/>
  <c r="I1549" i="4"/>
  <c r="J1548" i="4"/>
  <c r="K1548" i="4" s="1"/>
  <c r="I1548" i="4"/>
  <c r="J1547" i="4"/>
  <c r="K1547" i="4" s="1"/>
  <c r="I1547" i="4"/>
  <c r="J1546" i="4"/>
  <c r="K1546" i="4" s="1"/>
  <c r="M1546" i="4" s="1"/>
  <c r="I1546" i="4"/>
  <c r="J1545" i="4"/>
  <c r="K1545" i="4" s="1"/>
  <c r="I1545" i="4"/>
  <c r="J1544" i="4"/>
  <c r="K1544" i="4" s="1"/>
  <c r="I1544" i="4"/>
  <c r="J1543" i="4"/>
  <c r="K1543" i="4" s="1"/>
  <c r="I1543" i="4"/>
  <c r="J1542" i="4"/>
  <c r="K1542" i="4" s="1"/>
  <c r="I1542" i="4"/>
  <c r="J1541" i="4"/>
  <c r="K1541" i="4" s="1"/>
  <c r="I1541" i="4"/>
  <c r="J1540" i="4"/>
  <c r="K1540" i="4" s="1"/>
  <c r="I1540" i="4"/>
  <c r="J1539" i="4"/>
  <c r="K1539" i="4" s="1"/>
  <c r="I1539" i="4"/>
  <c r="J1538" i="4"/>
  <c r="K1538" i="4" s="1"/>
  <c r="M1538" i="4" s="1"/>
  <c r="I1538" i="4"/>
  <c r="J1537" i="4"/>
  <c r="K1537" i="4" s="1"/>
  <c r="I1537" i="4"/>
  <c r="J1536" i="4"/>
  <c r="K1536" i="4" s="1"/>
  <c r="I1536" i="4"/>
  <c r="J1535" i="4"/>
  <c r="K1535" i="4" s="1"/>
  <c r="I1535" i="4"/>
  <c r="J1534" i="4"/>
  <c r="K1534" i="4" s="1"/>
  <c r="I1534" i="4"/>
  <c r="J1533" i="4"/>
  <c r="K1533" i="4" s="1"/>
  <c r="I1533" i="4"/>
  <c r="J1532" i="4"/>
  <c r="K1532" i="4" s="1"/>
  <c r="I1532" i="4"/>
  <c r="J1531" i="4"/>
  <c r="K1531" i="4" s="1"/>
  <c r="I1531" i="4"/>
  <c r="J1530" i="4"/>
  <c r="K1530" i="4" s="1"/>
  <c r="M1530" i="4" s="1"/>
  <c r="I1530" i="4"/>
  <c r="J1529" i="4"/>
  <c r="K1529" i="4" s="1"/>
  <c r="I1529" i="4"/>
  <c r="J1528" i="4"/>
  <c r="K1528" i="4" s="1"/>
  <c r="I1528" i="4"/>
  <c r="J1527" i="4"/>
  <c r="K1527" i="4" s="1"/>
  <c r="M1527" i="4" s="1"/>
  <c r="I1527" i="4"/>
  <c r="J1526" i="4"/>
  <c r="K1526" i="4" s="1"/>
  <c r="I1526" i="4"/>
  <c r="J1525" i="4"/>
  <c r="K1525" i="4" s="1"/>
  <c r="I1525" i="4"/>
  <c r="J1524" i="4"/>
  <c r="K1524" i="4" s="1"/>
  <c r="I1524" i="4"/>
  <c r="J1523" i="4"/>
  <c r="K1523" i="4" s="1"/>
  <c r="I1523" i="4"/>
  <c r="J1522" i="4"/>
  <c r="K1522" i="4" s="1"/>
  <c r="I1522" i="4"/>
  <c r="J1521" i="4"/>
  <c r="K1521" i="4" s="1"/>
  <c r="I1521" i="4"/>
  <c r="J1520" i="4"/>
  <c r="K1520" i="4" s="1"/>
  <c r="I1520" i="4"/>
  <c r="J1519" i="4"/>
  <c r="K1519" i="4" s="1"/>
  <c r="M1519" i="4" s="1"/>
  <c r="I1519" i="4"/>
  <c r="J1518" i="4"/>
  <c r="K1518" i="4" s="1"/>
  <c r="I1518" i="4"/>
  <c r="J1517" i="4"/>
  <c r="K1517" i="4" s="1"/>
  <c r="I1517" i="4"/>
  <c r="J1516" i="4"/>
  <c r="K1516" i="4" s="1"/>
  <c r="I1516" i="4"/>
  <c r="J1515" i="4"/>
  <c r="K1515" i="4" s="1"/>
  <c r="I1515" i="4"/>
  <c r="J1514" i="4"/>
  <c r="K1514" i="4" s="1"/>
  <c r="M1514" i="4" s="1"/>
  <c r="I1514" i="4"/>
  <c r="J1513" i="4"/>
  <c r="K1513" i="4" s="1"/>
  <c r="I1513" i="4"/>
  <c r="J1512" i="4"/>
  <c r="K1512" i="4" s="1"/>
  <c r="I1512" i="4"/>
  <c r="J1511" i="4"/>
  <c r="K1511" i="4" s="1"/>
  <c r="M1511" i="4" s="1"/>
  <c r="I1511" i="4"/>
  <c r="J1510" i="4"/>
  <c r="K1510" i="4" s="1"/>
  <c r="I1510" i="4"/>
  <c r="J1509" i="4"/>
  <c r="K1509" i="4" s="1"/>
  <c r="I1509" i="4"/>
  <c r="J1508" i="4"/>
  <c r="K1508" i="4" s="1"/>
  <c r="I1508" i="4"/>
  <c r="J1507" i="4"/>
  <c r="K1507" i="4" s="1"/>
  <c r="I1507" i="4"/>
  <c r="J1506" i="4"/>
  <c r="K1506" i="4" s="1"/>
  <c r="M1506" i="4" s="1"/>
  <c r="I1506" i="4"/>
  <c r="J1505" i="4"/>
  <c r="K1505" i="4" s="1"/>
  <c r="I1505" i="4"/>
  <c r="J1504" i="4"/>
  <c r="K1504" i="4" s="1"/>
  <c r="I1504" i="4"/>
  <c r="J1503" i="4"/>
  <c r="K1503" i="4" s="1"/>
  <c r="M1503" i="4" s="1"/>
  <c r="I1503" i="4"/>
  <c r="J1502" i="4"/>
  <c r="K1502" i="4" s="1"/>
  <c r="I1502" i="4"/>
  <c r="J1501" i="4"/>
  <c r="K1501" i="4" s="1"/>
  <c r="I1501" i="4"/>
  <c r="J1500" i="4"/>
  <c r="K1500" i="4" s="1"/>
  <c r="I1500" i="4"/>
  <c r="J1499" i="4"/>
  <c r="K1499" i="4" s="1"/>
  <c r="I1499" i="4"/>
  <c r="J1498" i="4"/>
  <c r="K1498" i="4" s="1"/>
  <c r="M1498" i="4" s="1"/>
  <c r="I1498" i="4"/>
  <c r="J1497" i="4"/>
  <c r="K1497" i="4" s="1"/>
  <c r="I1497" i="4"/>
  <c r="J1496" i="4"/>
  <c r="K1496" i="4" s="1"/>
  <c r="I1496" i="4"/>
  <c r="J1495" i="4"/>
  <c r="K1495" i="4" s="1"/>
  <c r="M1495" i="4" s="1"/>
  <c r="I1495" i="4"/>
  <c r="J1494" i="4"/>
  <c r="K1494" i="4" s="1"/>
  <c r="I1494" i="4"/>
  <c r="J1493" i="4"/>
  <c r="K1493" i="4" s="1"/>
  <c r="I1493" i="4"/>
  <c r="J1492" i="4"/>
  <c r="K1492" i="4" s="1"/>
  <c r="I1492" i="4"/>
  <c r="J1491" i="4"/>
  <c r="K1491" i="4" s="1"/>
  <c r="I1491" i="4"/>
  <c r="J1490" i="4"/>
  <c r="K1490" i="4" s="1"/>
  <c r="M1490" i="4" s="1"/>
  <c r="I1490" i="4"/>
  <c r="J1489" i="4"/>
  <c r="K1489" i="4" s="1"/>
  <c r="I1489" i="4"/>
  <c r="J1488" i="4"/>
  <c r="K1488" i="4" s="1"/>
  <c r="I1488" i="4"/>
  <c r="J1487" i="4"/>
  <c r="K1487" i="4" s="1"/>
  <c r="M1487" i="4" s="1"/>
  <c r="I1487" i="4"/>
  <c r="J1486" i="4"/>
  <c r="K1486" i="4" s="1"/>
  <c r="I1486" i="4"/>
  <c r="J1485" i="4"/>
  <c r="K1485" i="4" s="1"/>
  <c r="I1485" i="4"/>
  <c r="J1484" i="4"/>
  <c r="K1484" i="4" s="1"/>
  <c r="I1484" i="4"/>
  <c r="J1483" i="4"/>
  <c r="K1483" i="4" s="1"/>
  <c r="I1483" i="4"/>
  <c r="J1482" i="4"/>
  <c r="K1482" i="4" s="1"/>
  <c r="M1482" i="4" s="1"/>
  <c r="I1482" i="4"/>
  <c r="J1481" i="4"/>
  <c r="K1481" i="4" s="1"/>
  <c r="I1481" i="4"/>
  <c r="J1480" i="4"/>
  <c r="K1480" i="4" s="1"/>
  <c r="I1480" i="4"/>
  <c r="J1479" i="4"/>
  <c r="K1479" i="4" s="1"/>
  <c r="M1479" i="4" s="1"/>
  <c r="I1479" i="4"/>
  <c r="J1478" i="4"/>
  <c r="K1478" i="4" s="1"/>
  <c r="I1478" i="4"/>
  <c r="J1477" i="4"/>
  <c r="K1477" i="4" s="1"/>
  <c r="I1477" i="4"/>
  <c r="J1476" i="4"/>
  <c r="K1476" i="4" s="1"/>
  <c r="I1476" i="4"/>
  <c r="J1475" i="4"/>
  <c r="K1475" i="4" s="1"/>
  <c r="I1475" i="4"/>
  <c r="J1474" i="4"/>
  <c r="K1474" i="4" s="1"/>
  <c r="M1474" i="4" s="1"/>
  <c r="I1474" i="4"/>
  <c r="J1473" i="4"/>
  <c r="K1473" i="4" s="1"/>
  <c r="I1473" i="4"/>
  <c r="J1472" i="4"/>
  <c r="K1472" i="4" s="1"/>
  <c r="I1472" i="4"/>
  <c r="J1471" i="4"/>
  <c r="K1471" i="4" s="1"/>
  <c r="M1471" i="4" s="1"/>
  <c r="I1471" i="4"/>
  <c r="J1470" i="4"/>
  <c r="K1470" i="4" s="1"/>
  <c r="I1470" i="4"/>
  <c r="J1469" i="4"/>
  <c r="K1469" i="4" s="1"/>
  <c r="I1469" i="4"/>
  <c r="J1468" i="4"/>
  <c r="K1468" i="4" s="1"/>
  <c r="I1468" i="4"/>
  <c r="J1467" i="4"/>
  <c r="K1467" i="4" s="1"/>
  <c r="M1467" i="4" s="1"/>
  <c r="I1467" i="4"/>
  <c r="J1466" i="4"/>
  <c r="K1466" i="4" s="1"/>
  <c r="I1466" i="4"/>
  <c r="J1465" i="4"/>
  <c r="K1465" i="4" s="1"/>
  <c r="L1465" i="4" s="1"/>
  <c r="I1465" i="4"/>
  <c r="J1464" i="4"/>
  <c r="K1464" i="4" s="1"/>
  <c r="I1464" i="4"/>
  <c r="J1463" i="4"/>
  <c r="K1463" i="4" s="1"/>
  <c r="I1463" i="4"/>
  <c r="J1462" i="4"/>
  <c r="K1462" i="4" s="1"/>
  <c r="I1462" i="4"/>
  <c r="J1461" i="4"/>
  <c r="K1461" i="4" s="1"/>
  <c r="L1461" i="4" s="1"/>
  <c r="I1461" i="4"/>
  <c r="J1460" i="4"/>
  <c r="K1460" i="4" s="1"/>
  <c r="I1460" i="4"/>
  <c r="J1459" i="4"/>
  <c r="K1459" i="4" s="1"/>
  <c r="M1459" i="4" s="1"/>
  <c r="I1459" i="4"/>
  <c r="J1458" i="4"/>
  <c r="K1458" i="4" s="1"/>
  <c r="M1458" i="4" s="1"/>
  <c r="I1458" i="4"/>
  <c r="J1457" i="4"/>
  <c r="K1457" i="4" s="1"/>
  <c r="I1457" i="4"/>
  <c r="J1456" i="4"/>
  <c r="K1456" i="4" s="1"/>
  <c r="I1456" i="4"/>
  <c r="J1455" i="4"/>
  <c r="K1455" i="4" s="1"/>
  <c r="M1455" i="4" s="1"/>
  <c r="I1455" i="4"/>
  <c r="J1454" i="4"/>
  <c r="K1454" i="4" s="1"/>
  <c r="I1454" i="4"/>
  <c r="J1453" i="4"/>
  <c r="K1453" i="4" s="1"/>
  <c r="L1453" i="4" s="1"/>
  <c r="I1453" i="4"/>
  <c r="J1452" i="4"/>
  <c r="K1452" i="4" s="1"/>
  <c r="I1452" i="4"/>
  <c r="J1451" i="4"/>
  <c r="K1451" i="4" s="1"/>
  <c r="M1451" i="4" s="1"/>
  <c r="I1451" i="4"/>
  <c r="J1450" i="4"/>
  <c r="K1450" i="4" s="1"/>
  <c r="L1450" i="4" s="1"/>
  <c r="I1450" i="4"/>
  <c r="J1449" i="4"/>
  <c r="K1449" i="4" s="1"/>
  <c r="L1449" i="4" s="1"/>
  <c r="I1449" i="4"/>
  <c r="J1448" i="4"/>
  <c r="K1448" i="4" s="1"/>
  <c r="I1448" i="4"/>
  <c r="J1447" i="4"/>
  <c r="K1447" i="4" s="1"/>
  <c r="M1447" i="4" s="1"/>
  <c r="I1447" i="4"/>
  <c r="J1446" i="4"/>
  <c r="K1446" i="4" s="1"/>
  <c r="I1446" i="4"/>
  <c r="J1445" i="4"/>
  <c r="K1445" i="4" s="1"/>
  <c r="L1445" i="4" s="1"/>
  <c r="I1445" i="4"/>
  <c r="J1444" i="4"/>
  <c r="K1444" i="4" s="1"/>
  <c r="I1444" i="4"/>
  <c r="J1443" i="4"/>
  <c r="K1443" i="4" s="1"/>
  <c r="M1443" i="4" s="1"/>
  <c r="I1443" i="4"/>
  <c r="J1442" i="4"/>
  <c r="K1442" i="4" s="1"/>
  <c r="I1442" i="4"/>
  <c r="J1441" i="4"/>
  <c r="K1441" i="4" s="1"/>
  <c r="I1441" i="4"/>
  <c r="J1440" i="4"/>
  <c r="K1440" i="4" s="1"/>
  <c r="I1440" i="4"/>
  <c r="J1439" i="4"/>
  <c r="K1439" i="4" s="1"/>
  <c r="M1439" i="4" s="1"/>
  <c r="I1439" i="4"/>
  <c r="J1438" i="4"/>
  <c r="K1438" i="4" s="1"/>
  <c r="M1438" i="4" s="1"/>
  <c r="I1438" i="4"/>
  <c r="J1437" i="4"/>
  <c r="K1437" i="4" s="1"/>
  <c r="L1437" i="4" s="1"/>
  <c r="I1437" i="4"/>
  <c r="J1436" i="4"/>
  <c r="K1436" i="4" s="1"/>
  <c r="I1436" i="4"/>
  <c r="J1435" i="4"/>
  <c r="K1435" i="4" s="1"/>
  <c r="M1435" i="4" s="1"/>
  <c r="I1435" i="4"/>
  <c r="J1434" i="4"/>
  <c r="K1434" i="4" s="1"/>
  <c r="M1434" i="4" s="1"/>
  <c r="I1434" i="4"/>
  <c r="J1433" i="4"/>
  <c r="K1433" i="4" s="1"/>
  <c r="L1433" i="4" s="1"/>
  <c r="I1433" i="4"/>
  <c r="J1432" i="4"/>
  <c r="K1432" i="4" s="1"/>
  <c r="I1432" i="4"/>
  <c r="J1431" i="4"/>
  <c r="K1431" i="4" s="1"/>
  <c r="M1431" i="4" s="1"/>
  <c r="I1431" i="4"/>
  <c r="J1430" i="4"/>
  <c r="K1430" i="4" s="1"/>
  <c r="L1430" i="4" s="1"/>
  <c r="I1430" i="4"/>
  <c r="J1429" i="4"/>
  <c r="K1429" i="4" s="1"/>
  <c r="L1429" i="4" s="1"/>
  <c r="I1429" i="4"/>
  <c r="J1428" i="4"/>
  <c r="K1428" i="4" s="1"/>
  <c r="I1428" i="4"/>
  <c r="J1427" i="4"/>
  <c r="K1427" i="4" s="1"/>
  <c r="M1427" i="4" s="1"/>
  <c r="I1427" i="4"/>
  <c r="J1426" i="4"/>
  <c r="K1426" i="4" s="1"/>
  <c r="I1426" i="4"/>
  <c r="J1425" i="4"/>
  <c r="K1425" i="4" s="1"/>
  <c r="L1425" i="4" s="1"/>
  <c r="I1425" i="4"/>
  <c r="J1424" i="4"/>
  <c r="K1424" i="4" s="1"/>
  <c r="I1424" i="4"/>
  <c r="J1423" i="4"/>
  <c r="K1423" i="4" s="1"/>
  <c r="M1423" i="4" s="1"/>
  <c r="I1423" i="4"/>
  <c r="J1422" i="4"/>
  <c r="K1422" i="4" s="1"/>
  <c r="I1422" i="4"/>
  <c r="J1421" i="4"/>
  <c r="K1421" i="4" s="1"/>
  <c r="L1421" i="4" s="1"/>
  <c r="I1421" i="4"/>
  <c r="J1420" i="4"/>
  <c r="K1420" i="4" s="1"/>
  <c r="I1420" i="4"/>
  <c r="J1419" i="4"/>
  <c r="K1419" i="4" s="1"/>
  <c r="M1419" i="4" s="1"/>
  <c r="I1419" i="4"/>
  <c r="J1418" i="4"/>
  <c r="K1418" i="4" s="1"/>
  <c r="I1418" i="4"/>
  <c r="J1417" i="4"/>
  <c r="K1417" i="4" s="1"/>
  <c r="L1417" i="4" s="1"/>
  <c r="I1417" i="4"/>
  <c r="J1416" i="4"/>
  <c r="K1416" i="4" s="1"/>
  <c r="I1416" i="4"/>
  <c r="J1415" i="4"/>
  <c r="K1415" i="4" s="1"/>
  <c r="I1415" i="4"/>
  <c r="J1414" i="4"/>
  <c r="K1414" i="4" s="1"/>
  <c r="M1414" i="4" s="1"/>
  <c r="I1414" i="4"/>
  <c r="J1413" i="4"/>
  <c r="K1413" i="4" s="1"/>
  <c r="L1413" i="4" s="1"/>
  <c r="I1413" i="4"/>
  <c r="J1412" i="4"/>
  <c r="K1412" i="4" s="1"/>
  <c r="I1412" i="4"/>
  <c r="J1411" i="4"/>
  <c r="K1411" i="4" s="1"/>
  <c r="M1411" i="4" s="1"/>
  <c r="I1411" i="4"/>
  <c r="J1410" i="4"/>
  <c r="K1410" i="4" s="1"/>
  <c r="L1410" i="4" s="1"/>
  <c r="I1410" i="4"/>
  <c r="J1409" i="4"/>
  <c r="K1409" i="4" s="1"/>
  <c r="L1409" i="4" s="1"/>
  <c r="I1409" i="4"/>
  <c r="J1408" i="4"/>
  <c r="K1408" i="4" s="1"/>
  <c r="I1408" i="4"/>
  <c r="J1407" i="4"/>
  <c r="K1407" i="4" s="1"/>
  <c r="M1407" i="4" s="1"/>
  <c r="I1407" i="4"/>
  <c r="J1406" i="4"/>
  <c r="K1406" i="4" s="1"/>
  <c r="I1406" i="4"/>
  <c r="J1405" i="4"/>
  <c r="K1405" i="4" s="1"/>
  <c r="L1405" i="4" s="1"/>
  <c r="I1405" i="4"/>
  <c r="J1404" i="4"/>
  <c r="K1404" i="4" s="1"/>
  <c r="I1404" i="4"/>
  <c r="J1403" i="4"/>
  <c r="K1403" i="4" s="1"/>
  <c r="M1403" i="4" s="1"/>
  <c r="I1403" i="4"/>
  <c r="J1402" i="4"/>
  <c r="K1402" i="4" s="1"/>
  <c r="I1402" i="4"/>
  <c r="J1401" i="4"/>
  <c r="K1401" i="4" s="1"/>
  <c r="L1401" i="4" s="1"/>
  <c r="I1401" i="4"/>
  <c r="J1400" i="4"/>
  <c r="K1400" i="4" s="1"/>
  <c r="I1400" i="4"/>
  <c r="J1399" i="4"/>
  <c r="K1399" i="4" s="1"/>
  <c r="I1399" i="4"/>
  <c r="J1398" i="4"/>
  <c r="K1398" i="4" s="1"/>
  <c r="I1398" i="4"/>
  <c r="J1397" i="4"/>
  <c r="K1397" i="4" s="1"/>
  <c r="L1397" i="4" s="1"/>
  <c r="I1397" i="4"/>
  <c r="J1396" i="4"/>
  <c r="K1396" i="4" s="1"/>
  <c r="I1396" i="4"/>
  <c r="J1395" i="4"/>
  <c r="K1395" i="4" s="1"/>
  <c r="M1395" i="4" s="1"/>
  <c r="I1395" i="4"/>
  <c r="J1394" i="4"/>
  <c r="K1394" i="4" s="1"/>
  <c r="M1394" i="4" s="1"/>
  <c r="I1394" i="4"/>
  <c r="J1393" i="4"/>
  <c r="K1393" i="4" s="1"/>
  <c r="L1393" i="4" s="1"/>
  <c r="I1393" i="4"/>
  <c r="J1392" i="4"/>
  <c r="K1392" i="4" s="1"/>
  <c r="I1392" i="4"/>
  <c r="J1391" i="4"/>
  <c r="K1391" i="4" s="1"/>
  <c r="M1391" i="4" s="1"/>
  <c r="I1391" i="4"/>
  <c r="J1390" i="4"/>
  <c r="K1390" i="4" s="1"/>
  <c r="L1390" i="4" s="1"/>
  <c r="I1390" i="4"/>
  <c r="J1389" i="4"/>
  <c r="K1389" i="4" s="1"/>
  <c r="L1389" i="4" s="1"/>
  <c r="I1389" i="4"/>
  <c r="J1388" i="4"/>
  <c r="K1388" i="4" s="1"/>
  <c r="I1388" i="4"/>
  <c r="J1387" i="4"/>
  <c r="K1387" i="4" s="1"/>
  <c r="M1387" i="4" s="1"/>
  <c r="I1387" i="4"/>
  <c r="J1386" i="4"/>
  <c r="K1386" i="4" s="1"/>
  <c r="I1386" i="4"/>
  <c r="J1385" i="4"/>
  <c r="K1385" i="4" s="1"/>
  <c r="L1385" i="4" s="1"/>
  <c r="I1385" i="4"/>
  <c r="J1384" i="4"/>
  <c r="K1384" i="4" s="1"/>
  <c r="I1384" i="4"/>
  <c r="J1383" i="4"/>
  <c r="K1383" i="4" s="1"/>
  <c r="M1383" i="4" s="1"/>
  <c r="I1383" i="4"/>
  <c r="J1382" i="4"/>
  <c r="K1382" i="4" s="1"/>
  <c r="I1382" i="4"/>
  <c r="J1381" i="4"/>
  <c r="K1381" i="4" s="1"/>
  <c r="L1381" i="4" s="1"/>
  <c r="I1381" i="4"/>
  <c r="J1380" i="4"/>
  <c r="K1380" i="4" s="1"/>
  <c r="I1380" i="4"/>
  <c r="J1379" i="4"/>
  <c r="K1379" i="4" s="1"/>
  <c r="M1379" i="4" s="1"/>
  <c r="I1379" i="4"/>
  <c r="J1378" i="4"/>
  <c r="K1378" i="4" s="1"/>
  <c r="I1378" i="4"/>
  <c r="J1377" i="4"/>
  <c r="K1377" i="4" s="1"/>
  <c r="I1377" i="4"/>
  <c r="J1376" i="4"/>
  <c r="K1376" i="4" s="1"/>
  <c r="I1376" i="4"/>
  <c r="J1375" i="4"/>
  <c r="K1375" i="4" s="1"/>
  <c r="M1375" i="4" s="1"/>
  <c r="I1375" i="4"/>
  <c r="J1374" i="4"/>
  <c r="K1374" i="4" s="1"/>
  <c r="M1374" i="4" s="1"/>
  <c r="I1374" i="4"/>
  <c r="J1373" i="4"/>
  <c r="K1373" i="4" s="1"/>
  <c r="L1373" i="4" s="1"/>
  <c r="I1373" i="4"/>
  <c r="J1372" i="4"/>
  <c r="K1372" i="4" s="1"/>
  <c r="I1372" i="4"/>
  <c r="J1371" i="4"/>
  <c r="K1371" i="4" s="1"/>
  <c r="M1371" i="4" s="1"/>
  <c r="I1371" i="4"/>
  <c r="J1370" i="4"/>
  <c r="K1370" i="4" s="1"/>
  <c r="M1370" i="4" s="1"/>
  <c r="I1370" i="4"/>
  <c r="J1369" i="4"/>
  <c r="K1369" i="4" s="1"/>
  <c r="L1369" i="4" s="1"/>
  <c r="I1369" i="4"/>
  <c r="J1368" i="4"/>
  <c r="K1368" i="4" s="1"/>
  <c r="I1368" i="4"/>
  <c r="J1367" i="4"/>
  <c r="K1367" i="4" s="1"/>
  <c r="M1367" i="4" s="1"/>
  <c r="I1367" i="4"/>
  <c r="J1366" i="4"/>
  <c r="K1366" i="4" s="1"/>
  <c r="I1366" i="4"/>
  <c r="J1365" i="4"/>
  <c r="K1365" i="4" s="1"/>
  <c r="L1365" i="4" s="1"/>
  <c r="I1365" i="4"/>
  <c r="J1364" i="4"/>
  <c r="K1364" i="4" s="1"/>
  <c r="I1364" i="4"/>
  <c r="J1363" i="4"/>
  <c r="K1363" i="4" s="1"/>
  <c r="M1363" i="4" s="1"/>
  <c r="I1363" i="4"/>
  <c r="J1362" i="4"/>
  <c r="K1362" i="4" s="1"/>
  <c r="I1362" i="4"/>
  <c r="J1361" i="4"/>
  <c r="K1361" i="4" s="1"/>
  <c r="L1361" i="4" s="1"/>
  <c r="I1361" i="4"/>
  <c r="J1360" i="4"/>
  <c r="K1360" i="4" s="1"/>
  <c r="I1360" i="4"/>
  <c r="J1359" i="4"/>
  <c r="K1359" i="4" s="1"/>
  <c r="M1359" i="4" s="1"/>
  <c r="I1359" i="4"/>
  <c r="J1358" i="4"/>
  <c r="K1358" i="4" s="1"/>
  <c r="I1358" i="4"/>
  <c r="J1357" i="4"/>
  <c r="K1357" i="4" s="1"/>
  <c r="L1357" i="4" s="1"/>
  <c r="I1357" i="4"/>
  <c r="J1356" i="4"/>
  <c r="K1356" i="4" s="1"/>
  <c r="I1356" i="4"/>
  <c r="J1355" i="4"/>
  <c r="K1355" i="4" s="1"/>
  <c r="M1355" i="4" s="1"/>
  <c r="I1355" i="4"/>
  <c r="J1354" i="4"/>
  <c r="K1354" i="4" s="1"/>
  <c r="I1354" i="4"/>
  <c r="J1353" i="4"/>
  <c r="K1353" i="4" s="1"/>
  <c r="L1353" i="4" s="1"/>
  <c r="I1353" i="4"/>
  <c r="J1352" i="4"/>
  <c r="K1352" i="4" s="1"/>
  <c r="I1352" i="4"/>
  <c r="J1351" i="4"/>
  <c r="K1351" i="4" s="1"/>
  <c r="I1351" i="4"/>
  <c r="J1350" i="4"/>
  <c r="K1350" i="4" s="1"/>
  <c r="M1350" i="4" s="1"/>
  <c r="I1350" i="4"/>
  <c r="J1349" i="4"/>
  <c r="K1349" i="4" s="1"/>
  <c r="L1349" i="4" s="1"/>
  <c r="I1349" i="4"/>
  <c r="J1348" i="4"/>
  <c r="K1348" i="4" s="1"/>
  <c r="I1348" i="4"/>
  <c r="J1347" i="4"/>
  <c r="K1347" i="4" s="1"/>
  <c r="M1347" i="4" s="1"/>
  <c r="I1347" i="4"/>
  <c r="J1346" i="4"/>
  <c r="K1346" i="4" s="1"/>
  <c r="L1346" i="4" s="1"/>
  <c r="I1346" i="4"/>
  <c r="J1345" i="4"/>
  <c r="K1345" i="4" s="1"/>
  <c r="L1345" i="4" s="1"/>
  <c r="I1345" i="4"/>
  <c r="J1344" i="4"/>
  <c r="K1344" i="4" s="1"/>
  <c r="I1344" i="4"/>
  <c r="J1343" i="4"/>
  <c r="K1343" i="4" s="1"/>
  <c r="M1343" i="4" s="1"/>
  <c r="I1343" i="4"/>
  <c r="J1342" i="4"/>
  <c r="K1342" i="4" s="1"/>
  <c r="I1342" i="4"/>
  <c r="J1341" i="4"/>
  <c r="K1341" i="4" s="1"/>
  <c r="L1341" i="4" s="1"/>
  <c r="I1341" i="4"/>
  <c r="J1340" i="4"/>
  <c r="K1340" i="4" s="1"/>
  <c r="I1340" i="4"/>
  <c r="J1339" i="4"/>
  <c r="K1339" i="4" s="1"/>
  <c r="I1339" i="4"/>
  <c r="J1338" i="4"/>
  <c r="K1338" i="4" s="1"/>
  <c r="M1338" i="4" s="1"/>
  <c r="I1338" i="4"/>
  <c r="J1337" i="4"/>
  <c r="K1337" i="4" s="1"/>
  <c r="M1337" i="4" s="1"/>
  <c r="I1337" i="4"/>
  <c r="J1336" i="4"/>
  <c r="K1336" i="4" s="1"/>
  <c r="L1336" i="4" s="1"/>
  <c r="I1336" i="4"/>
  <c r="J1335" i="4"/>
  <c r="K1335" i="4" s="1"/>
  <c r="M1335" i="4" s="1"/>
  <c r="I1335" i="4"/>
  <c r="J1334" i="4"/>
  <c r="K1334" i="4" s="1"/>
  <c r="I1334" i="4"/>
  <c r="J1333" i="4"/>
  <c r="K1333" i="4" s="1"/>
  <c r="L1333" i="4" s="1"/>
  <c r="I1333" i="4"/>
  <c r="J1332" i="4"/>
  <c r="K1332" i="4" s="1"/>
  <c r="I1332" i="4"/>
  <c r="J1331" i="4"/>
  <c r="K1331" i="4" s="1"/>
  <c r="I1331" i="4"/>
  <c r="J1330" i="4"/>
  <c r="K1330" i="4" s="1"/>
  <c r="L1330" i="4" s="1"/>
  <c r="I1330" i="4"/>
  <c r="J1329" i="4"/>
  <c r="K1329" i="4" s="1"/>
  <c r="M1329" i="4" s="1"/>
  <c r="I1329" i="4"/>
  <c r="J1328" i="4"/>
  <c r="K1328" i="4" s="1"/>
  <c r="I1328" i="4"/>
  <c r="J1327" i="4"/>
  <c r="K1327" i="4" s="1"/>
  <c r="I1327" i="4"/>
  <c r="J1326" i="4"/>
  <c r="K1326" i="4" s="1"/>
  <c r="M1326" i="4" s="1"/>
  <c r="I1326" i="4"/>
  <c r="J1325" i="4"/>
  <c r="K1325" i="4" s="1"/>
  <c r="M1325" i="4" s="1"/>
  <c r="I1325" i="4"/>
  <c r="J1324" i="4"/>
  <c r="K1324" i="4" s="1"/>
  <c r="I1324" i="4"/>
  <c r="J1323" i="4"/>
  <c r="K1323" i="4" s="1"/>
  <c r="I1323" i="4"/>
  <c r="J1322" i="4"/>
  <c r="K1322" i="4" s="1"/>
  <c r="M1322" i="4" s="1"/>
  <c r="I1322" i="4"/>
  <c r="J1321" i="4"/>
  <c r="K1321" i="4" s="1"/>
  <c r="I1321" i="4"/>
  <c r="J1320" i="4"/>
  <c r="K1320" i="4" s="1"/>
  <c r="L1320" i="4" s="1"/>
  <c r="I1320" i="4"/>
  <c r="J1319" i="4"/>
  <c r="K1319" i="4" s="1"/>
  <c r="M1319" i="4" s="1"/>
  <c r="I1319" i="4"/>
  <c r="J1318" i="4"/>
  <c r="K1318" i="4" s="1"/>
  <c r="I1318" i="4"/>
  <c r="J1317" i="4"/>
  <c r="K1317" i="4" s="1"/>
  <c r="I1317" i="4"/>
  <c r="J1316" i="4"/>
  <c r="K1316" i="4" s="1"/>
  <c r="I1316" i="4"/>
  <c r="J1315" i="4"/>
  <c r="K1315" i="4" s="1"/>
  <c r="I1315" i="4"/>
  <c r="J1314" i="4"/>
  <c r="K1314" i="4" s="1"/>
  <c r="L1314" i="4" s="1"/>
  <c r="I1314" i="4"/>
  <c r="J1313" i="4"/>
  <c r="K1313" i="4" s="1"/>
  <c r="M1313" i="4" s="1"/>
  <c r="I1313" i="4"/>
  <c r="J1312" i="4"/>
  <c r="K1312" i="4" s="1"/>
  <c r="I1312" i="4"/>
  <c r="J1311" i="4"/>
  <c r="K1311" i="4" s="1"/>
  <c r="I1311" i="4"/>
  <c r="J1310" i="4"/>
  <c r="K1310" i="4" s="1"/>
  <c r="M1310" i="4" s="1"/>
  <c r="I1310" i="4"/>
  <c r="J1309" i="4"/>
  <c r="K1309" i="4" s="1"/>
  <c r="M1309" i="4" s="1"/>
  <c r="I1309" i="4"/>
  <c r="J1308" i="4"/>
  <c r="K1308" i="4" s="1"/>
  <c r="I1308" i="4"/>
  <c r="J1307" i="4"/>
  <c r="K1307" i="4" s="1"/>
  <c r="I1307" i="4"/>
  <c r="J1306" i="4"/>
  <c r="K1306" i="4" s="1"/>
  <c r="M1306" i="4" s="1"/>
  <c r="I1306" i="4"/>
  <c r="J1305" i="4"/>
  <c r="K1305" i="4" s="1"/>
  <c r="M1305" i="4" s="1"/>
  <c r="I1305" i="4"/>
  <c r="J1304" i="4"/>
  <c r="K1304" i="4" s="1"/>
  <c r="L1304" i="4" s="1"/>
  <c r="I1304" i="4"/>
  <c r="J1303" i="4"/>
  <c r="K1303" i="4" s="1"/>
  <c r="M1303" i="4" s="1"/>
  <c r="I1303" i="4"/>
  <c r="J1302" i="4"/>
  <c r="K1302" i="4" s="1"/>
  <c r="I1302" i="4"/>
  <c r="J1301" i="4"/>
  <c r="K1301" i="4" s="1"/>
  <c r="L1301" i="4" s="1"/>
  <c r="I1301" i="4"/>
  <c r="J1300" i="4"/>
  <c r="K1300" i="4" s="1"/>
  <c r="I1300" i="4"/>
  <c r="J1299" i="4"/>
  <c r="K1299" i="4" s="1"/>
  <c r="I1299" i="4"/>
  <c r="J1298" i="4"/>
  <c r="K1298" i="4" s="1"/>
  <c r="L1298" i="4" s="1"/>
  <c r="I1298" i="4"/>
  <c r="J1297" i="4"/>
  <c r="K1297" i="4" s="1"/>
  <c r="M1297" i="4" s="1"/>
  <c r="I1297" i="4"/>
  <c r="J1296" i="4"/>
  <c r="K1296" i="4" s="1"/>
  <c r="I1296" i="4"/>
  <c r="J1295" i="4"/>
  <c r="K1295" i="4" s="1"/>
  <c r="I1295" i="4"/>
  <c r="J1294" i="4"/>
  <c r="K1294" i="4" s="1"/>
  <c r="M1294" i="4" s="1"/>
  <c r="I1294" i="4"/>
  <c r="J1293" i="4"/>
  <c r="K1293" i="4" s="1"/>
  <c r="M1293" i="4" s="1"/>
  <c r="I1293" i="4"/>
  <c r="J1292" i="4"/>
  <c r="K1292" i="4" s="1"/>
  <c r="I1292" i="4"/>
  <c r="J1291" i="4"/>
  <c r="K1291" i="4" s="1"/>
  <c r="I1291" i="4"/>
  <c r="J1290" i="4"/>
  <c r="K1290" i="4" s="1"/>
  <c r="M1290" i="4" s="1"/>
  <c r="I1290" i="4"/>
  <c r="J1289" i="4"/>
  <c r="K1289" i="4" s="1"/>
  <c r="I1289" i="4"/>
  <c r="J1288" i="4"/>
  <c r="K1288" i="4" s="1"/>
  <c r="L1288" i="4" s="1"/>
  <c r="I1288" i="4"/>
  <c r="J1287" i="4"/>
  <c r="K1287" i="4" s="1"/>
  <c r="M1287" i="4" s="1"/>
  <c r="I1287" i="4"/>
  <c r="J1286" i="4"/>
  <c r="K1286" i="4" s="1"/>
  <c r="I1286" i="4"/>
  <c r="J1285" i="4"/>
  <c r="K1285" i="4" s="1"/>
  <c r="I1285" i="4"/>
  <c r="J1284" i="4"/>
  <c r="K1284" i="4" s="1"/>
  <c r="I1284" i="4"/>
  <c r="J1283" i="4"/>
  <c r="K1283" i="4" s="1"/>
  <c r="I1283" i="4"/>
  <c r="J1282" i="4"/>
  <c r="K1282" i="4" s="1"/>
  <c r="L1282" i="4" s="1"/>
  <c r="I1282" i="4"/>
  <c r="J1281" i="4"/>
  <c r="K1281" i="4" s="1"/>
  <c r="M1281" i="4" s="1"/>
  <c r="I1281" i="4"/>
  <c r="J1280" i="4"/>
  <c r="K1280" i="4" s="1"/>
  <c r="I1280" i="4"/>
  <c r="J1279" i="4"/>
  <c r="K1279" i="4" s="1"/>
  <c r="I1279" i="4"/>
  <c r="J1278" i="4"/>
  <c r="K1278" i="4" s="1"/>
  <c r="M1278" i="4" s="1"/>
  <c r="I1278" i="4"/>
  <c r="J1277" i="4"/>
  <c r="K1277" i="4" s="1"/>
  <c r="M1277" i="4" s="1"/>
  <c r="I1277" i="4"/>
  <c r="J1276" i="4"/>
  <c r="K1276" i="4" s="1"/>
  <c r="I1276" i="4"/>
  <c r="J1275" i="4"/>
  <c r="K1275" i="4" s="1"/>
  <c r="I1275" i="4"/>
  <c r="J1274" i="4"/>
  <c r="K1274" i="4" s="1"/>
  <c r="M1274" i="4" s="1"/>
  <c r="I1274" i="4"/>
  <c r="J1273" i="4"/>
  <c r="K1273" i="4" s="1"/>
  <c r="M1273" i="4" s="1"/>
  <c r="I1273" i="4"/>
  <c r="J1272" i="4"/>
  <c r="K1272" i="4" s="1"/>
  <c r="L1272" i="4" s="1"/>
  <c r="I1272" i="4"/>
  <c r="J1271" i="4"/>
  <c r="K1271" i="4" s="1"/>
  <c r="M1271" i="4" s="1"/>
  <c r="I1271" i="4"/>
  <c r="J1270" i="4"/>
  <c r="K1270" i="4" s="1"/>
  <c r="I1270" i="4"/>
  <c r="J1269" i="4"/>
  <c r="K1269" i="4" s="1"/>
  <c r="L1269" i="4" s="1"/>
  <c r="I1269" i="4"/>
  <c r="J1268" i="4"/>
  <c r="K1268" i="4" s="1"/>
  <c r="I1268" i="4"/>
  <c r="J1267" i="4"/>
  <c r="K1267" i="4" s="1"/>
  <c r="I1267" i="4"/>
  <c r="J1266" i="4"/>
  <c r="K1266" i="4" s="1"/>
  <c r="L1266" i="4" s="1"/>
  <c r="I1266" i="4"/>
  <c r="J1265" i="4"/>
  <c r="K1265" i="4" s="1"/>
  <c r="M1265" i="4" s="1"/>
  <c r="I1265" i="4"/>
  <c r="J1264" i="4"/>
  <c r="K1264" i="4" s="1"/>
  <c r="I1264" i="4"/>
  <c r="J1263" i="4"/>
  <c r="K1263" i="4" s="1"/>
  <c r="I1263" i="4"/>
  <c r="J1262" i="4"/>
  <c r="K1262" i="4" s="1"/>
  <c r="M1262" i="4" s="1"/>
  <c r="I1262" i="4"/>
  <c r="J1261" i="4"/>
  <c r="K1261" i="4" s="1"/>
  <c r="M1261" i="4" s="1"/>
  <c r="I1261" i="4"/>
  <c r="J1260" i="4"/>
  <c r="K1260" i="4" s="1"/>
  <c r="I1260" i="4"/>
  <c r="J1259" i="4"/>
  <c r="K1259" i="4" s="1"/>
  <c r="I1259" i="4"/>
  <c r="J1258" i="4"/>
  <c r="K1258" i="4" s="1"/>
  <c r="M1258" i="4" s="1"/>
  <c r="I1258" i="4"/>
  <c r="J1257" i="4"/>
  <c r="K1257" i="4" s="1"/>
  <c r="I1257" i="4"/>
  <c r="J1256" i="4"/>
  <c r="K1256" i="4" s="1"/>
  <c r="L1256" i="4" s="1"/>
  <c r="I1256" i="4"/>
  <c r="J1255" i="4"/>
  <c r="K1255" i="4" s="1"/>
  <c r="M1255" i="4" s="1"/>
  <c r="I1255" i="4"/>
  <c r="J1254" i="4"/>
  <c r="K1254" i="4" s="1"/>
  <c r="I1254" i="4"/>
  <c r="J1253" i="4"/>
  <c r="K1253" i="4" s="1"/>
  <c r="I1253" i="4"/>
  <c r="J1252" i="4"/>
  <c r="K1252" i="4" s="1"/>
  <c r="I1252" i="4"/>
  <c r="J1251" i="4"/>
  <c r="K1251" i="4" s="1"/>
  <c r="I1251" i="4"/>
  <c r="J1250" i="4"/>
  <c r="K1250" i="4" s="1"/>
  <c r="I1250" i="4"/>
  <c r="J1249" i="4"/>
  <c r="K1249" i="4" s="1"/>
  <c r="M1249" i="4" s="1"/>
  <c r="I1249" i="4"/>
  <c r="J1248" i="4"/>
  <c r="K1248" i="4" s="1"/>
  <c r="I1248" i="4"/>
  <c r="J1247" i="4"/>
  <c r="K1247" i="4" s="1"/>
  <c r="I1247" i="4"/>
  <c r="J1246" i="4"/>
  <c r="K1246" i="4" s="1"/>
  <c r="M1246" i="4" s="1"/>
  <c r="I1246" i="4"/>
  <c r="J1245" i="4"/>
  <c r="K1245" i="4" s="1"/>
  <c r="M1245" i="4" s="1"/>
  <c r="I1245" i="4"/>
  <c r="J1244" i="4"/>
  <c r="K1244" i="4" s="1"/>
  <c r="I1244" i="4"/>
  <c r="J1243" i="4"/>
  <c r="K1243" i="4" s="1"/>
  <c r="I1243" i="4"/>
  <c r="J1242" i="4"/>
  <c r="K1242" i="4" s="1"/>
  <c r="I1242" i="4"/>
  <c r="J1241" i="4"/>
  <c r="K1241" i="4" s="1"/>
  <c r="M1241" i="4" s="1"/>
  <c r="I1241" i="4"/>
  <c r="J1240" i="4"/>
  <c r="K1240" i="4" s="1"/>
  <c r="I1240" i="4"/>
  <c r="J1239" i="4"/>
  <c r="K1239" i="4" s="1"/>
  <c r="I1239" i="4"/>
  <c r="J1238" i="4"/>
  <c r="K1238" i="4" s="1"/>
  <c r="I1238" i="4"/>
  <c r="J1237" i="4"/>
  <c r="K1237" i="4" s="1"/>
  <c r="M1237" i="4" s="1"/>
  <c r="I1237" i="4"/>
  <c r="J1236" i="4"/>
  <c r="K1236" i="4" s="1"/>
  <c r="I1236" i="4"/>
  <c r="J1235" i="4"/>
  <c r="K1235" i="4" s="1"/>
  <c r="I1235" i="4"/>
  <c r="J1234" i="4"/>
  <c r="K1234" i="4" s="1"/>
  <c r="I1234" i="4"/>
  <c r="J1233" i="4"/>
  <c r="K1233" i="4" s="1"/>
  <c r="M1233" i="4" s="1"/>
  <c r="I1233" i="4"/>
  <c r="J1232" i="4"/>
  <c r="K1232" i="4" s="1"/>
  <c r="I1232" i="4"/>
  <c r="J1231" i="4"/>
  <c r="K1231" i="4" s="1"/>
  <c r="M1231" i="4" s="1"/>
  <c r="I1231" i="4"/>
  <c r="J1230" i="4"/>
  <c r="K1230" i="4" s="1"/>
  <c r="I1230" i="4"/>
  <c r="J1229" i="4"/>
  <c r="K1229" i="4" s="1"/>
  <c r="I1229" i="4"/>
  <c r="J1228" i="4"/>
  <c r="K1228" i="4" s="1"/>
  <c r="I1228" i="4"/>
  <c r="J1227" i="4"/>
  <c r="K1227" i="4" s="1"/>
  <c r="M1227" i="4" s="1"/>
  <c r="I1227" i="4"/>
  <c r="J1226" i="4"/>
  <c r="K1226" i="4" s="1"/>
  <c r="I1226" i="4"/>
  <c r="J1225" i="4"/>
  <c r="K1225" i="4" s="1"/>
  <c r="L1225" i="4" s="1"/>
  <c r="I1225" i="4"/>
  <c r="J1224" i="4"/>
  <c r="K1224" i="4" s="1"/>
  <c r="I1224" i="4"/>
  <c r="J1223" i="4"/>
  <c r="K1223" i="4" s="1"/>
  <c r="M1223" i="4" s="1"/>
  <c r="I1223" i="4"/>
  <c r="J1222" i="4"/>
  <c r="K1222" i="4" s="1"/>
  <c r="I1222" i="4"/>
  <c r="J1221" i="4"/>
  <c r="K1221" i="4" s="1"/>
  <c r="L1221" i="4" s="1"/>
  <c r="I1221" i="4"/>
  <c r="J1220" i="4"/>
  <c r="K1220" i="4" s="1"/>
  <c r="I1220" i="4"/>
  <c r="J1219" i="4"/>
  <c r="K1219" i="4" s="1"/>
  <c r="M1219" i="4" s="1"/>
  <c r="I1219" i="4"/>
  <c r="J1218" i="4"/>
  <c r="K1218" i="4" s="1"/>
  <c r="I1218" i="4"/>
  <c r="J1217" i="4"/>
  <c r="K1217" i="4" s="1"/>
  <c r="I1217" i="4"/>
  <c r="J1216" i="4"/>
  <c r="K1216" i="4" s="1"/>
  <c r="I1216" i="4"/>
  <c r="J1215" i="4"/>
  <c r="K1215" i="4" s="1"/>
  <c r="M1215" i="4" s="1"/>
  <c r="I1215" i="4"/>
  <c r="J1214" i="4"/>
  <c r="K1214" i="4" s="1"/>
  <c r="I1214" i="4"/>
  <c r="J1213" i="4"/>
  <c r="K1213" i="4" s="1"/>
  <c r="L1213" i="4" s="1"/>
  <c r="I1213" i="4"/>
  <c r="J1212" i="4"/>
  <c r="K1212" i="4" s="1"/>
  <c r="I1212" i="4"/>
  <c r="J1211" i="4"/>
  <c r="K1211" i="4" s="1"/>
  <c r="M1211" i="4" s="1"/>
  <c r="I1211" i="4"/>
  <c r="J1210" i="4"/>
  <c r="K1210" i="4" s="1"/>
  <c r="I1210" i="4"/>
  <c r="J1209" i="4"/>
  <c r="K1209" i="4" s="1"/>
  <c r="I1209" i="4"/>
  <c r="J1208" i="4"/>
  <c r="K1208" i="4" s="1"/>
  <c r="I1208" i="4"/>
  <c r="J1207" i="4"/>
  <c r="K1207" i="4" s="1"/>
  <c r="I1207" i="4"/>
  <c r="J1206" i="4"/>
  <c r="K1206" i="4" s="1"/>
  <c r="M1206" i="4" s="1"/>
  <c r="I1206" i="4"/>
  <c r="J1205" i="4"/>
  <c r="K1205" i="4" s="1"/>
  <c r="I1205" i="4"/>
  <c r="J1204" i="4"/>
  <c r="K1204" i="4" s="1"/>
  <c r="I1204" i="4"/>
  <c r="J1203" i="4"/>
  <c r="K1203" i="4" s="1"/>
  <c r="I1203" i="4"/>
  <c r="J1202" i="4"/>
  <c r="K1202" i="4" s="1"/>
  <c r="M1202" i="4" s="1"/>
  <c r="I1202" i="4"/>
  <c r="J1201" i="4"/>
  <c r="K1201" i="4" s="1"/>
  <c r="I1201" i="4"/>
  <c r="J1200" i="4"/>
  <c r="K1200" i="4" s="1"/>
  <c r="I1200" i="4"/>
  <c r="J1199" i="4"/>
  <c r="K1199" i="4" s="1"/>
  <c r="I1199" i="4"/>
  <c r="J1198" i="4"/>
  <c r="K1198" i="4" s="1"/>
  <c r="M1198" i="4" s="1"/>
  <c r="I1198" i="4"/>
  <c r="J1197" i="4"/>
  <c r="K1197" i="4" s="1"/>
  <c r="I1197" i="4"/>
  <c r="J1196" i="4"/>
  <c r="K1196" i="4" s="1"/>
  <c r="I1196" i="4"/>
  <c r="J1195" i="4"/>
  <c r="K1195" i="4" s="1"/>
  <c r="I1195" i="4"/>
  <c r="J1194" i="4"/>
  <c r="K1194" i="4" s="1"/>
  <c r="M1194" i="4" s="1"/>
  <c r="I1194" i="4"/>
  <c r="J1193" i="4"/>
  <c r="K1193" i="4" s="1"/>
  <c r="I1193" i="4"/>
  <c r="J1192" i="4"/>
  <c r="K1192" i="4" s="1"/>
  <c r="I1192" i="4"/>
  <c r="J1191" i="4"/>
  <c r="K1191" i="4" s="1"/>
  <c r="I1191" i="4"/>
  <c r="J1190" i="4"/>
  <c r="K1190" i="4" s="1"/>
  <c r="M1190" i="4" s="1"/>
  <c r="I1190" i="4"/>
  <c r="J1189" i="4"/>
  <c r="K1189" i="4" s="1"/>
  <c r="I1189" i="4"/>
  <c r="J1188" i="4"/>
  <c r="K1188" i="4" s="1"/>
  <c r="I1188" i="4"/>
  <c r="J1187" i="4"/>
  <c r="K1187" i="4" s="1"/>
  <c r="I1187" i="4"/>
  <c r="J1186" i="4"/>
  <c r="K1186" i="4" s="1"/>
  <c r="M1186" i="4" s="1"/>
  <c r="I1186" i="4"/>
  <c r="J1185" i="4"/>
  <c r="K1185" i="4" s="1"/>
  <c r="I1185" i="4"/>
  <c r="J1184" i="4"/>
  <c r="K1184" i="4" s="1"/>
  <c r="I1184" i="4"/>
  <c r="J1183" i="4"/>
  <c r="K1183" i="4" s="1"/>
  <c r="I1183" i="4"/>
  <c r="J1182" i="4"/>
  <c r="K1182" i="4" s="1"/>
  <c r="M1182" i="4" s="1"/>
  <c r="I1182" i="4"/>
  <c r="J1181" i="4"/>
  <c r="K1181" i="4" s="1"/>
  <c r="I1181" i="4"/>
  <c r="J1180" i="4"/>
  <c r="K1180" i="4" s="1"/>
  <c r="I1180" i="4"/>
  <c r="J1179" i="4"/>
  <c r="K1179" i="4" s="1"/>
  <c r="I1179" i="4"/>
  <c r="J1178" i="4"/>
  <c r="K1178" i="4" s="1"/>
  <c r="M1178" i="4" s="1"/>
  <c r="I1178" i="4"/>
  <c r="J1177" i="4"/>
  <c r="K1177" i="4" s="1"/>
  <c r="I1177" i="4"/>
  <c r="J1176" i="4"/>
  <c r="K1176" i="4" s="1"/>
  <c r="I1176" i="4"/>
  <c r="J1175" i="4"/>
  <c r="K1175" i="4" s="1"/>
  <c r="I1175" i="4"/>
  <c r="J1174" i="4"/>
  <c r="K1174" i="4" s="1"/>
  <c r="M1174" i="4" s="1"/>
  <c r="I1174" i="4"/>
  <c r="J1173" i="4"/>
  <c r="K1173" i="4" s="1"/>
  <c r="I1173" i="4"/>
  <c r="J1172" i="4"/>
  <c r="K1172" i="4" s="1"/>
  <c r="I1172" i="4"/>
  <c r="J1171" i="4"/>
  <c r="K1171" i="4" s="1"/>
  <c r="I1171" i="4"/>
  <c r="J1170" i="4"/>
  <c r="K1170" i="4" s="1"/>
  <c r="M1170" i="4" s="1"/>
  <c r="I1170" i="4"/>
  <c r="J1169" i="4"/>
  <c r="K1169" i="4" s="1"/>
  <c r="I1169" i="4"/>
  <c r="J1168" i="4"/>
  <c r="K1168" i="4" s="1"/>
  <c r="I1168" i="4"/>
  <c r="J1167" i="4"/>
  <c r="K1167" i="4" s="1"/>
  <c r="I1167" i="4"/>
  <c r="J1166" i="4"/>
  <c r="K1166" i="4" s="1"/>
  <c r="M1166" i="4" s="1"/>
  <c r="I1166" i="4"/>
  <c r="J1165" i="4"/>
  <c r="K1165" i="4" s="1"/>
  <c r="I1165" i="4"/>
  <c r="J1164" i="4"/>
  <c r="K1164" i="4" s="1"/>
  <c r="I1164" i="4"/>
  <c r="J1163" i="4"/>
  <c r="K1163" i="4" s="1"/>
  <c r="I1163" i="4"/>
  <c r="J1162" i="4"/>
  <c r="K1162" i="4" s="1"/>
  <c r="M1162" i="4" s="1"/>
  <c r="I1162" i="4"/>
  <c r="J1161" i="4"/>
  <c r="K1161" i="4" s="1"/>
  <c r="I1161" i="4"/>
  <c r="J1160" i="4"/>
  <c r="K1160" i="4" s="1"/>
  <c r="I1160" i="4"/>
  <c r="J1159" i="4"/>
  <c r="K1159" i="4" s="1"/>
  <c r="I1159" i="4"/>
  <c r="J1158" i="4"/>
  <c r="K1158" i="4" s="1"/>
  <c r="M1158" i="4" s="1"/>
  <c r="I1158" i="4"/>
  <c r="J1157" i="4"/>
  <c r="K1157" i="4" s="1"/>
  <c r="I1157" i="4"/>
  <c r="J1156" i="4"/>
  <c r="K1156" i="4" s="1"/>
  <c r="I1156" i="4"/>
  <c r="J1155" i="4"/>
  <c r="K1155" i="4" s="1"/>
  <c r="I1155" i="4"/>
  <c r="J1154" i="4"/>
  <c r="K1154" i="4" s="1"/>
  <c r="M1154" i="4" s="1"/>
  <c r="I1154" i="4"/>
  <c r="J1153" i="4"/>
  <c r="K1153" i="4" s="1"/>
  <c r="I1153" i="4"/>
  <c r="J1152" i="4"/>
  <c r="K1152" i="4" s="1"/>
  <c r="I1152" i="4"/>
  <c r="J1151" i="4"/>
  <c r="K1151" i="4" s="1"/>
  <c r="I1151" i="4"/>
  <c r="J1150" i="4"/>
  <c r="K1150" i="4" s="1"/>
  <c r="M1150" i="4" s="1"/>
  <c r="I1150" i="4"/>
  <c r="J1149" i="4"/>
  <c r="K1149" i="4" s="1"/>
  <c r="I1149" i="4"/>
  <c r="J1148" i="4"/>
  <c r="K1148" i="4" s="1"/>
  <c r="I1148" i="4"/>
  <c r="J1147" i="4"/>
  <c r="K1147" i="4" s="1"/>
  <c r="I1147" i="4"/>
  <c r="J1146" i="4"/>
  <c r="K1146" i="4" s="1"/>
  <c r="M1146" i="4" s="1"/>
  <c r="I1146" i="4"/>
  <c r="J1145" i="4"/>
  <c r="K1145" i="4" s="1"/>
  <c r="I1145" i="4"/>
  <c r="J1144" i="4"/>
  <c r="K1144" i="4" s="1"/>
  <c r="I1144" i="4"/>
  <c r="J1143" i="4"/>
  <c r="K1143" i="4" s="1"/>
  <c r="I1143" i="4"/>
  <c r="J1142" i="4"/>
  <c r="K1142" i="4" s="1"/>
  <c r="M1142" i="4" s="1"/>
  <c r="I1142" i="4"/>
  <c r="J1141" i="4"/>
  <c r="K1141" i="4" s="1"/>
  <c r="I1141" i="4"/>
  <c r="J1140" i="4"/>
  <c r="K1140" i="4" s="1"/>
  <c r="I1140" i="4"/>
  <c r="J1139" i="4"/>
  <c r="K1139" i="4" s="1"/>
  <c r="I1139" i="4"/>
  <c r="J1138" i="4"/>
  <c r="K1138" i="4" s="1"/>
  <c r="M1138" i="4" s="1"/>
  <c r="I1138" i="4"/>
  <c r="J1137" i="4"/>
  <c r="K1137" i="4" s="1"/>
  <c r="I1137" i="4"/>
  <c r="J1136" i="4"/>
  <c r="K1136" i="4" s="1"/>
  <c r="I1136" i="4"/>
  <c r="J1135" i="4"/>
  <c r="K1135" i="4" s="1"/>
  <c r="I1135" i="4"/>
  <c r="J1134" i="4"/>
  <c r="K1134" i="4" s="1"/>
  <c r="M1134" i="4" s="1"/>
  <c r="I1134" i="4"/>
  <c r="J1133" i="4"/>
  <c r="K1133" i="4" s="1"/>
  <c r="I1133" i="4"/>
  <c r="J1132" i="4"/>
  <c r="K1132" i="4" s="1"/>
  <c r="I1132" i="4"/>
  <c r="J1131" i="4"/>
  <c r="K1131" i="4" s="1"/>
  <c r="I1131" i="4"/>
  <c r="J1130" i="4"/>
  <c r="K1130" i="4" s="1"/>
  <c r="M1130" i="4" s="1"/>
  <c r="I1130" i="4"/>
  <c r="J1129" i="4"/>
  <c r="K1129" i="4" s="1"/>
  <c r="I1129" i="4"/>
  <c r="J1128" i="4"/>
  <c r="K1128" i="4" s="1"/>
  <c r="I1128" i="4"/>
  <c r="J1127" i="4"/>
  <c r="K1127" i="4" s="1"/>
  <c r="I1127" i="4"/>
  <c r="J1126" i="4"/>
  <c r="K1126" i="4" s="1"/>
  <c r="M1126" i="4" s="1"/>
  <c r="I1126" i="4"/>
  <c r="J1125" i="4"/>
  <c r="K1125" i="4" s="1"/>
  <c r="I1125" i="4"/>
  <c r="J1124" i="4"/>
  <c r="K1124" i="4" s="1"/>
  <c r="I1124" i="4"/>
  <c r="J1123" i="4"/>
  <c r="K1123" i="4" s="1"/>
  <c r="I1123" i="4"/>
  <c r="J1122" i="4"/>
  <c r="K1122" i="4" s="1"/>
  <c r="M1122" i="4" s="1"/>
  <c r="I1122" i="4"/>
  <c r="J1121" i="4"/>
  <c r="K1121" i="4" s="1"/>
  <c r="I1121" i="4"/>
  <c r="J1120" i="4"/>
  <c r="K1120" i="4" s="1"/>
  <c r="I1120" i="4"/>
  <c r="J1119" i="4"/>
  <c r="K1119" i="4" s="1"/>
  <c r="I1119" i="4"/>
  <c r="J1118" i="4"/>
  <c r="K1118" i="4" s="1"/>
  <c r="M1118" i="4" s="1"/>
  <c r="I1118" i="4"/>
  <c r="J1117" i="4"/>
  <c r="K1117" i="4" s="1"/>
  <c r="I1117" i="4"/>
  <c r="J1116" i="4"/>
  <c r="K1116" i="4" s="1"/>
  <c r="I1116" i="4"/>
  <c r="J1115" i="4"/>
  <c r="K1115" i="4" s="1"/>
  <c r="I1115" i="4"/>
  <c r="J1114" i="4"/>
  <c r="K1114" i="4" s="1"/>
  <c r="I1114" i="4"/>
  <c r="J1113" i="4"/>
  <c r="K1113" i="4" s="1"/>
  <c r="M1113" i="4" s="1"/>
  <c r="I1113" i="4"/>
  <c r="J1112" i="4"/>
  <c r="K1112" i="4" s="1"/>
  <c r="I1112" i="4"/>
  <c r="J1111" i="4"/>
  <c r="K1111" i="4" s="1"/>
  <c r="I1111" i="4"/>
  <c r="J1110" i="4"/>
  <c r="K1110" i="4" s="1"/>
  <c r="I1110" i="4"/>
  <c r="J1109" i="4"/>
  <c r="K1109" i="4" s="1"/>
  <c r="I1109" i="4"/>
  <c r="J1108" i="4"/>
  <c r="K1108" i="4" s="1"/>
  <c r="I1108" i="4"/>
  <c r="J1107" i="4"/>
  <c r="K1107" i="4" s="1"/>
  <c r="I1107" i="4"/>
  <c r="J1106" i="4"/>
  <c r="K1106" i="4" s="1"/>
  <c r="I1106" i="4"/>
  <c r="J1105" i="4"/>
  <c r="K1105" i="4" s="1"/>
  <c r="M1105" i="4" s="1"/>
  <c r="I1105" i="4"/>
  <c r="J1104" i="4"/>
  <c r="K1104" i="4" s="1"/>
  <c r="I1104" i="4"/>
  <c r="J1103" i="4"/>
  <c r="K1103" i="4" s="1"/>
  <c r="I1103" i="4"/>
  <c r="J1102" i="4"/>
  <c r="K1102" i="4" s="1"/>
  <c r="I1102" i="4"/>
  <c r="J1101" i="4"/>
  <c r="K1101" i="4" s="1"/>
  <c r="I1101" i="4"/>
  <c r="J1100" i="4"/>
  <c r="K1100" i="4" s="1"/>
  <c r="I1100" i="4"/>
  <c r="J1099" i="4"/>
  <c r="K1099" i="4" s="1"/>
  <c r="I1099" i="4"/>
  <c r="J1098" i="4"/>
  <c r="K1098" i="4" s="1"/>
  <c r="I1098" i="4"/>
  <c r="J1097" i="4"/>
  <c r="K1097" i="4" s="1"/>
  <c r="M1097" i="4" s="1"/>
  <c r="I1097" i="4"/>
  <c r="J1096" i="4"/>
  <c r="K1096" i="4" s="1"/>
  <c r="I1096" i="4"/>
  <c r="J1095" i="4"/>
  <c r="K1095" i="4" s="1"/>
  <c r="I1095" i="4"/>
  <c r="J1094" i="4"/>
  <c r="K1094" i="4" s="1"/>
  <c r="I1094" i="4"/>
  <c r="J1093" i="4"/>
  <c r="K1093" i="4" s="1"/>
  <c r="I1093" i="4"/>
  <c r="J1092" i="4"/>
  <c r="K1092" i="4" s="1"/>
  <c r="I1092" i="4"/>
  <c r="J1091" i="4"/>
  <c r="K1091" i="4" s="1"/>
  <c r="I1091" i="4"/>
  <c r="J1090" i="4"/>
  <c r="K1090" i="4" s="1"/>
  <c r="I1090" i="4"/>
  <c r="J1089" i="4"/>
  <c r="K1089" i="4" s="1"/>
  <c r="M1089" i="4" s="1"/>
  <c r="I1089" i="4"/>
  <c r="J1088" i="4"/>
  <c r="K1088" i="4" s="1"/>
  <c r="I1088" i="4"/>
  <c r="J1087" i="4"/>
  <c r="K1087" i="4" s="1"/>
  <c r="I1087" i="4"/>
  <c r="J1086" i="4"/>
  <c r="K1086" i="4" s="1"/>
  <c r="I1086" i="4"/>
  <c r="J1085" i="4"/>
  <c r="K1085" i="4" s="1"/>
  <c r="I1085" i="4"/>
  <c r="J1084" i="4"/>
  <c r="K1084" i="4" s="1"/>
  <c r="I1084" i="4"/>
  <c r="J1083" i="4"/>
  <c r="K1083" i="4" s="1"/>
  <c r="I1083" i="4"/>
  <c r="J1082" i="4"/>
  <c r="K1082" i="4" s="1"/>
  <c r="I1082" i="4"/>
  <c r="J1081" i="4"/>
  <c r="K1081" i="4" s="1"/>
  <c r="M1081" i="4" s="1"/>
  <c r="I1081" i="4"/>
  <c r="J1080" i="4"/>
  <c r="K1080" i="4" s="1"/>
  <c r="I1080" i="4"/>
  <c r="J1079" i="4"/>
  <c r="K1079" i="4" s="1"/>
  <c r="I1079" i="4"/>
  <c r="J1078" i="4"/>
  <c r="K1078" i="4" s="1"/>
  <c r="I1078" i="4"/>
  <c r="J1077" i="4"/>
  <c r="K1077" i="4" s="1"/>
  <c r="I1077" i="4"/>
  <c r="J1076" i="4"/>
  <c r="K1076" i="4" s="1"/>
  <c r="I1076" i="4"/>
  <c r="J1075" i="4"/>
  <c r="K1075" i="4" s="1"/>
  <c r="I1075" i="4"/>
  <c r="J1074" i="4"/>
  <c r="K1074" i="4" s="1"/>
  <c r="I1074" i="4"/>
  <c r="J1073" i="4"/>
  <c r="K1073" i="4" s="1"/>
  <c r="M1073" i="4" s="1"/>
  <c r="I1073" i="4"/>
  <c r="J1072" i="4"/>
  <c r="K1072" i="4" s="1"/>
  <c r="I1072" i="4"/>
  <c r="J1071" i="4"/>
  <c r="K1071" i="4" s="1"/>
  <c r="I1071" i="4"/>
  <c r="J1070" i="4"/>
  <c r="K1070" i="4" s="1"/>
  <c r="M1070" i="4" s="1"/>
  <c r="I1070" i="4"/>
  <c r="J1069" i="4"/>
  <c r="K1069" i="4" s="1"/>
  <c r="I1069" i="4"/>
  <c r="J1068" i="4"/>
  <c r="K1068" i="4" s="1"/>
  <c r="L1068" i="4" s="1"/>
  <c r="I1068" i="4"/>
  <c r="J1067" i="4"/>
  <c r="K1067" i="4" s="1"/>
  <c r="I1067" i="4"/>
  <c r="J1066" i="4"/>
  <c r="K1066" i="4" s="1"/>
  <c r="I1066" i="4"/>
  <c r="J1065" i="4"/>
  <c r="K1065" i="4" s="1"/>
  <c r="M1065" i="4" s="1"/>
  <c r="I1065" i="4"/>
  <c r="J1064" i="4"/>
  <c r="K1064" i="4" s="1"/>
  <c r="M1064" i="4" s="1"/>
  <c r="I1064" i="4"/>
  <c r="J1063" i="4"/>
  <c r="K1063" i="4" s="1"/>
  <c r="L1063" i="4" s="1"/>
  <c r="I1063" i="4"/>
  <c r="J1062" i="4"/>
  <c r="K1062" i="4" s="1"/>
  <c r="M1062" i="4" s="1"/>
  <c r="I1062" i="4"/>
  <c r="J1061" i="4"/>
  <c r="K1061" i="4" s="1"/>
  <c r="I1061" i="4"/>
  <c r="J1060" i="4"/>
  <c r="K1060" i="4" s="1"/>
  <c r="M1060" i="4" s="1"/>
  <c r="I1060" i="4"/>
  <c r="J1059" i="4"/>
  <c r="K1059" i="4" s="1"/>
  <c r="I1059" i="4"/>
  <c r="J1058" i="4"/>
  <c r="K1058" i="4" s="1"/>
  <c r="I1058" i="4"/>
  <c r="J1057" i="4"/>
  <c r="K1057" i="4" s="1"/>
  <c r="M1057" i="4" s="1"/>
  <c r="I1057" i="4"/>
  <c r="J1056" i="4"/>
  <c r="K1056" i="4" s="1"/>
  <c r="L1056" i="4" s="1"/>
  <c r="I1056" i="4"/>
  <c r="J1055" i="4"/>
  <c r="K1055" i="4" s="1"/>
  <c r="I1055" i="4"/>
  <c r="J1054" i="4"/>
  <c r="K1054" i="4" s="1"/>
  <c r="I1054" i="4"/>
  <c r="J1053" i="4"/>
  <c r="K1053" i="4" s="1"/>
  <c r="I1053" i="4"/>
  <c r="J1052" i="4"/>
  <c r="K1052" i="4" s="1"/>
  <c r="M1052" i="4" s="1"/>
  <c r="I1052" i="4"/>
  <c r="J1051" i="4"/>
  <c r="K1051" i="4" s="1"/>
  <c r="I1051" i="4"/>
  <c r="J1050" i="4"/>
  <c r="K1050" i="4" s="1"/>
  <c r="I1050" i="4"/>
  <c r="J1049" i="4"/>
  <c r="K1049" i="4" s="1"/>
  <c r="M1049" i="4" s="1"/>
  <c r="I1049" i="4"/>
  <c r="J1048" i="4"/>
  <c r="K1048" i="4" s="1"/>
  <c r="M1048" i="4" s="1"/>
  <c r="I1048" i="4"/>
  <c r="J1047" i="4"/>
  <c r="K1047" i="4" s="1"/>
  <c r="L1047" i="4" s="1"/>
  <c r="I1047" i="4"/>
  <c r="J1046" i="4"/>
  <c r="K1046" i="4" s="1"/>
  <c r="M1046" i="4" s="1"/>
  <c r="I1046" i="4"/>
  <c r="J1045" i="4"/>
  <c r="K1045" i="4" s="1"/>
  <c r="I1045" i="4"/>
  <c r="J1044" i="4"/>
  <c r="K1044" i="4" s="1"/>
  <c r="I1044" i="4"/>
  <c r="J1043" i="4"/>
  <c r="K1043" i="4" s="1"/>
  <c r="I1043" i="4"/>
  <c r="J1042" i="4"/>
  <c r="K1042" i="4" s="1"/>
  <c r="M1042" i="4" s="1"/>
  <c r="I1042" i="4"/>
  <c r="J1041" i="4"/>
  <c r="K1041" i="4" s="1"/>
  <c r="M1041" i="4" s="1"/>
  <c r="I1041" i="4"/>
  <c r="J1040" i="4"/>
  <c r="K1040" i="4" s="1"/>
  <c r="I1040" i="4"/>
  <c r="J1039" i="4"/>
  <c r="K1039" i="4" s="1"/>
  <c r="I1039" i="4"/>
  <c r="J1038" i="4"/>
  <c r="K1038" i="4" s="1"/>
  <c r="M1038" i="4" s="1"/>
  <c r="I1038" i="4"/>
  <c r="J1037" i="4"/>
  <c r="K1037" i="4" s="1"/>
  <c r="I1037" i="4"/>
  <c r="J1036" i="4"/>
  <c r="K1036" i="4" s="1"/>
  <c r="I1036" i="4"/>
  <c r="J1035" i="4"/>
  <c r="K1035" i="4" s="1"/>
  <c r="I1035" i="4"/>
  <c r="J1034" i="4"/>
  <c r="K1034" i="4" s="1"/>
  <c r="M1034" i="4" s="1"/>
  <c r="I1034" i="4"/>
  <c r="J1033" i="4"/>
  <c r="K1033" i="4" s="1"/>
  <c r="M1033" i="4" s="1"/>
  <c r="I1033" i="4"/>
  <c r="J1032" i="4"/>
  <c r="K1032" i="4" s="1"/>
  <c r="I1032" i="4"/>
  <c r="J1031" i="4"/>
  <c r="K1031" i="4" s="1"/>
  <c r="I1031" i="4"/>
  <c r="J1030" i="4"/>
  <c r="K1030" i="4" s="1"/>
  <c r="M1030" i="4" s="1"/>
  <c r="I1030" i="4"/>
  <c r="J1029" i="4"/>
  <c r="K1029" i="4" s="1"/>
  <c r="I1029" i="4"/>
  <c r="J1028" i="4"/>
  <c r="K1028" i="4" s="1"/>
  <c r="I1028" i="4"/>
  <c r="J1027" i="4"/>
  <c r="K1027" i="4" s="1"/>
  <c r="I1027" i="4"/>
  <c r="J1026" i="4"/>
  <c r="K1026" i="4" s="1"/>
  <c r="M1026" i="4" s="1"/>
  <c r="I1026" i="4"/>
  <c r="J1025" i="4"/>
  <c r="K1025" i="4" s="1"/>
  <c r="M1025" i="4" s="1"/>
  <c r="I1025" i="4"/>
  <c r="J1024" i="4"/>
  <c r="K1024" i="4" s="1"/>
  <c r="I1024" i="4"/>
  <c r="J1023" i="4"/>
  <c r="K1023" i="4" s="1"/>
  <c r="I1023" i="4"/>
  <c r="J1022" i="4"/>
  <c r="K1022" i="4" s="1"/>
  <c r="M1022" i="4" s="1"/>
  <c r="I1022" i="4"/>
  <c r="J1021" i="4"/>
  <c r="K1021" i="4" s="1"/>
  <c r="I1021" i="4"/>
  <c r="J1020" i="4"/>
  <c r="K1020" i="4" s="1"/>
  <c r="I1020" i="4"/>
  <c r="J1019" i="4"/>
  <c r="K1019" i="4" s="1"/>
  <c r="I1019" i="4"/>
  <c r="J1018" i="4"/>
  <c r="K1018" i="4" s="1"/>
  <c r="M1018" i="4" s="1"/>
  <c r="I1018" i="4"/>
  <c r="J1017" i="4"/>
  <c r="K1017" i="4" s="1"/>
  <c r="M1017" i="4" s="1"/>
  <c r="I1017" i="4"/>
  <c r="J1016" i="4"/>
  <c r="K1016" i="4" s="1"/>
  <c r="I1016" i="4"/>
  <c r="J1015" i="4"/>
  <c r="K1015" i="4" s="1"/>
  <c r="M1015" i="4" s="1"/>
  <c r="I1015" i="4"/>
  <c r="J1014" i="4"/>
  <c r="K1014" i="4" s="1"/>
  <c r="I1014" i="4"/>
  <c r="J1013" i="4"/>
  <c r="K1013" i="4" s="1"/>
  <c r="M1013" i="4" s="1"/>
  <c r="I1013" i="4"/>
  <c r="J1012" i="4"/>
  <c r="K1012" i="4" s="1"/>
  <c r="I1012" i="4"/>
  <c r="J1011" i="4"/>
  <c r="K1011" i="4" s="1"/>
  <c r="M1011" i="4" s="1"/>
  <c r="I1011" i="4"/>
  <c r="J1010" i="4"/>
  <c r="K1010" i="4" s="1"/>
  <c r="I1010" i="4"/>
  <c r="J1009" i="4"/>
  <c r="K1009" i="4" s="1"/>
  <c r="I1009" i="4"/>
  <c r="J1008" i="4"/>
  <c r="K1008" i="4" s="1"/>
  <c r="I1008" i="4"/>
  <c r="J1007" i="4"/>
  <c r="K1007" i="4" s="1"/>
  <c r="M1007" i="4" s="1"/>
  <c r="I1007" i="4"/>
  <c r="J1006" i="4"/>
  <c r="K1006" i="4" s="1"/>
  <c r="I1006" i="4"/>
  <c r="J1005" i="4"/>
  <c r="K1005" i="4" s="1"/>
  <c r="M1005" i="4" s="1"/>
  <c r="I1005" i="4"/>
  <c r="J1004" i="4"/>
  <c r="K1004" i="4" s="1"/>
  <c r="I1004" i="4"/>
  <c r="J1003" i="4"/>
  <c r="K1003" i="4" s="1"/>
  <c r="M1003" i="4" s="1"/>
  <c r="I1003" i="4"/>
  <c r="J1002" i="4"/>
  <c r="K1002" i="4" s="1"/>
  <c r="I1002" i="4"/>
  <c r="J1001" i="4"/>
  <c r="K1001" i="4" s="1"/>
  <c r="I1001" i="4"/>
  <c r="J1000" i="4"/>
  <c r="K1000" i="4" s="1"/>
  <c r="I1000" i="4"/>
  <c r="J999" i="4"/>
  <c r="K999" i="4" s="1"/>
  <c r="M999" i="4" s="1"/>
  <c r="I999" i="4"/>
  <c r="J998" i="4"/>
  <c r="K998" i="4" s="1"/>
  <c r="I998" i="4"/>
  <c r="J997" i="4"/>
  <c r="K997" i="4" s="1"/>
  <c r="M997" i="4" s="1"/>
  <c r="I997" i="4"/>
  <c r="J996" i="4"/>
  <c r="K996" i="4" s="1"/>
  <c r="I996" i="4"/>
  <c r="J995" i="4"/>
  <c r="K995" i="4" s="1"/>
  <c r="M995" i="4" s="1"/>
  <c r="I995" i="4"/>
  <c r="J994" i="4"/>
  <c r="K994" i="4" s="1"/>
  <c r="I994" i="4"/>
  <c r="J993" i="4"/>
  <c r="K993" i="4" s="1"/>
  <c r="L993" i="4" s="1"/>
  <c r="I993" i="4"/>
  <c r="J992" i="4"/>
  <c r="K992" i="4" s="1"/>
  <c r="I992" i="4"/>
  <c r="J991" i="4"/>
  <c r="K991" i="4" s="1"/>
  <c r="M991" i="4" s="1"/>
  <c r="I991" i="4"/>
  <c r="J990" i="4"/>
  <c r="K990" i="4" s="1"/>
  <c r="I990" i="4"/>
  <c r="J989" i="4"/>
  <c r="K989" i="4" s="1"/>
  <c r="M989" i="4" s="1"/>
  <c r="I989" i="4"/>
  <c r="J988" i="4"/>
  <c r="K988" i="4" s="1"/>
  <c r="I988" i="4"/>
  <c r="J987" i="4"/>
  <c r="K987" i="4" s="1"/>
  <c r="M987" i="4" s="1"/>
  <c r="I987" i="4"/>
  <c r="J986" i="4"/>
  <c r="K986" i="4" s="1"/>
  <c r="I986" i="4"/>
  <c r="J985" i="4"/>
  <c r="K985" i="4" s="1"/>
  <c r="I985" i="4"/>
  <c r="J984" i="4"/>
  <c r="K984" i="4" s="1"/>
  <c r="I984" i="4"/>
  <c r="J983" i="4"/>
  <c r="K983" i="4" s="1"/>
  <c r="M983" i="4" s="1"/>
  <c r="I983" i="4"/>
  <c r="J982" i="4"/>
  <c r="K982" i="4" s="1"/>
  <c r="I982" i="4"/>
  <c r="J981" i="4"/>
  <c r="K981" i="4" s="1"/>
  <c r="M981" i="4" s="1"/>
  <c r="I981" i="4"/>
  <c r="J980" i="4"/>
  <c r="K980" i="4" s="1"/>
  <c r="I980" i="4"/>
  <c r="J979" i="4"/>
  <c r="K979" i="4" s="1"/>
  <c r="M979" i="4" s="1"/>
  <c r="I979" i="4"/>
  <c r="J978" i="4"/>
  <c r="K978" i="4" s="1"/>
  <c r="I978" i="4"/>
  <c r="J977" i="4"/>
  <c r="K977" i="4" s="1"/>
  <c r="I977" i="4"/>
  <c r="J976" i="4"/>
  <c r="K976" i="4" s="1"/>
  <c r="I976" i="4"/>
  <c r="J975" i="4"/>
  <c r="K975" i="4" s="1"/>
  <c r="M975" i="4" s="1"/>
  <c r="I975" i="4"/>
  <c r="J974" i="4"/>
  <c r="K974" i="4" s="1"/>
  <c r="I974" i="4"/>
  <c r="J973" i="4"/>
  <c r="K973" i="4" s="1"/>
  <c r="M973" i="4" s="1"/>
  <c r="I973" i="4"/>
  <c r="J972" i="4"/>
  <c r="K972" i="4" s="1"/>
  <c r="I972" i="4"/>
  <c r="J971" i="4"/>
  <c r="K971" i="4" s="1"/>
  <c r="M971" i="4" s="1"/>
  <c r="I971" i="4"/>
  <c r="J970" i="4"/>
  <c r="K970" i="4" s="1"/>
  <c r="I970" i="4"/>
  <c r="J969" i="4"/>
  <c r="K969" i="4" s="1"/>
  <c r="L969" i="4" s="1"/>
  <c r="I969" i="4"/>
  <c r="J968" i="4"/>
  <c r="K968" i="4" s="1"/>
  <c r="I968" i="4"/>
  <c r="J967" i="4"/>
  <c r="K967" i="4" s="1"/>
  <c r="M967" i="4" s="1"/>
  <c r="I967" i="4"/>
  <c r="J966" i="4"/>
  <c r="K966" i="4" s="1"/>
  <c r="I966" i="4"/>
  <c r="J965" i="4"/>
  <c r="K965" i="4" s="1"/>
  <c r="M965" i="4" s="1"/>
  <c r="I965" i="4"/>
  <c r="J964" i="4"/>
  <c r="K964" i="4" s="1"/>
  <c r="I964" i="4"/>
  <c r="J963" i="4"/>
  <c r="K963" i="4" s="1"/>
  <c r="M963" i="4" s="1"/>
  <c r="I963" i="4"/>
  <c r="J962" i="4"/>
  <c r="K962" i="4" s="1"/>
  <c r="I962" i="4"/>
  <c r="J961" i="4"/>
  <c r="K961" i="4" s="1"/>
  <c r="L961" i="4" s="1"/>
  <c r="I961" i="4"/>
  <c r="J960" i="4"/>
  <c r="K960" i="4" s="1"/>
  <c r="I960" i="4"/>
  <c r="J959" i="4"/>
  <c r="K959" i="4" s="1"/>
  <c r="M959" i="4" s="1"/>
  <c r="I959" i="4"/>
  <c r="J958" i="4"/>
  <c r="K958" i="4" s="1"/>
  <c r="I958" i="4"/>
  <c r="J957" i="4"/>
  <c r="K957" i="4" s="1"/>
  <c r="M957" i="4" s="1"/>
  <c r="I957" i="4"/>
  <c r="J956" i="4"/>
  <c r="K956" i="4" s="1"/>
  <c r="I956" i="4"/>
  <c r="J955" i="4"/>
  <c r="K955" i="4" s="1"/>
  <c r="M955" i="4" s="1"/>
  <c r="I955" i="4"/>
  <c r="J954" i="4"/>
  <c r="K954" i="4" s="1"/>
  <c r="I954" i="4"/>
  <c r="J953" i="4"/>
  <c r="K953" i="4" s="1"/>
  <c r="I953" i="4"/>
  <c r="J952" i="4"/>
  <c r="K952" i="4" s="1"/>
  <c r="I952" i="4"/>
  <c r="J951" i="4"/>
  <c r="K951" i="4" s="1"/>
  <c r="M951" i="4" s="1"/>
  <c r="I951" i="4"/>
  <c r="J950" i="4"/>
  <c r="K950" i="4" s="1"/>
  <c r="I950" i="4"/>
  <c r="J949" i="4"/>
  <c r="K949" i="4" s="1"/>
  <c r="M949" i="4" s="1"/>
  <c r="I949" i="4"/>
  <c r="J948" i="4"/>
  <c r="K948" i="4" s="1"/>
  <c r="I948" i="4"/>
  <c r="J947" i="4"/>
  <c r="K947" i="4" s="1"/>
  <c r="M947" i="4" s="1"/>
  <c r="I947" i="4"/>
  <c r="J946" i="4"/>
  <c r="K946" i="4" s="1"/>
  <c r="I946" i="4"/>
  <c r="J945" i="4"/>
  <c r="K945" i="4" s="1"/>
  <c r="I945" i="4"/>
  <c r="J944" i="4"/>
  <c r="K944" i="4" s="1"/>
  <c r="I944" i="4"/>
  <c r="J943" i="4"/>
  <c r="K943" i="4" s="1"/>
  <c r="M943" i="4" s="1"/>
  <c r="I943" i="4"/>
  <c r="J942" i="4"/>
  <c r="K942" i="4" s="1"/>
  <c r="I942" i="4"/>
  <c r="J941" i="4"/>
  <c r="K941" i="4" s="1"/>
  <c r="M941" i="4" s="1"/>
  <c r="I941" i="4"/>
  <c r="J940" i="4"/>
  <c r="K940" i="4" s="1"/>
  <c r="I940" i="4"/>
  <c r="J939" i="4"/>
  <c r="K939" i="4" s="1"/>
  <c r="M939" i="4" s="1"/>
  <c r="I939" i="4"/>
  <c r="J938" i="4"/>
  <c r="K938" i="4" s="1"/>
  <c r="I938" i="4"/>
  <c r="J937" i="4"/>
  <c r="K937" i="4" s="1"/>
  <c r="I937" i="4"/>
  <c r="J936" i="4"/>
  <c r="K936" i="4" s="1"/>
  <c r="I936" i="4"/>
  <c r="J935" i="4"/>
  <c r="K935" i="4" s="1"/>
  <c r="M935" i="4" s="1"/>
  <c r="I935" i="4"/>
  <c r="J934" i="4"/>
  <c r="K934" i="4" s="1"/>
  <c r="I934" i="4"/>
  <c r="J933" i="4"/>
  <c r="K933" i="4" s="1"/>
  <c r="M933" i="4" s="1"/>
  <c r="I933" i="4"/>
  <c r="J932" i="4"/>
  <c r="K932" i="4" s="1"/>
  <c r="I932" i="4"/>
  <c r="J931" i="4"/>
  <c r="K931" i="4" s="1"/>
  <c r="M931" i="4" s="1"/>
  <c r="I931" i="4"/>
  <c r="J930" i="4"/>
  <c r="K930" i="4" s="1"/>
  <c r="I930" i="4"/>
  <c r="J929" i="4"/>
  <c r="K929" i="4" s="1"/>
  <c r="L929" i="4" s="1"/>
  <c r="I929" i="4"/>
  <c r="J928" i="4"/>
  <c r="K928" i="4" s="1"/>
  <c r="I928" i="4"/>
  <c r="J927" i="4"/>
  <c r="K927" i="4" s="1"/>
  <c r="M927" i="4" s="1"/>
  <c r="I927" i="4"/>
  <c r="J926" i="4"/>
  <c r="K926" i="4" s="1"/>
  <c r="I926" i="4"/>
  <c r="J925" i="4"/>
  <c r="K925" i="4" s="1"/>
  <c r="M925" i="4" s="1"/>
  <c r="I925" i="4"/>
  <c r="J924" i="4"/>
  <c r="K924" i="4" s="1"/>
  <c r="I924" i="4"/>
  <c r="J923" i="4"/>
  <c r="K923" i="4" s="1"/>
  <c r="M923" i="4" s="1"/>
  <c r="I923" i="4"/>
  <c r="J922" i="4"/>
  <c r="K922" i="4" s="1"/>
  <c r="I922" i="4"/>
  <c r="J921" i="4"/>
  <c r="K921" i="4" s="1"/>
  <c r="I921" i="4"/>
  <c r="J920" i="4"/>
  <c r="K920" i="4" s="1"/>
  <c r="I920" i="4"/>
  <c r="J919" i="4"/>
  <c r="K919" i="4" s="1"/>
  <c r="M919" i="4" s="1"/>
  <c r="I919" i="4"/>
  <c r="J918" i="4"/>
  <c r="K918" i="4" s="1"/>
  <c r="I918" i="4"/>
  <c r="J917" i="4"/>
  <c r="K917" i="4" s="1"/>
  <c r="I917" i="4"/>
  <c r="J916" i="4"/>
  <c r="K916" i="4" s="1"/>
  <c r="I916" i="4"/>
  <c r="J915" i="4"/>
  <c r="K915" i="4" s="1"/>
  <c r="M915" i="4" s="1"/>
  <c r="I915" i="4"/>
  <c r="J914" i="4"/>
  <c r="K914" i="4" s="1"/>
  <c r="M914" i="4" s="1"/>
  <c r="I914" i="4"/>
  <c r="J913" i="4"/>
  <c r="K913" i="4" s="1"/>
  <c r="I913" i="4"/>
  <c r="J912" i="4"/>
  <c r="K912" i="4" s="1"/>
  <c r="I912" i="4"/>
  <c r="J911" i="4"/>
  <c r="K911" i="4" s="1"/>
  <c r="M911" i="4" s="1"/>
  <c r="I911" i="4"/>
  <c r="J910" i="4"/>
  <c r="K910" i="4" s="1"/>
  <c r="I910" i="4"/>
  <c r="J909" i="4"/>
  <c r="K909" i="4" s="1"/>
  <c r="I909" i="4"/>
  <c r="J908" i="4"/>
  <c r="K908" i="4" s="1"/>
  <c r="I908" i="4"/>
  <c r="J907" i="4"/>
  <c r="K907" i="4" s="1"/>
  <c r="M907" i="4" s="1"/>
  <c r="I907" i="4"/>
  <c r="J906" i="4"/>
  <c r="K906" i="4" s="1"/>
  <c r="M906" i="4" s="1"/>
  <c r="I906" i="4"/>
  <c r="J905" i="4"/>
  <c r="K905" i="4" s="1"/>
  <c r="I905" i="4"/>
  <c r="J904" i="4"/>
  <c r="K904" i="4" s="1"/>
  <c r="I904" i="4"/>
  <c r="J903" i="4"/>
  <c r="K903" i="4" s="1"/>
  <c r="M903" i="4" s="1"/>
  <c r="I903" i="4"/>
  <c r="J902" i="4"/>
  <c r="K902" i="4" s="1"/>
  <c r="I902" i="4"/>
  <c r="J901" i="4"/>
  <c r="K901" i="4" s="1"/>
  <c r="M901" i="4" s="1"/>
  <c r="I901" i="4"/>
  <c r="J900" i="4"/>
  <c r="K900" i="4" s="1"/>
  <c r="I900" i="4"/>
  <c r="J899" i="4"/>
  <c r="K899" i="4" s="1"/>
  <c r="M899" i="4" s="1"/>
  <c r="I899" i="4"/>
  <c r="J898" i="4"/>
  <c r="K898" i="4" s="1"/>
  <c r="M898" i="4" s="1"/>
  <c r="I898" i="4"/>
  <c r="J897" i="4"/>
  <c r="K897" i="4" s="1"/>
  <c r="I897" i="4"/>
  <c r="J896" i="4"/>
  <c r="K896" i="4" s="1"/>
  <c r="I896" i="4"/>
  <c r="J895" i="4"/>
  <c r="K895" i="4" s="1"/>
  <c r="M895" i="4" s="1"/>
  <c r="I895" i="4"/>
  <c r="J894" i="4"/>
  <c r="K894" i="4" s="1"/>
  <c r="I894" i="4"/>
  <c r="J893" i="4"/>
  <c r="K893" i="4" s="1"/>
  <c r="M893" i="4" s="1"/>
  <c r="I893" i="4"/>
  <c r="J892" i="4"/>
  <c r="K892" i="4" s="1"/>
  <c r="I892" i="4"/>
  <c r="J891" i="4"/>
  <c r="K891" i="4" s="1"/>
  <c r="M891" i="4" s="1"/>
  <c r="I891" i="4"/>
  <c r="J890" i="4"/>
  <c r="K890" i="4" s="1"/>
  <c r="M890" i="4" s="1"/>
  <c r="I890" i="4"/>
  <c r="J889" i="4"/>
  <c r="K889" i="4" s="1"/>
  <c r="I889" i="4"/>
  <c r="J888" i="4"/>
  <c r="K888" i="4" s="1"/>
  <c r="I888" i="4"/>
  <c r="J887" i="4"/>
  <c r="K887" i="4" s="1"/>
  <c r="M887" i="4" s="1"/>
  <c r="I887" i="4"/>
  <c r="J886" i="4"/>
  <c r="K886" i="4" s="1"/>
  <c r="M886" i="4" s="1"/>
  <c r="I886" i="4"/>
  <c r="J885" i="4"/>
  <c r="K885" i="4" s="1"/>
  <c r="I885" i="4"/>
  <c r="J884" i="4"/>
  <c r="K884" i="4" s="1"/>
  <c r="I884" i="4"/>
  <c r="J883" i="4"/>
  <c r="K883" i="4" s="1"/>
  <c r="M883" i="4" s="1"/>
  <c r="I883" i="4"/>
  <c r="J882" i="4"/>
  <c r="K882" i="4" s="1"/>
  <c r="M882" i="4" s="1"/>
  <c r="I882" i="4"/>
  <c r="J881" i="4"/>
  <c r="K881" i="4" s="1"/>
  <c r="I881" i="4"/>
  <c r="J880" i="4"/>
  <c r="K880" i="4" s="1"/>
  <c r="I880" i="4"/>
  <c r="J879" i="4"/>
  <c r="K879" i="4" s="1"/>
  <c r="M879" i="4" s="1"/>
  <c r="I879" i="4"/>
  <c r="J878" i="4"/>
  <c r="K878" i="4" s="1"/>
  <c r="I878" i="4"/>
  <c r="J877" i="4"/>
  <c r="K877" i="4" s="1"/>
  <c r="I877" i="4"/>
  <c r="J876" i="4"/>
  <c r="K876" i="4" s="1"/>
  <c r="I876" i="4"/>
  <c r="J875" i="4"/>
  <c r="K875" i="4" s="1"/>
  <c r="M875" i="4" s="1"/>
  <c r="I875" i="4"/>
  <c r="J874" i="4"/>
  <c r="K874" i="4" s="1"/>
  <c r="M874" i="4" s="1"/>
  <c r="I874" i="4"/>
  <c r="J873" i="4"/>
  <c r="K873" i="4" s="1"/>
  <c r="I873" i="4"/>
  <c r="J872" i="4"/>
  <c r="K872" i="4" s="1"/>
  <c r="I872" i="4"/>
  <c r="J871" i="4"/>
  <c r="K871" i="4" s="1"/>
  <c r="M871" i="4" s="1"/>
  <c r="I871" i="4"/>
  <c r="J870" i="4"/>
  <c r="K870" i="4" s="1"/>
  <c r="I870" i="4"/>
  <c r="J869" i="4"/>
  <c r="K869" i="4" s="1"/>
  <c r="M869" i="4" s="1"/>
  <c r="I869" i="4"/>
  <c r="J868" i="4"/>
  <c r="K868" i="4" s="1"/>
  <c r="I868" i="4"/>
  <c r="J867" i="4"/>
  <c r="K867" i="4" s="1"/>
  <c r="M867" i="4" s="1"/>
  <c r="I867" i="4"/>
  <c r="J866" i="4"/>
  <c r="K866" i="4" s="1"/>
  <c r="M866" i="4" s="1"/>
  <c r="I866" i="4"/>
  <c r="J865" i="4"/>
  <c r="K865" i="4" s="1"/>
  <c r="M865" i="4" s="1"/>
  <c r="I865" i="4"/>
  <c r="J864" i="4"/>
  <c r="K864" i="4" s="1"/>
  <c r="I864" i="4"/>
  <c r="J863" i="4"/>
  <c r="K863" i="4" s="1"/>
  <c r="M863" i="4" s="1"/>
  <c r="I863" i="4"/>
  <c r="J862" i="4"/>
  <c r="K862" i="4" s="1"/>
  <c r="I862" i="4"/>
  <c r="J861" i="4"/>
  <c r="K861" i="4" s="1"/>
  <c r="I861" i="4"/>
  <c r="J860" i="4"/>
  <c r="K860" i="4" s="1"/>
  <c r="I860" i="4"/>
  <c r="J859" i="4"/>
  <c r="K859" i="4" s="1"/>
  <c r="M859" i="4" s="1"/>
  <c r="I859" i="4"/>
  <c r="J858" i="4"/>
  <c r="K858" i="4" s="1"/>
  <c r="M858" i="4" s="1"/>
  <c r="I858" i="4"/>
  <c r="J857" i="4"/>
  <c r="K857" i="4" s="1"/>
  <c r="I857" i="4"/>
  <c r="J856" i="4"/>
  <c r="K856" i="4" s="1"/>
  <c r="I856" i="4"/>
  <c r="J855" i="4"/>
  <c r="K855" i="4" s="1"/>
  <c r="M855" i="4" s="1"/>
  <c r="I855" i="4"/>
  <c r="J854" i="4"/>
  <c r="K854" i="4" s="1"/>
  <c r="M854" i="4" s="1"/>
  <c r="I854" i="4"/>
  <c r="J853" i="4"/>
  <c r="K853" i="4" s="1"/>
  <c r="I853" i="4"/>
  <c r="J852" i="4"/>
  <c r="K852" i="4" s="1"/>
  <c r="I852" i="4"/>
  <c r="J851" i="4"/>
  <c r="K851" i="4" s="1"/>
  <c r="M851" i="4" s="1"/>
  <c r="I851" i="4"/>
  <c r="J850" i="4"/>
  <c r="K850" i="4" s="1"/>
  <c r="M850" i="4" s="1"/>
  <c r="I850" i="4"/>
  <c r="J849" i="4"/>
  <c r="K849" i="4" s="1"/>
  <c r="I849" i="4"/>
  <c r="J848" i="4"/>
  <c r="K848" i="4" s="1"/>
  <c r="I848" i="4"/>
  <c r="J847" i="4"/>
  <c r="K847" i="4" s="1"/>
  <c r="M847" i="4" s="1"/>
  <c r="I847" i="4"/>
  <c r="J846" i="4"/>
  <c r="K846" i="4" s="1"/>
  <c r="I846" i="4"/>
  <c r="J845" i="4"/>
  <c r="K845" i="4" s="1"/>
  <c r="I845" i="4"/>
  <c r="J844" i="4"/>
  <c r="K844" i="4" s="1"/>
  <c r="I844" i="4"/>
  <c r="J843" i="4"/>
  <c r="K843" i="4" s="1"/>
  <c r="M843" i="4" s="1"/>
  <c r="I843" i="4"/>
  <c r="J842" i="4"/>
  <c r="K842" i="4" s="1"/>
  <c r="I842" i="4"/>
  <c r="J841" i="4"/>
  <c r="K841" i="4" s="1"/>
  <c r="M841" i="4" s="1"/>
  <c r="I841" i="4"/>
  <c r="J840" i="4"/>
  <c r="K840" i="4" s="1"/>
  <c r="I840" i="4"/>
  <c r="J839" i="4"/>
  <c r="K839" i="4" s="1"/>
  <c r="M839" i="4" s="1"/>
  <c r="I839" i="4"/>
  <c r="J838" i="4"/>
  <c r="K838" i="4" s="1"/>
  <c r="I838" i="4"/>
  <c r="J837" i="4"/>
  <c r="K837" i="4" s="1"/>
  <c r="I837" i="4"/>
  <c r="J836" i="4"/>
  <c r="K836" i="4" s="1"/>
  <c r="I836" i="4"/>
  <c r="J835" i="4"/>
  <c r="K835" i="4" s="1"/>
  <c r="M835" i="4" s="1"/>
  <c r="I835" i="4"/>
  <c r="J834" i="4"/>
  <c r="K834" i="4" s="1"/>
  <c r="I834" i="4"/>
  <c r="J833" i="4"/>
  <c r="K833" i="4" s="1"/>
  <c r="M833" i="4" s="1"/>
  <c r="I833" i="4"/>
  <c r="J832" i="4"/>
  <c r="K832" i="4" s="1"/>
  <c r="I832" i="4"/>
  <c r="J831" i="4"/>
  <c r="K831" i="4" s="1"/>
  <c r="M831" i="4" s="1"/>
  <c r="I831" i="4"/>
  <c r="J830" i="4"/>
  <c r="K830" i="4" s="1"/>
  <c r="I830" i="4"/>
  <c r="J829" i="4"/>
  <c r="K829" i="4" s="1"/>
  <c r="I829" i="4"/>
  <c r="J828" i="4"/>
  <c r="K828" i="4" s="1"/>
  <c r="I828" i="4"/>
  <c r="J827" i="4"/>
  <c r="K827" i="4" s="1"/>
  <c r="M827" i="4" s="1"/>
  <c r="I827" i="4"/>
  <c r="J826" i="4"/>
  <c r="K826" i="4" s="1"/>
  <c r="I826" i="4"/>
  <c r="J825" i="4"/>
  <c r="K825" i="4" s="1"/>
  <c r="M825" i="4" s="1"/>
  <c r="I825" i="4"/>
  <c r="J824" i="4"/>
  <c r="K824" i="4" s="1"/>
  <c r="I824" i="4"/>
  <c r="J823" i="4"/>
  <c r="K823" i="4" s="1"/>
  <c r="M823" i="4" s="1"/>
  <c r="I823" i="4"/>
  <c r="J822" i="4"/>
  <c r="K822" i="4" s="1"/>
  <c r="I822" i="4"/>
  <c r="J821" i="4"/>
  <c r="K821" i="4" s="1"/>
  <c r="I821" i="4"/>
  <c r="J820" i="4"/>
  <c r="K820" i="4" s="1"/>
  <c r="I820" i="4"/>
  <c r="J819" i="4"/>
  <c r="K819" i="4" s="1"/>
  <c r="M819" i="4" s="1"/>
  <c r="I819" i="4"/>
  <c r="J818" i="4"/>
  <c r="K818" i="4" s="1"/>
  <c r="I818" i="4"/>
  <c r="J817" i="4"/>
  <c r="K817" i="4" s="1"/>
  <c r="M817" i="4" s="1"/>
  <c r="I817" i="4"/>
  <c r="J816" i="4"/>
  <c r="K816" i="4" s="1"/>
  <c r="I816" i="4"/>
  <c r="J815" i="4"/>
  <c r="K815" i="4" s="1"/>
  <c r="M815" i="4" s="1"/>
  <c r="I815" i="4"/>
  <c r="J814" i="4"/>
  <c r="K814" i="4" s="1"/>
  <c r="I814" i="4"/>
  <c r="J813" i="4"/>
  <c r="K813" i="4" s="1"/>
  <c r="I813" i="4"/>
  <c r="J812" i="4"/>
  <c r="K812" i="4" s="1"/>
  <c r="I812" i="4"/>
  <c r="J811" i="4"/>
  <c r="K811" i="4" s="1"/>
  <c r="M811" i="4" s="1"/>
  <c r="I811" i="4"/>
  <c r="J810" i="4"/>
  <c r="K810" i="4" s="1"/>
  <c r="I810" i="4"/>
  <c r="J809" i="4"/>
  <c r="K809" i="4" s="1"/>
  <c r="I809" i="4"/>
  <c r="J808" i="4"/>
  <c r="K808" i="4" s="1"/>
  <c r="I808" i="4"/>
  <c r="J807" i="4"/>
  <c r="K807" i="4" s="1"/>
  <c r="M807" i="4" s="1"/>
  <c r="I807" i="4"/>
  <c r="J806" i="4"/>
  <c r="K806" i="4" s="1"/>
  <c r="M806" i="4" s="1"/>
  <c r="I806" i="4"/>
  <c r="J805" i="4"/>
  <c r="K805" i="4" s="1"/>
  <c r="I805" i="4"/>
  <c r="J804" i="4"/>
  <c r="K804" i="4" s="1"/>
  <c r="I804" i="4"/>
  <c r="J803" i="4"/>
  <c r="K803" i="4" s="1"/>
  <c r="M803" i="4" s="1"/>
  <c r="I803" i="4"/>
  <c r="J802" i="4"/>
  <c r="K802" i="4" s="1"/>
  <c r="I802" i="4"/>
  <c r="J801" i="4"/>
  <c r="K801" i="4" s="1"/>
  <c r="I801" i="4"/>
  <c r="J800" i="4"/>
  <c r="K800" i="4" s="1"/>
  <c r="I800" i="4"/>
  <c r="J799" i="4"/>
  <c r="K799" i="4" s="1"/>
  <c r="M799" i="4" s="1"/>
  <c r="I799" i="4"/>
  <c r="J798" i="4"/>
  <c r="K798" i="4" s="1"/>
  <c r="M798" i="4" s="1"/>
  <c r="I798" i="4"/>
  <c r="J797" i="4"/>
  <c r="K797" i="4" s="1"/>
  <c r="I797" i="4"/>
  <c r="J796" i="4"/>
  <c r="K796" i="4" s="1"/>
  <c r="I796" i="4"/>
  <c r="J795" i="4"/>
  <c r="K795" i="4" s="1"/>
  <c r="M795" i="4" s="1"/>
  <c r="I795" i="4"/>
  <c r="J794" i="4"/>
  <c r="K794" i="4" s="1"/>
  <c r="M794" i="4" s="1"/>
  <c r="I794" i="4"/>
  <c r="J793" i="4"/>
  <c r="K793" i="4" s="1"/>
  <c r="I793" i="4"/>
  <c r="J792" i="4"/>
  <c r="K792" i="4" s="1"/>
  <c r="I792" i="4"/>
  <c r="J791" i="4"/>
  <c r="K791" i="4" s="1"/>
  <c r="M791" i="4" s="1"/>
  <c r="I791" i="4"/>
  <c r="J790" i="4"/>
  <c r="K790" i="4" s="1"/>
  <c r="M790" i="4" s="1"/>
  <c r="I790" i="4"/>
  <c r="J789" i="4"/>
  <c r="K789" i="4" s="1"/>
  <c r="I789" i="4"/>
  <c r="J788" i="4"/>
  <c r="K788" i="4" s="1"/>
  <c r="I788" i="4"/>
  <c r="J787" i="4"/>
  <c r="K787" i="4" s="1"/>
  <c r="M787" i="4" s="1"/>
  <c r="I787" i="4"/>
  <c r="J786" i="4"/>
  <c r="K786" i="4" s="1"/>
  <c r="M786" i="4" s="1"/>
  <c r="I786" i="4"/>
  <c r="J785" i="4"/>
  <c r="K785" i="4" s="1"/>
  <c r="I785" i="4"/>
  <c r="J784" i="4"/>
  <c r="K784" i="4" s="1"/>
  <c r="I784" i="4"/>
  <c r="J783" i="4"/>
  <c r="K783" i="4" s="1"/>
  <c r="M783" i="4" s="1"/>
  <c r="I783" i="4"/>
  <c r="J782" i="4"/>
  <c r="K782" i="4" s="1"/>
  <c r="M782" i="4" s="1"/>
  <c r="I782" i="4"/>
  <c r="J781" i="4"/>
  <c r="K781" i="4" s="1"/>
  <c r="I781" i="4"/>
  <c r="J780" i="4"/>
  <c r="K780" i="4" s="1"/>
  <c r="I780" i="4"/>
  <c r="J779" i="4"/>
  <c r="K779" i="4" s="1"/>
  <c r="M779" i="4" s="1"/>
  <c r="I779" i="4"/>
  <c r="J778" i="4"/>
  <c r="K778" i="4" s="1"/>
  <c r="M778" i="4" s="1"/>
  <c r="I778" i="4"/>
  <c r="J777" i="4"/>
  <c r="K777" i="4" s="1"/>
  <c r="I777" i="4"/>
  <c r="J776" i="4"/>
  <c r="K776" i="4" s="1"/>
  <c r="I776" i="4"/>
  <c r="J775" i="4"/>
  <c r="K775" i="4" s="1"/>
  <c r="M775" i="4" s="1"/>
  <c r="I775" i="4"/>
  <c r="J774" i="4"/>
  <c r="K774" i="4" s="1"/>
  <c r="M774" i="4" s="1"/>
  <c r="I774" i="4"/>
  <c r="J773" i="4"/>
  <c r="K773" i="4" s="1"/>
  <c r="I773" i="4"/>
  <c r="J772" i="4"/>
  <c r="K772" i="4" s="1"/>
  <c r="I772" i="4"/>
  <c r="J771" i="4"/>
  <c r="K771" i="4" s="1"/>
  <c r="M771" i="4" s="1"/>
  <c r="I771" i="4"/>
  <c r="J770" i="4"/>
  <c r="K770" i="4" s="1"/>
  <c r="M770" i="4" s="1"/>
  <c r="I770" i="4"/>
  <c r="J769" i="4"/>
  <c r="K769" i="4" s="1"/>
  <c r="I769" i="4"/>
  <c r="J768" i="4"/>
  <c r="K768" i="4" s="1"/>
  <c r="I768" i="4"/>
  <c r="J767" i="4"/>
  <c r="K767" i="4" s="1"/>
  <c r="M767" i="4" s="1"/>
  <c r="I767" i="4"/>
  <c r="J766" i="4"/>
  <c r="K766" i="4" s="1"/>
  <c r="M766" i="4" s="1"/>
  <c r="I766" i="4"/>
  <c r="J765" i="4"/>
  <c r="K765" i="4" s="1"/>
  <c r="I765" i="4"/>
  <c r="J764" i="4"/>
  <c r="K764" i="4" s="1"/>
  <c r="I764" i="4"/>
  <c r="J763" i="4"/>
  <c r="K763" i="4" s="1"/>
  <c r="M763" i="4" s="1"/>
  <c r="I763" i="4"/>
  <c r="J762" i="4"/>
  <c r="K762" i="4" s="1"/>
  <c r="M762" i="4" s="1"/>
  <c r="I762" i="4"/>
  <c r="J761" i="4"/>
  <c r="K761" i="4" s="1"/>
  <c r="I761" i="4"/>
  <c r="J760" i="4"/>
  <c r="K760" i="4" s="1"/>
  <c r="I760" i="4"/>
  <c r="J759" i="4"/>
  <c r="K759" i="4" s="1"/>
  <c r="M759" i="4" s="1"/>
  <c r="I759" i="4"/>
  <c r="J758" i="4"/>
  <c r="K758" i="4" s="1"/>
  <c r="M758" i="4" s="1"/>
  <c r="I758" i="4"/>
  <c r="J757" i="4"/>
  <c r="K757" i="4" s="1"/>
  <c r="I757" i="4"/>
  <c r="J756" i="4"/>
  <c r="K756" i="4" s="1"/>
  <c r="I756" i="4"/>
  <c r="J755" i="4"/>
  <c r="K755" i="4" s="1"/>
  <c r="M755" i="4" s="1"/>
  <c r="I755" i="4"/>
  <c r="J754" i="4"/>
  <c r="K754" i="4" s="1"/>
  <c r="M754" i="4" s="1"/>
  <c r="I754" i="4"/>
  <c r="J753" i="4"/>
  <c r="K753" i="4" s="1"/>
  <c r="I753" i="4"/>
  <c r="J752" i="4"/>
  <c r="K752" i="4" s="1"/>
  <c r="I752" i="4"/>
  <c r="J751" i="4"/>
  <c r="K751" i="4" s="1"/>
  <c r="M751" i="4" s="1"/>
  <c r="I751" i="4"/>
  <c r="J750" i="4"/>
  <c r="K750" i="4" s="1"/>
  <c r="M750" i="4" s="1"/>
  <c r="I750" i="4"/>
  <c r="J749" i="4"/>
  <c r="K749" i="4" s="1"/>
  <c r="I749" i="4"/>
  <c r="J748" i="4"/>
  <c r="K748" i="4" s="1"/>
  <c r="I748" i="4"/>
  <c r="J747" i="4"/>
  <c r="K747" i="4" s="1"/>
  <c r="M747" i="4" s="1"/>
  <c r="I747" i="4"/>
  <c r="J746" i="4"/>
  <c r="K746" i="4" s="1"/>
  <c r="M746" i="4" s="1"/>
  <c r="I746" i="4"/>
  <c r="J745" i="4"/>
  <c r="K745" i="4" s="1"/>
  <c r="I745" i="4"/>
  <c r="J744" i="4"/>
  <c r="K744" i="4" s="1"/>
  <c r="I744" i="4"/>
  <c r="J743" i="4"/>
  <c r="K743" i="4" s="1"/>
  <c r="M743" i="4" s="1"/>
  <c r="I743" i="4"/>
  <c r="J742" i="4"/>
  <c r="K742" i="4" s="1"/>
  <c r="M742" i="4" s="1"/>
  <c r="I742" i="4"/>
  <c r="J741" i="4"/>
  <c r="K741" i="4" s="1"/>
  <c r="I741" i="4"/>
  <c r="J740" i="4"/>
  <c r="K740" i="4" s="1"/>
  <c r="I740" i="4"/>
  <c r="J739" i="4"/>
  <c r="K739" i="4" s="1"/>
  <c r="M739" i="4" s="1"/>
  <c r="I739" i="4"/>
  <c r="J738" i="4"/>
  <c r="K738" i="4" s="1"/>
  <c r="M738" i="4" s="1"/>
  <c r="I738" i="4"/>
  <c r="J737" i="4"/>
  <c r="K737" i="4" s="1"/>
  <c r="I737" i="4"/>
  <c r="J736" i="4"/>
  <c r="K736" i="4" s="1"/>
  <c r="I736" i="4"/>
  <c r="J735" i="4"/>
  <c r="K735" i="4" s="1"/>
  <c r="M735" i="4" s="1"/>
  <c r="I735" i="4"/>
  <c r="J734" i="4"/>
  <c r="K734" i="4" s="1"/>
  <c r="M734" i="4" s="1"/>
  <c r="I734" i="4"/>
  <c r="J733" i="4"/>
  <c r="K733" i="4" s="1"/>
  <c r="I733" i="4"/>
  <c r="J732" i="4"/>
  <c r="K732" i="4" s="1"/>
  <c r="I732" i="4"/>
  <c r="J731" i="4"/>
  <c r="K731" i="4" s="1"/>
  <c r="M731" i="4" s="1"/>
  <c r="I731" i="4"/>
  <c r="J730" i="4"/>
  <c r="K730" i="4" s="1"/>
  <c r="M730" i="4" s="1"/>
  <c r="I730" i="4"/>
  <c r="J729" i="4"/>
  <c r="K729" i="4" s="1"/>
  <c r="I729" i="4"/>
  <c r="J728" i="4"/>
  <c r="K728" i="4" s="1"/>
  <c r="I728" i="4"/>
  <c r="J727" i="4"/>
  <c r="K727" i="4" s="1"/>
  <c r="M727" i="4" s="1"/>
  <c r="I727" i="4"/>
  <c r="J726" i="4"/>
  <c r="K726" i="4" s="1"/>
  <c r="M726" i="4" s="1"/>
  <c r="I726" i="4"/>
  <c r="J725" i="4"/>
  <c r="K725" i="4" s="1"/>
  <c r="I725" i="4"/>
  <c r="J724" i="4"/>
  <c r="K724" i="4" s="1"/>
  <c r="I724" i="4"/>
  <c r="J723" i="4"/>
  <c r="K723" i="4" s="1"/>
  <c r="M723" i="4" s="1"/>
  <c r="I723" i="4"/>
  <c r="J722" i="4"/>
  <c r="K722" i="4" s="1"/>
  <c r="M722" i="4" s="1"/>
  <c r="I722" i="4"/>
  <c r="J721" i="4"/>
  <c r="K721" i="4" s="1"/>
  <c r="I721" i="4"/>
  <c r="J720" i="4"/>
  <c r="K720" i="4" s="1"/>
  <c r="I720" i="4"/>
  <c r="J719" i="4"/>
  <c r="K719" i="4" s="1"/>
  <c r="M719" i="4" s="1"/>
  <c r="I719" i="4"/>
  <c r="J718" i="4"/>
  <c r="K718" i="4" s="1"/>
  <c r="M718" i="4" s="1"/>
  <c r="I718" i="4"/>
  <c r="J717" i="4"/>
  <c r="K717" i="4" s="1"/>
  <c r="I717" i="4"/>
  <c r="J716" i="4"/>
  <c r="K716" i="4" s="1"/>
  <c r="I716" i="4"/>
  <c r="J715" i="4"/>
  <c r="K715" i="4" s="1"/>
  <c r="M715" i="4" s="1"/>
  <c r="I715" i="4"/>
  <c r="J714" i="4"/>
  <c r="K714" i="4" s="1"/>
  <c r="I714" i="4"/>
  <c r="J713" i="4"/>
  <c r="K713" i="4" s="1"/>
  <c r="I713" i="4"/>
  <c r="J712" i="4"/>
  <c r="K712" i="4" s="1"/>
  <c r="I712" i="4"/>
  <c r="J711" i="4"/>
  <c r="K711" i="4" s="1"/>
  <c r="M711" i="4" s="1"/>
  <c r="I711" i="4"/>
  <c r="J710" i="4"/>
  <c r="K710" i="4" s="1"/>
  <c r="I710" i="4"/>
  <c r="J709" i="4"/>
  <c r="K709" i="4" s="1"/>
  <c r="I709" i="4"/>
  <c r="J708" i="4"/>
  <c r="K708" i="4" s="1"/>
  <c r="I708" i="4"/>
  <c r="J707" i="4"/>
  <c r="K707" i="4" s="1"/>
  <c r="M707" i="4" s="1"/>
  <c r="I707" i="4"/>
  <c r="J706" i="4"/>
  <c r="K706" i="4" s="1"/>
  <c r="I706" i="4"/>
  <c r="J705" i="4"/>
  <c r="K705" i="4" s="1"/>
  <c r="I705" i="4"/>
  <c r="J704" i="4"/>
  <c r="K704" i="4" s="1"/>
  <c r="I704" i="4"/>
  <c r="J703" i="4"/>
  <c r="K703" i="4" s="1"/>
  <c r="M703" i="4" s="1"/>
  <c r="I703" i="4"/>
  <c r="J702" i="4"/>
  <c r="K702" i="4" s="1"/>
  <c r="I702" i="4"/>
  <c r="J701" i="4"/>
  <c r="K701" i="4" s="1"/>
  <c r="I701" i="4"/>
  <c r="J700" i="4"/>
  <c r="K700" i="4" s="1"/>
  <c r="I700" i="4"/>
  <c r="J699" i="4"/>
  <c r="K699" i="4" s="1"/>
  <c r="M699" i="4" s="1"/>
  <c r="I699" i="4"/>
  <c r="J698" i="4"/>
  <c r="K698" i="4" s="1"/>
  <c r="I698" i="4"/>
  <c r="J697" i="4"/>
  <c r="K697" i="4" s="1"/>
  <c r="I697" i="4"/>
  <c r="J696" i="4"/>
  <c r="K696" i="4" s="1"/>
  <c r="I696" i="4"/>
  <c r="J695" i="4"/>
  <c r="K695" i="4" s="1"/>
  <c r="M695" i="4" s="1"/>
  <c r="I695" i="4"/>
  <c r="J694" i="4"/>
  <c r="K694" i="4" s="1"/>
  <c r="I694" i="4"/>
  <c r="J693" i="4"/>
  <c r="K693" i="4" s="1"/>
  <c r="I693" i="4"/>
  <c r="J692" i="4"/>
  <c r="K692" i="4" s="1"/>
  <c r="I692" i="4"/>
  <c r="J691" i="4"/>
  <c r="K691" i="4" s="1"/>
  <c r="M691" i="4" s="1"/>
  <c r="I691" i="4"/>
  <c r="J690" i="4"/>
  <c r="K690" i="4" s="1"/>
  <c r="I690" i="4"/>
  <c r="J689" i="4"/>
  <c r="K689" i="4" s="1"/>
  <c r="I689" i="4"/>
  <c r="J688" i="4"/>
  <c r="K688" i="4" s="1"/>
  <c r="I688" i="4"/>
  <c r="J687" i="4"/>
  <c r="K687" i="4" s="1"/>
  <c r="M687" i="4" s="1"/>
  <c r="I687" i="4"/>
  <c r="J686" i="4"/>
  <c r="K686" i="4" s="1"/>
  <c r="I686" i="4"/>
  <c r="J685" i="4"/>
  <c r="K685" i="4" s="1"/>
  <c r="I685" i="4"/>
  <c r="J684" i="4"/>
  <c r="K684" i="4" s="1"/>
  <c r="I684" i="4"/>
  <c r="J683" i="4"/>
  <c r="K683" i="4" s="1"/>
  <c r="M683" i="4" s="1"/>
  <c r="I683" i="4"/>
  <c r="J682" i="4"/>
  <c r="K682" i="4" s="1"/>
  <c r="I682" i="4"/>
  <c r="J681" i="4"/>
  <c r="K681" i="4" s="1"/>
  <c r="I681" i="4"/>
  <c r="J680" i="4"/>
  <c r="K680" i="4" s="1"/>
  <c r="I680" i="4"/>
  <c r="J679" i="4"/>
  <c r="K679" i="4" s="1"/>
  <c r="M679" i="4" s="1"/>
  <c r="I679" i="4"/>
  <c r="J678" i="4"/>
  <c r="K678" i="4" s="1"/>
  <c r="I678" i="4"/>
  <c r="J677" i="4"/>
  <c r="K677" i="4" s="1"/>
  <c r="I677" i="4"/>
  <c r="J676" i="4"/>
  <c r="K676" i="4" s="1"/>
  <c r="I676" i="4"/>
  <c r="J675" i="4"/>
  <c r="K675" i="4" s="1"/>
  <c r="M675" i="4" s="1"/>
  <c r="I675" i="4"/>
  <c r="J674" i="4"/>
  <c r="K674" i="4" s="1"/>
  <c r="I674" i="4"/>
  <c r="J673" i="4"/>
  <c r="K673" i="4" s="1"/>
  <c r="I673" i="4"/>
  <c r="J672" i="4"/>
  <c r="K672" i="4" s="1"/>
  <c r="I672" i="4"/>
  <c r="J671" i="4"/>
  <c r="K671" i="4" s="1"/>
  <c r="M671" i="4" s="1"/>
  <c r="I671" i="4"/>
  <c r="J670" i="4"/>
  <c r="K670" i="4" s="1"/>
  <c r="I670" i="4"/>
  <c r="J669" i="4"/>
  <c r="K669" i="4" s="1"/>
  <c r="I669" i="4"/>
  <c r="J668" i="4"/>
  <c r="K668" i="4" s="1"/>
  <c r="I668" i="4"/>
  <c r="J667" i="4"/>
  <c r="K667" i="4" s="1"/>
  <c r="M667" i="4" s="1"/>
  <c r="I667" i="4"/>
  <c r="J666" i="4"/>
  <c r="K666" i="4" s="1"/>
  <c r="I666" i="4"/>
  <c r="J665" i="4"/>
  <c r="K665" i="4" s="1"/>
  <c r="I665" i="4"/>
  <c r="J664" i="4"/>
  <c r="K664" i="4" s="1"/>
  <c r="I664" i="4"/>
  <c r="J663" i="4"/>
  <c r="K663" i="4" s="1"/>
  <c r="M663" i="4" s="1"/>
  <c r="I663" i="4"/>
  <c r="J662" i="4"/>
  <c r="K662" i="4" s="1"/>
  <c r="I662" i="4"/>
  <c r="J661" i="4"/>
  <c r="K661" i="4" s="1"/>
  <c r="I661" i="4"/>
  <c r="J660" i="4"/>
  <c r="K660" i="4" s="1"/>
  <c r="I660" i="4"/>
  <c r="J659" i="4"/>
  <c r="K659" i="4" s="1"/>
  <c r="M659" i="4" s="1"/>
  <c r="I659" i="4"/>
  <c r="J658" i="4"/>
  <c r="K658" i="4" s="1"/>
  <c r="I658" i="4"/>
  <c r="J657" i="4"/>
  <c r="K657" i="4" s="1"/>
  <c r="I657" i="4"/>
  <c r="J656" i="4"/>
  <c r="K656" i="4" s="1"/>
  <c r="I656" i="4"/>
  <c r="J655" i="4"/>
  <c r="K655" i="4" s="1"/>
  <c r="M655" i="4" s="1"/>
  <c r="I655" i="4"/>
  <c r="J654" i="4"/>
  <c r="K654" i="4" s="1"/>
  <c r="I654" i="4"/>
  <c r="J653" i="4"/>
  <c r="K653" i="4" s="1"/>
  <c r="I653" i="4"/>
  <c r="J652" i="4"/>
  <c r="K652" i="4" s="1"/>
  <c r="I652" i="4"/>
  <c r="J651" i="4"/>
  <c r="K651" i="4" s="1"/>
  <c r="M651" i="4" s="1"/>
  <c r="I651" i="4"/>
  <c r="J650" i="4"/>
  <c r="K650" i="4" s="1"/>
  <c r="I650" i="4"/>
  <c r="J649" i="4"/>
  <c r="K649" i="4" s="1"/>
  <c r="I649" i="4"/>
  <c r="J648" i="4"/>
  <c r="K648" i="4" s="1"/>
  <c r="I648" i="4"/>
  <c r="J647" i="4"/>
  <c r="K647" i="4" s="1"/>
  <c r="M647" i="4" s="1"/>
  <c r="I647" i="4"/>
  <c r="J646" i="4"/>
  <c r="K646" i="4" s="1"/>
  <c r="I646" i="4"/>
  <c r="J645" i="4"/>
  <c r="K645" i="4" s="1"/>
  <c r="I645" i="4"/>
  <c r="J644" i="4"/>
  <c r="K644" i="4" s="1"/>
  <c r="I644" i="4"/>
  <c r="J643" i="4"/>
  <c r="K643" i="4" s="1"/>
  <c r="M643" i="4" s="1"/>
  <c r="I643" i="4"/>
  <c r="J642" i="4"/>
  <c r="K642" i="4" s="1"/>
  <c r="I642" i="4"/>
  <c r="J641" i="4"/>
  <c r="K641" i="4" s="1"/>
  <c r="I641" i="4"/>
  <c r="J640" i="4"/>
  <c r="K640" i="4" s="1"/>
  <c r="I640" i="4"/>
  <c r="J639" i="4"/>
  <c r="K639" i="4" s="1"/>
  <c r="M639" i="4" s="1"/>
  <c r="I639" i="4"/>
  <c r="J638" i="4"/>
  <c r="K638" i="4" s="1"/>
  <c r="I638" i="4"/>
  <c r="J637" i="4"/>
  <c r="K637" i="4" s="1"/>
  <c r="I637" i="4"/>
  <c r="J636" i="4"/>
  <c r="K636" i="4" s="1"/>
  <c r="I636" i="4"/>
  <c r="J635" i="4"/>
  <c r="K635" i="4" s="1"/>
  <c r="M635" i="4" s="1"/>
  <c r="I635" i="4"/>
  <c r="J634" i="4"/>
  <c r="K634" i="4" s="1"/>
  <c r="I634" i="4"/>
  <c r="J633" i="4"/>
  <c r="K633" i="4" s="1"/>
  <c r="I633" i="4"/>
  <c r="J632" i="4"/>
  <c r="K632" i="4" s="1"/>
  <c r="I632" i="4"/>
  <c r="J631" i="4"/>
  <c r="K631" i="4" s="1"/>
  <c r="M631" i="4" s="1"/>
  <c r="I631" i="4"/>
  <c r="J630" i="4"/>
  <c r="K630" i="4" s="1"/>
  <c r="I630" i="4"/>
  <c r="J629" i="4"/>
  <c r="K629" i="4" s="1"/>
  <c r="I629" i="4"/>
  <c r="J628" i="4"/>
  <c r="K628" i="4" s="1"/>
  <c r="I628" i="4"/>
  <c r="J627" i="4"/>
  <c r="K627" i="4" s="1"/>
  <c r="M627" i="4" s="1"/>
  <c r="I627" i="4"/>
  <c r="J626" i="4"/>
  <c r="K626" i="4" s="1"/>
  <c r="I626" i="4"/>
  <c r="J625" i="4"/>
  <c r="K625" i="4" s="1"/>
  <c r="I625" i="4"/>
  <c r="J624" i="4"/>
  <c r="K624" i="4" s="1"/>
  <c r="I624" i="4"/>
  <c r="J623" i="4"/>
  <c r="K623" i="4" s="1"/>
  <c r="M623" i="4" s="1"/>
  <c r="I623" i="4"/>
  <c r="J622" i="4"/>
  <c r="K622" i="4" s="1"/>
  <c r="I622" i="4"/>
  <c r="J621" i="4"/>
  <c r="K621" i="4" s="1"/>
  <c r="I621" i="4"/>
  <c r="J620" i="4"/>
  <c r="K620" i="4" s="1"/>
  <c r="I620" i="4"/>
  <c r="J619" i="4"/>
  <c r="K619" i="4" s="1"/>
  <c r="M619" i="4" s="1"/>
  <c r="I619" i="4"/>
  <c r="J618" i="4"/>
  <c r="K618" i="4" s="1"/>
  <c r="I618" i="4"/>
  <c r="J617" i="4"/>
  <c r="K617" i="4" s="1"/>
  <c r="I617" i="4"/>
  <c r="J616" i="4"/>
  <c r="K616" i="4" s="1"/>
  <c r="I616" i="4"/>
  <c r="J615" i="4"/>
  <c r="K615" i="4" s="1"/>
  <c r="M615" i="4" s="1"/>
  <c r="I615" i="4"/>
  <c r="J614" i="4"/>
  <c r="K614" i="4" s="1"/>
  <c r="I614" i="4"/>
  <c r="J613" i="4"/>
  <c r="K613" i="4" s="1"/>
  <c r="I613" i="4"/>
  <c r="J612" i="4"/>
  <c r="K612" i="4" s="1"/>
  <c r="I612" i="4"/>
  <c r="J611" i="4"/>
  <c r="K611" i="4" s="1"/>
  <c r="M611" i="4" s="1"/>
  <c r="I611" i="4"/>
  <c r="J610" i="4"/>
  <c r="K610" i="4" s="1"/>
  <c r="I610" i="4"/>
  <c r="J609" i="4"/>
  <c r="K609" i="4" s="1"/>
  <c r="I609" i="4"/>
  <c r="J608" i="4"/>
  <c r="K608" i="4" s="1"/>
  <c r="I608" i="4"/>
  <c r="J607" i="4"/>
  <c r="K607" i="4" s="1"/>
  <c r="M607" i="4" s="1"/>
  <c r="I607" i="4"/>
  <c r="J606" i="4"/>
  <c r="K606" i="4" s="1"/>
  <c r="I606" i="4"/>
  <c r="J605" i="4"/>
  <c r="K605" i="4" s="1"/>
  <c r="I605" i="4"/>
  <c r="J604" i="4"/>
  <c r="K604" i="4" s="1"/>
  <c r="I604" i="4"/>
  <c r="J603" i="4"/>
  <c r="K603" i="4" s="1"/>
  <c r="M603" i="4" s="1"/>
  <c r="I603" i="4"/>
  <c r="J602" i="4"/>
  <c r="K602" i="4" s="1"/>
  <c r="I602" i="4"/>
  <c r="J601" i="4"/>
  <c r="K601" i="4" s="1"/>
  <c r="I601" i="4"/>
  <c r="J600" i="4"/>
  <c r="K600" i="4" s="1"/>
  <c r="M600" i="4" s="1"/>
  <c r="I600" i="4"/>
  <c r="J599" i="4"/>
  <c r="K599" i="4" s="1"/>
  <c r="M599" i="4" s="1"/>
  <c r="I599" i="4"/>
  <c r="J598" i="4"/>
  <c r="K598" i="4" s="1"/>
  <c r="I598" i="4"/>
  <c r="J597" i="4"/>
  <c r="K597" i="4" s="1"/>
  <c r="I597" i="4"/>
  <c r="J596" i="4"/>
  <c r="K596" i="4" s="1"/>
  <c r="M596" i="4" s="1"/>
  <c r="I596" i="4"/>
  <c r="J595" i="4"/>
  <c r="K595" i="4" s="1"/>
  <c r="I595" i="4"/>
  <c r="J594" i="4"/>
  <c r="K594" i="4" s="1"/>
  <c r="I594" i="4"/>
  <c r="J593" i="4"/>
  <c r="K593" i="4" s="1"/>
  <c r="I593" i="4"/>
  <c r="J592" i="4"/>
  <c r="K592" i="4" s="1"/>
  <c r="M592" i="4" s="1"/>
  <c r="I592" i="4"/>
  <c r="J591" i="4"/>
  <c r="K591" i="4" s="1"/>
  <c r="M591" i="4" s="1"/>
  <c r="I591" i="4"/>
  <c r="J590" i="4"/>
  <c r="K590" i="4" s="1"/>
  <c r="I590" i="4"/>
  <c r="J589" i="4"/>
  <c r="K589" i="4" s="1"/>
  <c r="I589" i="4"/>
  <c r="J588" i="4"/>
  <c r="K588" i="4" s="1"/>
  <c r="M588" i="4" s="1"/>
  <c r="I588" i="4"/>
  <c r="J587" i="4"/>
  <c r="K587" i="4" s="1"/>
  <c r="I587" i="4"/>
  <c r="J586" i="4"/>
  <c r="K586" i="4" s="1"/>
  <c r="I586" i="4"/>
  <c r="J585" i="4"/>
  <c r="K585" i="4" s="1"/>
  <c r="I585" i="4"/>
  <c r="J584" i="4"/>
  <c r="K584" i="4" s="1"/>
  <c r="M584" i="4" s="1"/>
  <c r="I584" i="4"/>
  <c r="J583" i="4"/>
  <c r="K583" i="4" s="1"/>
  <c r="M583" i="4" s="1"/>
  <c r="I583" i="4"/>
  <c r="J582" i="4"/>
  <c r="K582" i="4" s="1"/>
  <c r="I582" i="4"/>
  <c r="J581" i="4"/>
  <c r="K581" i="4" s="1"/>
  <c r="I581" i="4"/>
  <c r="J580" i="4"/>
  <c r="K580" i="4" s="1"/>
  <c r="M580" i="4" s="1"/>
  <c r="I580" i="4"/>
  <c r="J579" i="4"/>
  <c r="K579" i="4" s="1"/>
  <c r="M579" i="4" s="1"/>
  <c r="I579" i="4"/>
  <c r="J578" i="4"/>
  <c r="K578" i="4" s="1"/>
  <c r="I578" i="4"/>
  <c r="J577" i="4"/>
  <c r="K577" i="4" s="1"/>
  <c r="I577" i="4"/>
  <c r="J576" i="4"/>
  <c r="K576" i="4" s="1"/>
  <c r="M576" i="4" s="1"/>
  <c r="I576" i="4"/>
  <c r="J575" i="4"/>
  <c r="K575" i="4" s="1"/>
  <c r="I575" i="4"/>
  <c r="J574" i="4"/>
  <c r="K574" i="4" s="1"/>
  <c r="L574" i="4" s="1"/>
  <c r="I574" i="4"/>
  <c r="J573" i="4"/>
  <c r="K573" i="4" s="1"/>
  <c r="I573" i="4"/>
  <c r="J572" i="4"/>
  <c r="K572" i="4" s="1"/>
  <c r="M572" i="4" s="1"/>
  <c r="I572" i="4"/>
  <c r="J571" i="4"/>
  <c r="K571" i="4" s="1"/>
  <c r="I571" i="4"/>
  <c r="J570" i="4"/>
  <c r="K570" i="4" s="1"/>
  <c r="I570" i="4"/>
  <c r="J569" i="4"/>
  <c r="K569" i="4" s="1"/>
  <c r="I569" i="4"/>
  <c r="J568" i="4"/>
  <c r="K568" i="4" s="1"/>
  <c r="M568" i="4" s="1"/>
  <c r="I568" i="4"/>
  <c r="J567" i="4"/>
  <c r="K567" i="4" s="1"/>
  <c r="I567" i="4"/>
  <c r="J566" i="4"/>
  <c r="K566" i="4" s="1"/>
  <c r="I566" i="4"/>
  <c r="J565" i="4"/>
  <c r="K565" i="4" s="1"/>
  <c r="I565" i="4"/>
  <c r="J564" i="4"/>
  <c r="K564" i="4" s="1"/>
  <c r="M564" i="4" s="1"/>
  <c r="I564" i="4"/>
  <c r="J563" i="4"/>
  <c r="K563" i="4" s="1"/>
  <c r="I563" i="4"/>
  <c r="J562" i="4"/>
  <c r="K562" i="4" s="1"/>
  <c r="I562" i="4"/>
  <c r="J561" i="4"/>
  <c r="K561" i="4" s="1"/>
  <c r="I561" i="4"/>
  <c r="J560" i="4"/>
  <c r="K560" i="4" s="1"/>
  <c r="M560" i="4" s="1"/>
  <c r="I560" i="4"/>
  <c r="J559" i="4"/>
  <c r="K559" i="4" s="1"/>
  <c r="I559" i="4"/>
  <c r="J558" i="4"/>
  <c r="K558" i="4" s="1"/>
  <c r="I558" i="4"/>
  <c r="J557" i="4"/>
  <c r="K557" i="4" s="1"/>
  <c r="I557" i="4"/>
  <c r="J556" i="4"/>
  <c r="K556" i="4" s="1"/>
  <c r="M556" i="4" s="1"/>
  <c r="I556" i="4"/>
  <c r="J555" i="4"/>
  <c r="K555" i="4" s="1"/>
  <c r="M555" i="4" s="1"/>
  <c r="I555" i="4"/>
  <c r="J554" i="4"/>
  <c r="K554" i="4" s="1"/>
  <c r="I554" i="4"/>
  <c r="J553" i="4"/>
  <c r="K553" i="4" s="1"/>
  <c r="I553" i="4"/>
  <c r="J552" i="4"/>
  <c r="K552" i="4" s="1"/>
  <c r="M552" i="4" s="1"/>
  <c r="I552" i="4"/>
  <c r="J551" i="4"/>
  <c r="K551" i="4" s="1"/>
  <c r="I551" i="4"/>
  <c r="J550" i="4"/>
  <c r="K550" i="4" s="1"/>
  <c r="I550" i="4"/>
  <c r="J549" i="4"/>
  <c r="K549" i="4" s="1"/>
  <c r="I549" i="4"/>
  <c r="J548" i="4"/>
  <c r="K548" i="4" s="1"/>
  <c r="M548" i="4" s="1"/>
  <c r="I548" i="4"/>
  <c r="J547" i="4"/>
  <c r="K547" i="4" s="1"/>
  <c r="I547" i="4"/>
  <c r="J546" i="4"/>
  <c r="K546" i="4" s="1"/>
  <c r="I546" i="4"/>
  <c r="J545" i="4"/>
  <c r="K545" i="4" s="1"/>
  <c r="I545" i="4"/>
  <c r="J544" i="4"/>
  <c r="K544" i="4" s="1"/>
  <c r="M544" i="4" s="1"/>
  <c r="I544" i="4"/>
  <c r="J543" i="4"/>
  <c r="K543" i="4" s="1"/>
  <c r="I543" i="4"/>
  <c r="J542" i="4"/>
  <c r="K542" i="4" s="1"/>
  <c r="I542" i="4"/>
  <c r="J541" i="4"/>
  <c r="K541" i="4" s="1"/>
  <c r="I541" i="4"/>
  <c r="J540" i="4"/>
  <c r="K540" i="4" s="1"/>
  <c r="M540" i="4" s="1"/>
  <c r="I540" i="4"/>
  <c r="J539" i="4"/>
  <c r="K539" i="4" s="1"/>
  <c r="I539" i="4"/>
  <c r="J538" i="4"/>
  <c r="K538" i="4" s="1"/>
  <c r="L538" i="4" s="1"/>
  <c r="I538" i="4"/>
  <c r="J537" i="4"/>
  <c r="K537" i="4" s="1"/>
  <c r="I537" i="4"/>
  <c r="J536" i="4"/>
  <c r="K536" i="4" s="1"/>
  <c r="M536" i="4" s="1"/>
  <c r="I536" i="4"/>
  <c r="J535" i="4"/>
  <c r="K535" i="4" s="1"/>
  <c r="I535" i="4"/>
  <c r="J534" i="4"/>
  <c r="K534" i="4" s="1"/>
  <c r="I534" i="4"/>
  <c r="J533" i="4"/>
  <c r="K533" i="4" s="1"/>
  <c r="I533" i="4"/>
  <c r="J532" i="4"/>
  <c r="K532" i="4" s="1"/>
  <c r="M532" i="4" s="1"/>
  <c r="I532" i="4"/>
  <c r="J531" i="4"/>
  <c r="K531" i="4" s="1"/>
  <c r="I531" i="4"/>
  <c r="J530" i="4"/>
  <c r="K530" i="4" s="1"/>
  <c r="L530" i="4" s="1"/>
  <c r="I530" i="4"/>
  <c r="J529" i="4"/>
  <c r="K529" i="4" s="1"/>
  <c r="I529" i="4"/>
  <c r="J528" i="4"/>
  <c r="K528" i="4" s="1"/>
  <c r="I528" i="4"/>
  <c r="J527" i="4"/>
  <c r="K527" i="4" s="1"/>
  <c r="M527" i="4" s="1"/>
  <c r="I527" i="4"/>
  <c r="J526" i="4"/>
  <c r="K526" i="4" s="1"/>
  <c r="I526" i="4"/>
  <c r="J525" i="4"/>
  <c r="K525" i="4" s="1"/>
  <c r="I525" i="4"/>
  <c r="J524" i="4"/>
  <c r="K524" i="4" s="1"/>
  <c r="I524" i="4"/>
  <c r="J523" i="4"/>
  <c r="K523" i="4" s="1"/>
  <c r="M523" i="4" s="1"/>
  <c r="I523" i="4"/>
  <c r="J522" i="4"/>
  <c r="K522" i="4" s="1"/>
  <c r="I522" i="4"/>
  <c r="J521" i="4"/>
  <c r="K521" i="4" s="1"/>
  <c r="I521" i="4"/>
  <c r="J520" i="4"/>
  <c r="K520" i="4" s="1"/>
  <c r="I520" i="4"/>
  <c r="J519" i="4"/>
  <c r="K519" i="4" s="1"/>
  <c r="M519" i="4" s="1"/>
  <c r="I519" i="4"/>
  <c r="J518" i="4"/>
  <c r="K518" i="4" s="1"/>
  <c r="I518" i="4"/>
  <c r="J517" i="4"/>
  <c r="K517" i="4" s="1"/>
  <c r="I517" i="4"/>
  <c r="J516" i="4"/>
  <c r="K516" i="4" s="1"/>
  <c r="I516" i="4"/>
  <c r="J515" i="4"/>
  <c r="K515" i="4" s="1"/>
  <c r="M515" i="4" s="1"/>
  <c r="I515" i="4"/>
  <c r="J514" i="4"/>
  <c r="K514" i="4" s="1"/>
  <c r="I514" i="4"/>
  <c r="J513" i="4"/>
  <c r="K513" i="4" s="1"/>
  <c r="I513" i="4"/>
  <c r="J512" i="4"/>
  <c r="K512" i="4" s="1"/>
  <c r="I512" i="4"/>
  <c r="J511" i="4"/>
  <c r="K511" i="4" s="1"/>
  <c r="M511" i="4" s="1"/>
  <c r="I511" i="4"/>
  <c r="J510" i="4"/>
  <c r="K510" i="4" s="1"/>
  <c r="I510" i="4"/>
  <c r="J509" i="4"/>
  <c r="K509" i="4" s="1"/>
  <c r="I509" i="4"/>
  <c r="J508" i="4"/>
  <c r="K508" i="4" s="1"/>
  <c r="I508" i="4"/>
  <c r="J507" i="4"/>
  <c r="K507" i="4" s="1"/>
  <c r="M507" i="4" s="1"/>
  <c r="I507" i="4"/>
  <c r="J506" i="4"/>
  <c r="K506" i="4" s="1"/>
  <c r="I506" i="4"/>
  <c r="J505" i="4"/>
  <c r="K505" i="4" s="1"/>
  <c r="I505" i="4"/>
  <c r="J504" i="4"/>
  <c r="K504" i="4" s="1"/>
  <c r="I504" i="4"/>
  <c r="J503" i="4"/>
  <c r="K503" i="4" s="1"/>
  <c r="M503" i="4" s="1"/>
  <c r="I503" i="4"/>
  <c r="J502" i="4"/>
  <c r="K502" i="4" s="1"/>
  <c r="I502" i="4"/>
  <c r="J501" i="4"/>
  <c r="K501" i="4" s="1"/>
  <c r="I501" i="4"/>
  <c r="J500" i="4"/>
  <c r="K500" i="4" s="1"/>
  <c r="I500" i="4"/>
  <c r="J499" i="4"/>
  <c r="K499" i="4" s="1"/>
  <c r="M499" i="4" s="1"/>
  <c r="I499" i="4"/>
  <c r="J498" i="4"/>
  <c r="K498" i="4" s="1"/>
  <c r="I498" i="4"/>
  <c r="J497" i="4"/>
  <c r="K497" i="4" s="1"/>
  <c r="I497" i="4"/>
  <c r="J496" i="4"/>
  <c r="K496" i="4" s="1"/>
  <c r="I496" i="4"/>
  <c r="J495" i="4"/>
  <c r="K495" i="4" s="1"/>
  <c r="I495" i="4"/>
  <c r="J494" i="4"/>
  <c r="K494" i="4" s="1"/>
  <c r="M494" i="4" s="1"/>
  <c r="I494" i="4"/>
  <c r="J493" i="4"/>
  <c r="K493" i="4" s="1"/>
  <c r="L493" i="4" s="1"/>
  <c r="I493" i="4"/>
  <c r="J492" i="4"/>
  <c r="K492" i="4" s="1"/>
  <c r="I492" i="4"/>
  <c r="J491" i="4"/>
  <c r="K491" i="4" s="1"/>
  <c r="I491" i="4"/>
  <c r="J490" i="4"/>
  <c r="K490" i="4" s="1"/>
  <c r="M490" i="4" s="1"/>
  <c r="I490" i="4"/>
  <c r="J489" i="4"/>
  <c r="K489" i="4" s="1"/>
  <c r="L489" i="4" s="1"/>
  <c r="I489" i="4"/>
  <c r="J488" i="4"/>
  <c r="K488" i="4" s="1"/>
  <c r="I488" i="4"/>
  <c r="J487" i="4"/>
  <c r="K487" i="4" s="1"/>
  <c r="I487" i="4"/>
  <c r="J486" i="4"/>
  <c r="K486" i="4" s="1"/>
  <c r="M486" i="4" s="1"/>
  <c r="I486" i="4"/>
  <c r="J485" i="4"/>
  <c r="K485" i="4" s="1"/>
  <c r="L485" i="4" s="1"/>
  <c r="I485" i="4"/>
  <c r="J484" i="4"/>
  <c r="K484" i="4" s="1"/>
  <c r="I484" i="4"/>
  <c r="J483" i="4"/>
  <c r="K483" i="4" s="1"/>
  <c r="I483" i="4"/>
  <c r="J482" i="4"/>
  <c r="K482" i="4" s="1"/>
  <c r="I482" i="4"/>
  <c r="J481" i="4"/>
  <c r="K481" i="4" s="1"/>
  <c r="L481" i="4" s="1"/>
  <c r="I481" i="4"/>
  <c r="J480" i="4"/>
  <c r="K480" i="4" s="1"/>
  <c r="I480" i="4"/>
  <c r="J479" i="4"/>
  <c r="K479" i="4" s="1"/>
  <c r="I479" i="4"/>
  <c r="J478" i="4"/>
  <c r="K478" i="4" s="1"/>
  <c r="M478" i="4" s="1"/>
  <c r="I478" i="4"/>
  <c r="J477" i="4"/>
  <c r="K477" i="4" s="1"/>
  <c r="L477" i="4" s="1"/>
  <c r="I477" i="4"/>
  <c r="J476" i="4"/>
  <c r="K476" i="4" s="1"/>
  <c r="I476" i="4"/>
  <c r="J475" i="4"/>
  <c r="K475" i="4" s="1"/>
  <c r="I475" i="4"/>
  <c r="J474" i="4"/>
  <c r="K474" i="4" s="1"/>
  <c r="M474" i="4" s="1"/>
  <c r="I474" i="4"/>
  <c r="J473" i="4"/>
  <c r="K473" i="4" s="1"/>
  <c r="L473" i="4" s="1"/>
  <c r="I473" i="4"/>
  <c r="J472" i="4"/>
  <c r="K472" i="4" s="1"/>
  <c r="I472" i="4"/>
  <c r="J471" i="4"/>
  <c r="K471" i="4" s="1"/>
  <c r="I471" i="4"/>
  <c r="J470" i="4"/>
  <c r="K470" i="4" s="1"/>
  <c r="M470" i="4" s="1"/>
  <c r="I470" i="4"/>
  <c r="J469" i="4"/>
  <c r="K469" i="4" s="1"/>
  <c r="L469" i="4" s="1"/>
  <c r="I469" i="4"/>
  <c r="J468" i="4"/>
  <c r="K468" i="4" s="1"/>
  <c r="I468" i="4"/>
  <c r="J467" i="4"/>
  <c r="K467" i="4" s="1"/>
  <c r="I467" i="4"/>
  <c r="J466" i="4"/>
  <c r="K466" i="4" s="1"/>
  <c r="M466" i="4" s="1"/>
  <c r="I466" i="4"/>
  <c r="J465" i="4"/>
  <c r="K465" i="4" s="1"/>
  <c r="L465" i="4" s="1"/>
  <c r="I465" i="4"/>
  <c r="J464" i="4"/>
  <c r="K464" i="4" s="1"/>
  <c r="I464" i="4"/>
  <c r="J463" i="4"/>
  <c r="K463" i="4" s="1"/>
  <c r="I463" i="4"/>
  <c r="J462" i="4"/>
  <c r="K462" i="4" s="1"/>
  <c r="M462" i="4" s="1"/>
  <c r="I462" i="4"/>
  <c r="J461" i="4"/>
  <c r="K461" i="4" s="1"/>
  <c r="L461" i="4" s="1"/>
  <c r="I461" i="4"/>
  <c r="J460" i="4"/>
  <c r="K460" i="4" s="1"/>
  <c r="I460" i="4"/>
  <c r="J459" i="4"/>
  <c r="K459" i="4" s="1"/>
  <c r="I459" i="4"/>
  <c r="J458" i="4"/>
  <c r="K458" i="4" s="1"/>
  <c r="M458" i="4" s="1"/>
  <c r="I458" i="4"/>
  <c r="J457" i="4"/>
  <c r="K457" i="4" s="1"/>
  <c r="L457" i="4" s="1"/>
  <c r="I457" i="4"/>
  <c r="J456" i="4"/>
  <c r="K456" i="4" s="1"/>
  <c r="I456" i="4"/>
  <c r="J455" i="4"/>
  <c r="K455" i="4" s="1"/>
  <c r="I455" i="4"/>
  <c r="J454" i="4"/>
  <c r="K454" i="4" s="1"/>
  <c r="M454" i="4" s="1"/>
  <c r="I454" i="4"/>
  <c r="J453" i="4"/>
  <c r="K453" i="4" s="1"/>
  <c r="L453" i="4" s="1"/>
  <c r="I453" i="4"/>
  <c r="J452" i="4"/>
  <c r="K452" i="4" s="1"/>
  <c r="I452" i="4"/>
  <c r="J451" i="4"/>
  <c r="K451" i="4" s="1"/>
  <c r="I451" i="4"/>
  <c r="J450" i="4"/>
  <c r="K450" i="4" s="1"/>
  <c r="M450" i="4" s="1"/>
  <c r="I450" i="4"/>
  <c r="J449" i="4"/>
  <c r="K449" i="4" s="1"/>
  <c r="L449" i="4" s="1"/>
  <c r="I449" i="4"/>
  <c r="J448" i="4"/>
  <c r="K448" i="4" s="1"/>
  <c r="I448" i="4"/>
  <c r="J447" i="4"/>
  <c r="K447" i="4" s="1"/>
  <c r="I447" i="4"/>
  <c r="J446" i="4"/>
  <c r="K446" i="4" s="1"/>
  <c r="M446" i="4" s="1"/>
  <c r="I446" i="4"/>
  <c r="J445" i="4"/>
  <c r="K445" i="4" s="1"/>
  <c r="L445" i="4" s="1"/>
  <c r="I445" i="4"/>
  <c r="J444" i="4"/>
  <c r="K444" i="4" s="1"/>
  <c r="I444" i="4"/>
  <c r="J443" i="4"/>
  <c r="K443" i="4" s="1"/>
  <c r="I443" i="4"/>
  <c r="J442" i="4"/>
  <c r="K442" i="4" s="1"/>
  <c r="M442" i="4" s="1"/>
  <c r="I442" i="4"/>
  <c r="J441" i="4"/>
  <c r="K441" i="4" s="1"/>
  <c r="L441" i="4" s="1"/>
  <c r="I441" i="4"/>
  <c r="J440" i="4"/>
  <c r="K440" i="4" s="1"/>
  <c r="I440" i="4"/>
  <c r="J439" i="4"/>
  <c r="K439" i="4" s="1"/>
  <c r="I439" i="4"/>
  <c r="J438" i="4"/>
  <c r="K438" i="4" s="1"/>
  <c r="M438" i="4" s="1"/>
  <c r="I438" i="4"/>
  <c r="J437" i="4"/>
  <c r="K437" i="4" s="1"/>
  <c r="L437" i="4" s="1"/>
  <c r="I437" i="4"/>
  <c r="J436" i="4"/>
  <c r="K436" i="4" s="1"/>
  <c r="I436" i="4"/>
  <c r="J435" i="4"/>
  <c r="K435" i="4" s="1"/>
  <c r="I435" i="4"/>
  <c r="J434" i="4"/>
  <c r="K434" i="4" s="1"/>
  <c r="L434" i="4" s="1"/>
  <c r="I434" i="4"/>
  <c r="J433" i="4"/>
  <c r="K433" i="4" s="1"/>
  <c r="L433" i="4" s="1"/>
  <c r="I433" i="4"/>
  <c r="J432" i="4"/>
  <c r="K432" i="4" s="1"/>
  <c r="I432" i="4"/>
  <c r="J431" i="4"/>
  <c r="K431" i="4" s="1"/>
  <c r="I431" i="4"/>
  <c r="J430" i="4"/>
  <c r="K430" i="4" s="1"/>
  <c r="L430" i="4" s="1"/>
  <c r="I430" i="4"/>
  <c r="J429" i="4"/>
  <c r="K429" i="4" s="1"/>
  <c r="L429" i="4" s="1"/>
  <c r="I429" i="4"/>
  <c r="J428" i="4"/>
  <c r="K428" i="4" s="1"/>
  <c r="I428" i="4"/>
  <c r="J427" i="4"/>
  <c r="K427" i="4" s="1"/>
  <c r="I427" i="4"/>
  <c r="J426" i="4"/>
  <c r="K426" i="4" s="1"/>
  <c r="I426" i="4"/>
  <c r="J425" i="4"/>
  <c r="K425" i="4" s="1"/>
  <c r="L425" i="4" s="1"/>
  <c r="I425" i="4"/>
  <c r="J424" i="4"/>
  <c r="K424" i="4" s="1"/>
  <c r="I424" i="4"/>
  <c r="J423" i="4"/>
  <c r="K423" i="4" s="1"/>
  <c r="I423" i="4"/>
  <c r="J422" i="4"/>
  <c r="K422" i="4" s="1"/>
  <c r="M422" i="4" s="1"/>
  <c r="I422" i="4"/>
  <c r="J421" i="4"/>
  <c r="K421" i="4" s="1"/>
  <c r="L421" i="4" s="1"/>
  <c r="I421" i="4"/>
  <c r="J420" i="4"/>
  <c r="K420" i="4" s="1"/>
  <c r="I420" i="4"/>
  <c r="J419" i="4"/>
  <c r="K419" i="4" s="1"/>
  <c r="I419" i="4"/>
  <c r="J418" i="4"/>
  <c r="K418" i="4" s="1"/>
  <c r="I418" i="4"/>
  <c r="J417" i="4"/>
  <c r="K417" i="4" s="1"/>
  <c r="L417" i="4" s="1"/>
  <c r="I417" i="4"/>
  <c r="J416" i="4"/>
  <c r="K416" i="4" s="1"/>
  <c r="I416" i="4"/>
  <c r="J415" i="4"/>
  <c r="K415" i="4" s="1"/>
  <c r="I415" i="4"/>
  <c r="J414" i="4"/>
  <c r="K414" i="4" s="1"/>
  <c r="M414" i="4" s="1"/>
  <c r="I414" i="4"/>
  <c r="J413" i="4"/>
  <c r="K413" i="4" s="1"/>
  <c r="L413" i="4" s="1"/>
  <c r="I413" i="4"/>
  <c r="J412" i="4"/>
  <c r="K412" i="4" s="1"/>
  <c r="I412" i="4"/>
  <c r="J411" i="4"/>
  <c r="K411" i="4" s="1"/>
  <c r="I411" i="4"/>
  <c r="J410" i="4"/>
  <c r="K410" i="4" s="1"/>
  <c r="M410" i="4" s="1"/>
  <c r="I410" i="4"/>
  <c r="J409" i="4"/>
  <c r="K409" i="4" s="1"/>
  <c r="L409" i="4" s="1"/>
  <c r="I409" i="4"/>
  <c r="J408" i="4"/>
  <c r="K408" i="4" s="1"/>
  <c r="I408" i="4"/>
  <c r="J407" i="4"/>
  <c r="K407" i="4" s="1"/>
  <c r="I407" i="4"/>
  <c r="J406" i="4"/>
  <c r="K406" i="4" s="1"/>
  <c r="M406" i="4" s="1"/>
  <c r="I406" i="4"/>
  <c r="J405" i="4"/>
  <c r="K405" i="4" s="1"/>
  <c r="L405" i="4" s="1"/>
  <c r="I405" i="4"/>
  <c r="J404" i="4"/>
  <c r="K404" i="4" s="1"/>
  <c r="I404" i="4"/>
  <c r="J403" i="4"/>
  <c r="K403" i="4" s="1"/>
  <c r="I403" i="4"/>
  <c r="J402" i="4"/>
  <c r="K402" i="4" s="1"/>
  <c r="M402" i="4" s="1"/>
  <c r="I402" i="4"/>
  <c r="J401" i="4"/>
  <c r="K401" i="4" s="1"/>
  <c r="L401" i="4" s="1"/>
  <c r="I401" i="4"/>
  <c r="J400" i="4"/>
  <c r="K400" i="4" s="1"/>
  <c r="I400" i="4"/>
  <c r="J399" i="4"/>
  <c r="K399" i="4" s="1"/>
  <c r="I399" i="4"/>
  <c r="J398" i="4"/>
  <c r="K398" i="4" s="1"/>
  <c r="M398" i="4" s="1"/>
  <c r="I398" i="4"/>
  <c r="J397" i="4"/>
  <c r="K397" i="4" s="1"/>
  <c r="L397" i="4" s="1"/>
  <c r="I397" i="4"/>
  <c r="J396" i="4"/>
  <c r="K396" i="4" s="1"/>
  <c r="I396" i="4"/>
  <c r="J395" i="4"/>
  <c r="K395" i="4" s="1"/>
  <c r="I395" i="4"/>
  <c r="J394" i="4"/>
  <c r="K394" i="4" s="1"/>
  <c r="M394" i="4" s="1"/>
  <c r="I394" i="4"/>
  <c r="J393" i="4"/>
  <c r="K393" i="4" s="1"/>
  <c r="L393" i="4" s="1"/>
  <c r="I393" i="4"/>
  <c r="J392" i="4"/>
  <c r="K392" i="4" s="1"/>
  <c r="I392" i="4"/>
  <c r="J391" i="4"/>
  <c r="K391" i="4" s="1"/>
  <c r="M391" i="4" s="1"/>
  <c r="I391" i="4"/>
  <c r="J390" i="4"/>
  <c r="K390" i="4" s="1"/>
  <c r="M390" i="4" s="1"/>
  <c r="I390" i="4"/>
  <c r="J389" i="4"/>
  <c r="K389" i="4" s="1"/>
  <c r="L389" i="4" s="1"/>
  <c r="I389" i="4"/>
  <c r="J388" i="4"/>
  <c r="K388" i="4" s="1"/>
  <c r="I388" i="4"/>
  <c r="J387" i="4"/>
  <c r="K387" i="4" s="1"/>
  <c r="M387" i="4" s="1"/>
  <c r="I387" i="4"/>
  <c r="J386" i="4"/>
  <c r="K386" i="4" s="1"/>
  <c r="I386" i="4"/>
  <c r="J385" i="4"/>
  <c r="K385" i="4" s="1"/>
  <c r="L385" i="4" s="1"/>
  <c r="I385" i="4"/>
  <c r="J384" i="4"/>
  <c r="K384" i="4" s="1"/>
  <c r="I384" i="4"/>
  <c r="J383" i="4"/>
  <c r="K383" i="4" s="1"/>
  <c r="M383" i="4" s="1"/>
  <c r="I383" i="4"/>
  <c r="J382" i="4"/>
  <c r="K382" i="4" s="1"/>
  <c r="M382" i="4" s="1"/>
  <c r="I382" i="4"/>
  <c r="J381" i="4"/>
  <c r="K381" i="4" s="1"/>
  <c r="L381" i="4" s="1"/>
  <c r="I381" i="4"/>
  <c r="J380" i="4"/>
  <c r="K380" i="4" s="1"/>
  <c r="I380" i="4"/>
  <c r="J379" i="4"/>
  <c r="K379" i="4" s="1"/>
  <c r="M379" i="4" s="1"/>
  <c r="I379" i="4"/>
  <c r="J378" i="4"/>
  <c r="K378" i="4" s="1"/>
  <c r="M378" i="4" s="1"/>
  <c r="I378" i="4"/>
  <c r="J377" i="4"/>
  <c r="K377" i="4" s="1"/>
  <c r="L377" i="4" s="1"/>
  <c r="I377" i="4"/>
  <c r="J376" i="4"/>
  <c r="K376" i="4" s="1"/>
  <c r="I376" i="4"/>
  <c r="J375" i="4"/>
  <c r="K375" i="4" s="1"/>
  <c r="M375" i="4" s="1"/>
  <c r="I375" i="4"/>
  <c r="J374" i="4"/>
  <c r="K374" i="4" s="1"/>
  <c r="M374" i="4" s="1"/>
  <c r="I374" i="4"/>
  <c r="J373" i="4"/>
  <c r="K373" i="4" s="1"/>
  <c r="L373" i="4" s="1"/>
  <c r="I373" i="4"/>
  <c r="J372" i="4"/>
  <c r="K372" i="4" s="1"/>
  <c r="I372" i="4"/>
  <c r="J371" i="4"/>
  <c r="K371" i="4" s="1"/>
  <c r="I371" i="4"/>
  <c r="J370" i="4"/>
  <c r="K370" i="4" s="1"/>
  <c r="M370" i="4" s="1"/>
  <c r="I370" i="4"/>
  <c r="J369" i="4"/>
  <c r="K369" i="4" s="1"/>
  <c r="L369" i="4" s="1"/>
  <c r="I369" i="4"/>
  <c r="J368" i="4"/>
  <c r="K368" i="4" s="1"/>
  <c r="I368" i="4"/>
  <c r="J367" i="4"/>
  <c r="K367" i="4" s="1"/>
  <c r="I367" i="4"/>
  <c r="J366" i="4"/>
  <c r="K366" i="4" s="1"/>
  <c r="L366" i="4" s="1"/>
  <c r="I366" i="4"/>
  <c r="J365" i="4"/>
  <c r="K365" i="4" s="1"/>
  <c r="L365" i="4" s="1"/>
  <c r="I365" i="4"/>
  <c r="J364" i="4"/>
  <c r="K364" i="4" s="1"/>
  <c r="I364" i="4"/>
  <c r="J363" i="4"/>
  <c r="K363" i="4" s="1"/>
  <c r="I363" i="4"/>
  <c r="J362" i="4"/>
  <c r="K362" i="4" s="1"/>
  <c r="M362" i="4" s="1"/>
  <c r="I362" i="4"/>
  <c r="J361" i="4"/>
  <c r="K361" i="4" s="1"/>
  <c r="I361" i="4"/>
  <c r="J360" i="4"/>
  <c r="K360" i="4" s="1"/>
  <c r="I360" i="4"/>
  <c r="J359" i="4"/>
  <c r="K359" i="4" s="1"/>
  <c r="M359" i="4" s="1"/>
  <c r="I359" i="4"/>
  <c r="J358" i="4"/>
  <c r="K358" i="4" s="1"/>
  <c r="M358" i="4" s="1"/>
  <c r="I358" i="4"/>
  <c r="J357" i="4"/>
  <c r="K357" i="4" s="1"/>
  <c r="L357" i="4" s="1"/>
  <c r="I357" i="4"/>
  <c r="J356" i="4"/>
  <c r="K356" i="4" s="1"/>
  <c r="I356" i="4"/>
  <c r="J355" i="4"/>
  <c r="K355" i="4" s="1"/>
  <c r="M355" i="4" s="1"/>
  <c r="I355" i="4"/>
  <c r="J354" i="4"/>
  <c r="K354" i="4" s="1"/>
  <c r="L354" i="4" s="1"/>
  <c r="I354" i="4"/>
  <c r="J353" i="4"/>
  <c r="K353" i="4" s="1"/>
  <c r="L353" i="4" s="1"/>
  <c r="I353" i="4"/>
  <c r="J352" i="4"/>
  <c r="K352" i="4" s="1"/>
  <c r="I352" i="4"/>
  <c r="J351" i="4"/>
  <c r="K351" i="4" s="1"/>
  <c r="I351" i="4"/>
  <c r="J350" i="4"/>
  <c r="K350" i="4" s="1"/>
  <c r="M350" i="4" s="1"/>
  <c r="I350" i="4"/>
  <c r="J349" i="4"/>
  <c r="K349" i="4" s="1"/>
  <c r="I349" i="4"/>
  <c r="J348" i="4"/>
  <c r="K348" i="4" s="1"/>
  <c r="I348" i="4"/>
  <c r="J347" i="4"/>
  <c r="K347" i="4" s="1"/>
  <c r="M347" i="4" s="1"/>
  <c r="I347" i="4"/>
  <c r="J346" i="4"/>
  <c r="K346" i="4" s="1"/>
  <c r="L346" i="4" s="1"/>
  <c r="I346" i="4"/>
  <c r="J345" i="4"/>
  <c r="K345" i="4" s="1"/>
  <c r="L345" i="4" s="1"/>
  <c r="I345" i="4"/>
  <c r="J344" i="4"/>
  <c r="K344" i="4" s="1"/>
  <c r="I344" i="4"/>
  <c r="J343" i="4"/>
  <c r="K343" i="4" s="1"/>
  <c r="M343" i="4" s="1"/>
  <c r="I343" i="4"/>
  <c r="J342" i="4"/>
  <c r="K342" i="4" s="1"/>
  <c r="M342" i="4" s="1"/>
  <c r="I342" i="4"/>
  <c r="J341" i="4"/>
  <c r="K341" i="4" s="1"/>
  <c r="L341" i="4" s="1"/>
  <c r="I341" i="4"/>
  <c r="J340" i="4"/>
  <c r="K340" i="4" s="1"/>
  <c r="I340" i="4"/>
  <c r="J339" i="4"/>
  <c r="K339" i="4" s="1"/>
  <c r="I339" i="4"/>
  <c r="J338" i="4"/>
  <c r="K338" i="4" s="1"/>
  <c r="I338" i="4"/>
  <c r="J337" i="4"/>
  <c r="K337" i="4" s="1"/>
  <c r="L337" i="4" s="1"/>
  <c r="I337" i="4"/>
  <c r="J336" i="4"/>
  <c r="K336" i="4" s="1"/>
  <c r="I336" i="4"/>
  <c r="J335" i="4"/>
  <c r="K335" i="4" s="1"/>
  <c r="M335" i="4" s="1"/>
  <c r="I335" i="4"/>
  <c r="J334" i="4"/>
  <c r="K334" i="4" s="1"/>
  <c r="M334" i="4" s="1"/>
  <c r="I334" i="4"/>
  <c r="J333" i="4"/>
  <c r="K333" i="4" s="1"/>
  <c r="I333" i="4"/>
  <c r="J332" i="4"/>
  <c r="K332" i="4" s="1"/>
  <c r="L332" i="4" s="1"/>
  <c r="I332" i="4"/>
  <c r="J331" i="4"/>
  <c r="K331" i="4" s="1"/>
  <c r="M331" i="4" s="1"/>
  <c r="I331" i="4"/>
  <c r="J330" i="4"/>
  <c r="K330" i="4" s="1"/>
  <c r="I330" i="4"/>
  <c r="J329" i="4"/>
  <c r="K329" i="4" s="1"/>
  <c r="M329" i="4" s="1"/>
  <c r="I329" i="4"/>
  <c r="J328" i="4"/>
  <c r="K328" i="4" s="1"/>
  <c r="I328" i="4"/>
  <c r="J327" i="4"/>
  <c r="K327" i="4" s="1"/>
  <c r="I327" i="4"/>
  <c r="J326" i="4"/>
  <c r="K326" i="4" s="1"/>
  <c r="I326" i="4"/>
  <c r="J325" i="4"/>
  <c r="K325" i="4" s="1"/>
  <c r="M325" i="4" s="1"/>
  <c r="I325" i="4"/>
  <c r="J324" i="4"/>
  <c r="K324" i="4" s="1"/>
  <c r="I324" i="4"/>
  <c r="J323" i="4"/>
  <c r="K323" i="4" s="1"/>
  <c r="L323" i="4" s="1"/>
  <c r="I323" i="4"/>
  <c r="J322" i="4"/>
  <c r="K322" i="4" s="1"/>
  <c r="I322" i="4"/>
  <c r="J321" i="4"/>
  <c r="K321" i="4" s="1"/>
  <c r="M321" i="4" s="1"/>
  <c r="I321" i="4"/>
  <c r="J320" i="4"/>
  <c r="K320" i="4" s="1"/>
  <c r="I320" i="4"/>
  <c r="J319" i="4"/>
  <c r="K319" i="4" s="1"/>
  <c r="L319" i="4" s="1"/>
  <c r="I319" i="4"/>
  <c r="J318" i="4"/>
  <c r="K318" i="4" s="1"/>
  <c r="I318" i="4"/>
  <c r="J317" i="4"/>
  <c r="K317" i="4" s="1"/>
  <c r="M317" i="4" s="1"/>
  <c r="I317" i="4"/>
  <c r="J316" i="4"/>
  <c r="K316" i="4" s="1"/>
  <c r="I316" i="4"/>
  <c r="J315" i="4"/>
  <c r="K315" i="4" s="1"/>
  <c r="L315" i="4" s="1"/>
  <c r="I315" i="4"/>
  <c r="J314" i="4"/>
  <c r="K314" i="4" s="1"/>
  <c r="I314" i="4"/>
  <c r="J313" i="4"/>
  <c r="K313" i="4" s="1"/>
  <c r="M313" i="4" s="1"/>
  <c r="I313" i="4"/>
  <c r="J312" i="4"/>
  <c r="K312" i="4" s="1"/>
  <c r="I312" i="4"/>
  <c r="J311" i="4"/>
  <c r="K311" i="4" s="1"/>
  <c r="I311" i="4"/>
  <c r="J310" i="4"/>
  <c r="K310" i="4" s="1"/>
  <c r="I310" i="4"/>
  <c r="J309" i="4"/>
  <c r="K309" i="4" s="1"/>
  <c r="M309" i="4" s="1"/>
  <c r="I309" i="4"/>
  <c r="J308" i="4"/>
  <c r="K308" i="4" s="1"/>
  <c r="I308" i="4"/>
  <c r="J307" i="4"/>
  <c r="K307" i="4" s="1"/>
  <c r="L307" i="4" s="1"/>
  <c r="I307" i="4"/>
  <c r="J306" i="4"/>
  <c r="K306" i="4" s="1"/>
  <c r="I306" i="4"/>
  <c r="J305" i="4"/>
  <c r="K305" i="4" s="1"/>
  <c r="M305" i="4" s="1"/>
  <c r="I305" i="4"/>
  <c r="J304" i="4"/>
  <c r="K304" i="4" s="1"/>
  <c r="I304" i="4"/>
  <c r="J303" i="4"/>
  <c r="K303" i="4" s="1"/>
  <c r="I303" i="4"/>
  <c r="J302" i="4"/>
  <c r="K302" i="4" s="1"/>
  <c r="I302" i="4"/>
  <c r="J301" i="4"/>
  <c r="K301" i="4" s="1"/>
  <c r="M301" i="4" s="1"/>
  <c r="I301" i="4"/>
  <c r="J300" i="4"/>
  <c r="K300" i="4" s="1"/>
  <c r="I300" i="4"/>
  <c r="J299" i="4"/>
  <c r="K299" i="4" s="1"/>
  <c r="I299" i="4"/>
  <c r="J298" i="4"/>
  <c r="K298" i="4" s="1"/>
  <c r="I298" i="4"/>
  <c r="J297" i="4"/>
  <c r="K297" i="4" s="1"/>
  <c r="M297" i="4" s="1"/>
  <c r="I297" i="4"/>
  <c r="J296" i="4"/>
  <c r="K296" i="4" s="1"/>
  <c r="I296" i="4"/>
  <c r="J295" i="4"/>
  <c r="K295" i="4" s="1"/>
  <c r="L295" i="4" s="1"/>
  <c r="I295" i="4"/>
  <c r="J294" i="4"/>
  <c r="K294" i="4" s="1"/>
  <c r="I294" i="4"/>
  <c r="J293" i="4"/>
  <c r="K293" i="4" s="1"/>
  <c r="M293" i="4" s="1"/>
  <c r="I293" i="4"/>
  <c r="J292" i="4"/>
  <c r="K292" i="4" s="1"/>
  <c r="I292" i="4"/>
  <c r="J291" i="4"/>
  <c r="K291" i="4" s="1"/>
  <c r="I291" i="4"/>
  <c r="J290" i="4"/>
  <c r="K290" i="4" s="1"/>
  <c r="I290" i="4"/>
  <c r="J289" i="4"/>
  <c r="K289" i="4" s="1"/>
  <c r="M289" i="4" s="1"/>
  <c r="I289" i="4"/>
  <c r="J288" i="4"/>
  <c r="K288" i="4" s="1"/>
  <c r="I288" i="4"/>
  <c r="J287" i="4"/>
  <c r="K287" i="4" s="1"/>
  <c r="L287" i="4" s="1"/>
  <c r="I287" i="4"/>
  <c r="J286" i="4"/>
  <c r="K286" i="4" s="1"/>
  <c r="I286" i="4"/>
  <c r="J285" i="4"/>
  <c r="K285" i="4" s="1"/>
  <c r="M285" i="4" s="1"/>
  <c r="I285" i="4"/>
  <c r="J284" i="4"/>
  <c r="K284" i="4" s="1"/>
  <c r="I284" i="4"/>
  <c r="J283" i="4"/>
  <c r="K283" i="4" s="1"/>
  <c r="I283" i="4"/>
  <c r="J282" i="4"/>
  <c r="K282" i="4" s="1"/>
  <c r="I282" i="4"/>
  <c r="J281" i="4"/>
  <c r="K281" i="4" s="1"/>
  <c r="M281" i="4" s="1"/>
  <c r="I281" i="4"/>
  <c r="J280" i="4"/>
  <c r="K280" i="4" s="1"/>
  <c r="I280" i="4"/>
  <c r="J279" i="4"/>
  <c r="K279" i="4" s="1"/>
  <c r="L279" i="4" s="1"/>
  <c r="I279" i="4"/>
  <c r="J278" i="4"/>
  <c r="K278" i="4" s="1"/>
  <c r="I278" i="4"/>
  <c r="J277" i="4"/>
  <c r="K277" i="4" s="1"/>
  <c r="M277" i="4" s="1"/>
  <c r="I277" i="4"/>
  <c r="J276" i="4"/>
  <c r="K276" i="4" s="1"/>
  <c r="I276" i="4"/>
  <c r="J275" i="4"/>
  <c r="K275" i="4" s="1"/>
  <c r="I275" i="4"/>
  <c r="J274" i="4"/>
  <c r="K274" i="4" s="1"/>
  <c r="I274" i="4"/>
  <c r="J273" i="4"/>
  <c r="K273" i="4" s="1"/>
  <c r="M273" i="4" s="1"/>
  <c r="I273" i="4"/>
  <c r="J272" i="4"/>
  <c r="K272" i="4" s="1"/>
  <c r="I272" i="4"/>
  <c r="J271" i="4"/>
  <c r="K271" i="4" s="1"/>
  <c r="L271" i="4" s="1"/>
  <c r="I271" i="4"/>
  <c r="J270" i="4"/>
  <c r="K270" i="4" s="1"/>
  <c r="I270" i="4"/>
  <c r="J269" i="4"/>
  <c r="K269" i="4" s="1"/>
  <c r="M269" i="4" s="1"/>
  <c r="I269" i="4"/>
  <c r="J268" i="4"/>
  <c r="K268" i="4" s="1"/>
  <c r="I268" i="4"/>
  <c r="J267" i="4"/>
  <c r="K267" i="4" s="1"/>
  <c r="I267" i="4"/>
  <c r="J266" i="4"/>
  <c r="K266" i="4" s="1"/>
  <c r="I266" i="4"/>
  <c r="J265" i="4"/>
  <c r="K265" i="4" s="1"/>
  <c r="M265" i="4" s="1"/>
  <c r="I265" i="4"/>
  <c r="J264" i="4"/>
  <c r="K264" i="4" s="1"/>
  <c r="I264" i="4"/>
  <c r="J263" i="4"/>
  <c r="K263" i="4" s="1"/>
  <c r="L263" i="4" s="1"/>
  <c r="I263" i="4"/>
  <c r="J262" i="4"/>
  <c r="K262" i="4" s="1"/>
  <c r="I262" i="4"/>
  <c r="J261" i="4"/>
  <c r="K261" i="4" s="1"/>
  <c r="M261" i="4" s="1"/>
  <c r="I261" i="4"/>
  <c r="J260" i="4"/>
  <c r="K260" i="4" s="1"/>
  <c r="I260" i="4"/>
  <c r="J259" i="4"/>
  <c r="K259" i="4" s="1"/>
  <c r="I259" i="4"/>
  <c r="J258" i="4"/>
  <c r="K258" i="4" s="1"/>
  <c r="I258" i="4"/>
  <c r="J257" i="4"/>
  <c r="K257" i="4" s="1"/>
  <c r="M257" i="4" s="1"/>
  <c r="I257" i="4"/>
  <c r="J256" i="4"/>
  <c r="K256" i="4" s="1"/>
  <c r="I256" i="4"/>
  <c r="J255" i="4"/>
  <c r="K255" i="4" s="1"/>
  <c r="L255" i="4" s="1"/>
  <c r="I255" i="4"/>
  <c r="J254" i="4"/>
  <c r="K254" i="4" s="1"/>
  <c r="I254" i="4"/>
  <c r="J253" i="4"/>
  <c r="K253" i="4" s="1"/>
  <c r="M253" i="4" s="1"/>
  <c r="I253" i="4"/>
  <c r="J252" i="4"/>
  <c r="K252" i="4" s="1"/>
  <c r="I252" i="4"/>
  <c r="J251" i="4"/>
  <c r="K251" i="4" s="1"/>
  <c r="I251" i="4"/>
  <c r="J250" i="4"/>
  <c r="K250" i="4" s="1"/>
  <c r="I250" i="4"/>
  <c r="J249" i="4"/>
  <c r="K249" i="4" s="1"/>
  <c r="M249" i="4" s="1"/>
  <c r="I249" i="4"/>
  <c r="J248" i="4"/>
  <c r="K248" i="4" s="1"/>
  <c r="I248" i="4"/>
  <c r="J247" i="4"/>
  <c r="K247" i="4" s="1"/>
  <c r="L247" i="4" s="1"/>
  <c r="I247" i="4"/>
  <c r="J246" i="4"/>
  <c r="K246" i="4" s="1"/>
  <c r="I246" i="4"/>
  <c r="J245" i="4"/>
  <c r="K245" i="4" s="1"/>
  <c r="M245" i="4" s="1"/>
  <c r="I245" i="4"/>
  <c r="J244" i="4"/>
  <c r="K244" i="4" s="1"/>
  <c r="I244" i="4"/>
  <c r="J243" i="4"/>
  <c r="K243" i="4" s="1"/>
  <c r="I243" i="4"/>
  <c r="J242" i="4"/>
  <c r="K242" i="4" s="1"/>
  <c r="I242" i="4"/>
  <c r="J241" i="4"/>
  <c r="K241" i="4" s="1"/>
  <c r="M241" i="4" s="1"/>
  <c r="I241" i="4"/>
  <c r="J240" i="4"/>
  <c r="K240" i="4" s="1"/>
  <c r="I240" i="4"/>
  <c r="J239" i="4"/>
  <c r="K239" i="4" s="1"/>
  <c r="I239" i="4"/>
  <c r="J238" i="4"/>
  <c r="K238" i="4" s="1"/>
  <c r="I238" i="4"/>
  <c r="J237" i="4"/>
  <c r="K237" i="4" s="1"/>
  <c r="M237" i="4" s="1"/>
  <c r="I237" i="4"/>
  <c r="J236" i="4"/>
  <c r="K236" i="4" s="1"/>
  <c r="I236" i="4"/>
  <c r="J235" i="4"/>
  <c r="K235" i="4" s="1"/>
  <c r="I235" i="4"/>
  <c r="J234" i="4"/>
  <c r="K234" i="4" s="1"/>
  <c r="I234" i="4"/>
  <c r="J233" i="4"/>
  <c r="K233" i="4" s="1"/>
  <c r="M233" i="4" s="1"/>
  <c r="I233" i="4"/>
  <c r="J232" i="4"/>
  <c r="K232" i="4" s="1"/>
  <c r="I232" i="4"/>
  <c r="J231" i="4"/>
  <c r="K231" i="4" s="1"/>
  <c r="L231" i="4" s="1"/>
  <c r="I231" i="4"/>
  <c r="J230" i="4"/>
  <c r="K230" i="4" s="1"/>
  <c r="I230" i="4"/>
  <c r="J229" i="4"/>
  <c r="K229" i="4" s="1"/>
  <c r="M229" i="4" s="1"/>
  <c r="I229" i="4"/>
  <c r="J228" i="4"/>
  <c r="K228" i="4" s="1"/>
  <c r="I228" i="4"/>
  <c r="J227" i="4"/>
  <c r="K227" i="4" s="1"/>
  <c r="I227" i="4"/>
  <c r="J226" i="4"/>
  <c r="K226" i="4" s="1"/>
  <c r="I226" i="4"/>
  <c r="J225" i="4"/>
  <c r="K225" i="4" s="1"/>
  <c r="M225" i="4" s="1"/>
  <c r="I225" i="4"/>
  <c r="J224" i="4"/>
  <c r="K224" i="4" s="1"/>
  <c r="I224" i="4"/>
  <c r="J223" i="4"/>
  <c r="K223" i="4" s="1"/>
  <c r="I223" i="4"/>
  <c r="J222" i="4"/>
  <c r="K222" i="4" s="1"/>
  <c r="I222" i="4"/>
  <c r="J221" i="4"/>
  <c r="K221" i="4" s="1"/>
  <c r="M221" i="4" s="1"/>
  <c r="I221" i="4"/>
  <c r="J220" i="4"/>
  <c r="K220" i="4" s="1"/>
  <c r="I220" i="4"/>
  <c r="J219" i="4"/>
  <c r="K219" i="4" s="1"/>
  <c r="I219" i="4"/>
  <c r="J218" i="4"/>
  <c r="K218" i="4" s="1"/>
  <c r="I218" i="4"/>
  <c r="J217" i="4"/>
  <c r="K217" i="4" s="1"/>
  <c r="M217" i="4" s="1"/>
  <c r="I217" i="4"/>
  <c r="J216" i="4"/>
  <c r="K216" i="4" s="1"/>
  <c r="I216" i="4"/>
  <c r="J215" i="4"/>
  <c r="K215" i="4" s="1"/>
  <c r="L215" i="4" s="1"/>
  <c r="I215" i="4"/>
  <c r="J214" i="4"/>
  <c r="K214" i="4" s="1"/>
  <c r="I214" i="4"/>
  <c r="J213" i="4"/>
  <c r="K213" i="4" s="1"/>
  <c r="M213" i="4" s="1"/>
  <c r="I213" i="4"/>
  <c r="J212" i="4"/>
  <c r="K212" i="4" s="1"/>
  <c r="I212" i="4"/>
  <c r="J211" i="4"/>
  <c r="K211" i="4" s="1"/>
  <c r="I211" i="4"/>
  <c r="J210" i="4"/>
  <c r="K210" i="4" s="1"/>
  <c r="I210" i="4"/>
  <c r="J209" i="4"/>
  <c r="K209" i="4" s="1"/>
  <c r="M209" i="4" s="1"/>
  <c r="I209" i="4"/>
  <c r="J208" i="4"/>
  <c r="K208" i="4" s="1"/>
  <c r="I208" i="4"/>
  <c r="J207" i="4"/>
  <c r="K207" i="4" s="1"/>
  <c r="I207" i="4"/>
  <c r="J206" i="4"/>
  <c r="K206" i="4" s="1"/>
  <c r="I206" i="4"/>
  <c r="J205" i="4"/>
  <c r="K205" i="4" s="1"/>
  <c r="M205" i="4" s="1"/>
  <c r="I205" i="4"/>
  <c r="J204" i="4"/>
  <c r="K204" i="4" s="1"/>
  <c r="I204" i="4"/>
  <c r="J203" i="4"/>
  <c r="K203" i="4" s="1"/>
  <c r="I203" i="4"/>
  <c r="J202" i="4"/>
  <c r="K202" i="4" s="1"/>
  <c r="I202" i="4"/>
  <c r="J201" i="4"/>
  <c r="K201" i="4" s="1"/>
  <c r="M201" i="4" s="1"/>
  <c r="I201" i="4"/>
  <c r="J200" i="4"/>
  <c r="K200" i="4" s="1"/>
  <c r="I200" i="4"/>
  <c r="J199" i="4"/>
  <c r="K199" i="4" s="1"/>
  <c r="L199" i="4" s="1"/>
  <c r="I199" i="4"/>
  <c r="J198" i="4"/>
  <c r="K198" i="4" s="1"/>
  <c r="I198" i="4"/>
  <c r="J197" i="4"/>
  <c r="K197" i="4" s="1"/>
  <c r="M197" i="4" s="1"/>
  <c r="I197" i="4"/>
  <c r="J196" i="4"/>
  <c r="K196" i="4" s="1"/>
  <c r="I196" i="4"/>
  <c r="J195" i="4"/>
  <c r="K195" i="4" s="1"/>
  <c r="I195" i="4"/>
  <c r="J194" i="4"/>
  <c r="K194" i="4" s="1"/>
  <c r="I194" i="4"/>
  <c r="J193" i="4"/>
  <c r="K193" i="4" s="1"/>
  <c r="M193" i="4" s="1"/>
  <c r="I193" i="4"/>
  <c r="J192" i="4"/>
  <c r="K192" i="4" s="1"/>
  <c r="I192" i="4"/>
  <c r="J191" i="4"/>
  <c r="K191" i="4" s="1"/>
  <c r="I191" i="4"/>
  <c r="J190" i="4"/>
  <c r="K190" i="4" s="1"/>
  <c r="I190" i="4"/>
  <c r="J189" i="4"/>
  <c r="K189" i="4" s="1"/>
  <c r="M189" i="4" s="1"/>
  <c r="I189" i="4"/>
  <c r="J188" i="4"/>
  <c r="K188" i="4" s="1"/>
  <c r="I188" i="4"/>
  <c r="J187" i="4"/>
  <c r="K187" i="4" s="1"/>
  <c r="I187" i="4"/>
  <c r="J186" i="4"/>
  <c r="K186" i="4" s="1"/>
  <c r="I186" i="4"/>
  <c r="J185" i="4"/>
  <c r="K185" i="4" s="1"/>
  <c r="M185" i="4" s="1"/>
  <c r="I185" i="4"/>
  <c r="J184" i="4"/>
  <c r="K184" i="4" s="1"/>
  <c r="I184" i="4"/>
  <c r="J183" i="4"/>
  <c r="K183" i="4" s="1"/>
  <c r="L183" i="4" s="1"/>
  <c r="I183" i="4"/>
  <c r="J182" i="4"/>
  <c r="K182" i="4" s="1"/>
  <c r="I182" i="4"/>
  <c r="J181" i="4"/>
  <c r="K181" i="4" s="1"/>
  <c r="M181" i="4" s="1"/>
  <c r="I181" i="4"/>
  <c r="J180" i="4"/>
  <c r="K180" i="4" s="1"/>
  <c r="I180" i="4"/>
  <c r="J179" i="4"/>
  <c r="K179" i="4" s="1"/>
  <c r="I179" i="4"/>
  <c r="J178" i="4"/>
  <c r="K178" i="4" s="1"/>
  <c r="I178" i="4"/>
  <c r="J177" i="4"/>
  <c r="K177" i="4" s="1"/>
  <c r="M177" i="4" s="1"/>
  <c r="I177" i="4"/>
  <c r="J176" i="4"/>
  <c r="K176" i="4" s="1"/>
  <c r="I176" i="4"/>
  <c r="J175" i="4"/>
  <c r="K175" i="4" s="1"/>
  <c r="I175" i="4"/>
  <c r="J174" i="4"/>
  <c r="K174" i="4" s="1"/>
  <c r="I174" i="4"/>
  <c r="J173" i="4"/>
  <c r="K173" i="4" s="1"/>
  <c r="M173" i="4" s="1"/>
  <c r="I173" i="4"/>
  <c r="J172" i="4"/>
  <c r="K172" i="4" s="1"/>
  <c r="I172" i="4"/>
  <c r="J171" i="4"/>
  <c r="K171" i="4" s="1"/>
  <c r="I171" i="4"/>
  <c r="J170" i="4"/>
  <c r="K170" i="4" s="1"/>
  <c r="I170" i="4"/>
  <c r="J169" i="4"/>
  <c r="K169" i="4" s="1"/>
  <c r="M169" i="4" s="1"/>
  <c r="I169" i="4"/>
  <c r="J168" i="4"/>
  <c r="K168" i="4" s="1"/>
  <c r="I168" i="4"/>
  <c r="J167" i="4"/>
  <c r="K167" i="4" s="1"/>
  <c r="L167" i="4" s="1"/>
  <c r="I167" i="4"/>
  <c r="J166" i="4"/>
  <c r="K166" i="4" s="1"/>
  <c r="I166" i="4"/>
  <c r="J165" i="4"/>
  <c r="K165" i="4" s="1"/>
  <c r="M165" i="4" s="1"/>
  <c r="I165" i="4"/>
  <c r="J164" i="4"/>
  <c r="K164" i="4" s="1"/>
  <c r="I164" i="4"/>
  <c r="J163" i="4"/>
  <c r="K163" i="4" s="1"/>
  <c r="I163" i="4"/>
  <c r="J162" i="4"/>
  <c r="K162" i="4" s="1"/>
  <c r="I162" i="4"/>
  <c r="J161" i="4"/>
  <c r="K161" i="4" s="1"/>
  <c r="M161" i="4" s="1"/>
  <c r="I161" i="4"/>
  <c r="J160" i="4"/>
  <c r="K160" i="4" s="1"/>
  <c r="I160" i="4"/>
  <c r="J159" i="4"/>
  <c r="K159" i="4" s="1"/>
  <c r="I159" i="4"/>
  <c r="J158" i="4"/>
  <c r="K158" i="4" s="1"/>
  <c r="I158" i="4"/>
  <c r="J157" i="4"/>
  <c r="K157" i="4" s="1"/>
  <c r="M157" i="4" s="1"/>
  <c r="I157" i="4"/>
  <c r="J156" i="4"/>
  <c r="K156" i="4" s="1"/>
  <c r="I156" i="4"/>
  <c r="J155" i="4"/>
  <c r="K155" i="4" s="1"/>
  <c r="I155" i="4"/>
  <c r="J154" i="4"/>
  <c r="K154" i="4" s="1"/>
  <c r="I154" i="4"/>
  <c r="J153" i="4"/>
  <c r="K153" i="4" s="1"/>
  <c r="M153" i="4" s="1"/>
  <c r="I153" i="4"/>
  <c r="J152" i="4"/>
  <c r="K152" i="4" s="1"/>
  <c r="I152" i="4"/>
  <c r="J151" i="4"/>
  <c r="K151" i="4" s="1"/>
  <c r="L151" i="4" s="1"/>
  <c r="I151" i="4"/>
  <c r="J150" i="4"/>
  <c r="K150" i="4" s="1"/>
  <c r="I150" i="4"/>
  <c r="J149" i="4"/>
  <c r="K149" i="4" s="1"/>
  <c r="M149" i="4" s="1"/>
  <c r="I149" i="4"/>
  <c r="J148" i="4"/>
  <c r="K148" i="4" s="1"/>
  <c r="I148" i="4"/>
  <c r="J147" i="4"/>
  <c r="K147" i="4" s="1"/>
  <c r="I147" i="4"/>
  <c r="J146" i="4"/>
  <c r="K146" i="4" s="1"/>
  <c r="I146" i="4"/>
  <c r="J145" i="4"/>
  <c r="K145" i="4" s="1"/>
  <c r="M145" i="4" s="1"/>
  <c r="I145" i="4"/>
  <c r="J144" i="4"/>
  <c r="K144" i="4" s="1"/>
  <c r="I144" i="4"/>
  <c r="J143" i="4"/>
  <c r="K143" i="4" s="1"/>
  <c r="I143" i="4"/>
  <c r="J142" i="4"/>
  <c r="K142" i="4" s="1"/>
  <c r="I142" i="4"/>
  <c r="J141" i="4"/>
  <c r="K141" i="4" s="1"/>
  <c r="M141" i="4" s="1"/>
  <c r="I141" i="4"/>
  <c r="J140" i="4"/>
  <c r="K140" i="4" s="1"/>
  <c r="I140" i="4"/>
  <c r="J139" i="4"/>
  <c r="K139" i="4" s="1"/>
  <c r="I139" i="4"/>
  <c r="J138" i="4"/>
  <c r="K138" i="4" s="1"/>
  <c r="I138" i="4"/>
  <c r="J137" i="4"/>
  <c r="K137" i="4" s="1"/>
  <c r="M137" i="4" s="1"/>
  <c r="I137" i="4"/>
  <c r="J136" i="4"/>
  <c r="K136" i="4" s="1"/>
  <c r="I136" i="4"/>
  <c r="J135" i="4"/>
  <c r="K135" i="4" s="1"/>
  <c r="L135" i="4" s="1"/>
  <c r="I135" i="4"/>
  <c r="J134" i="4"/>
  <c r="K134" i="4" s="1"/>
  <c r="I134" i="4"/>
  <c r="J133" i="4"/>
  <c r="K133" i="4" s="1"/>
  <c r="M133" i="4" s="1"/>
  <c r="I133" i="4"/>
  <c r="J132" i="4"/>
  <c r="K132" i="4" s="1"/>
  <c r="I132" i="4"/>
  <c r="J131" i="4"/>
  <c r="K131" i="4" s="1"/>
  <c r="I131" i="4"/>
  <c r="J130" i="4"/>
  <c r="K130" i="4" s="1"/>
  <c r="I130" i="4"/>
  <c r="J129" i="4"/>
  <c r="K129" i="4" s="1"/>
  <c r="M129" i="4" s="1"/>
  <c r="I129" i="4"/>
  <c r="J128" i="4"/>
  <c r="K128" i="4" s="1"/>
  <c r="I128" i="4"/>
  <c r="J127" i="4"/>
  <c r="K127" i="4" s="1"/>
  <c r="I127" i="4"/>
  <c r="J126" i="4"/>
  <c r="K126" i="4" s="1"/>
  <c r="I126" i="4"/>
  <c r="J125" i="4"/>
  <c r="K125" i="4" s="1"/>
  <c r="M125" i="4" s="1"/>
  <c r="I125" i="4"/>
  <c r="J124" i="4"/>
  <c r="K124" i="4" s="1"/>
  <c r="I124" i="4"/>
  <c r="J123" i="4"/>
  <c r="K123" i="4" s="1"/>
  <c r="I123" i="4"/>
  <c r="J122" i="4"/>
  <c r="K122" i="4" s="1"/>
  <c r="I122" i="4"/>
  <c r="J121" i="4"/>
  <c r="K121" i="4" s="1"/>
  <c r="M121" i="4" s="1"/>
  <c r="I121" i="4"/>
  <c r="J120" i="4"/>
  <c r="K120" i="4" s="1"/>
  <c r="I120" i="4"/>
  <c r="J119" i="4"/>
  <c r="K119" i="4" s="1"/>
  <c r="L119" i="4" s="1"/>
  <c r="I119" i="4"/>
  <c r="J118" i="4"/>
  <c r="K118" i="4" s="1"/>
  <c r="I118" i="4"/>
  <c r="J117" i="4"/>
  <c r="K117" i="4" s="1"/>
  <c r="M117" i="4" s="1"/>
  <c r="I117" i="4"/>
  <c r="J116" i="4"/>
  <c r="K116" i="4" s="1"/>
  <c r="I116" i="4"/>
  <c r="J115" i="4"/>
  <c r="K115" i="4" s="1"/>
  <c r="I115" i="4"/>
  <c r="J114" i="4"/>
  <c r="K114" i="4" s="1"/>
  <c r="I114" i="4"/>
  <c r="J113" i="4"/>
  <c r="K113" i="4" s="1"/>
  <c r="M113" i="4" s="1"/>
  <c r="I113" i="4"/>
  <c r="J112" i="4"/>
  <c r="K112" i="4" s="1"/>
  <c r="I112" i="4"/>
  <c r="J111" i="4"/>
  <c r="K111" i="4" s="1"/>
  <c r="I111" i="4"/>
  <c r="J110" i="4"/>
  <c r="K110" i="4" s="1"/>
  <c r="I110" i="4"/>
  <c r="J109" i="4"/>
  <c r="K109" i="4" s="1"/>
  <c r="M109" i="4" s="1"/>
  <c r="I109" i="4"/>
  <c r="J108" i="4"/>
  <c r="K108" i="4" s="1"/>
  <c r="I108" i="4"/>
  <c r="J107" i="4"/>
  <c r="K107" i="4" s="1"/>
  <c r="I107" i="4"/>
  <c r="J106" i="4"/>
  <c r="K106" i="4" s="1"/>
  <c r="I106" i="4"/>
  <c r="J105" i="4"/>
  <c r="K105" i="4" s="1"/>
  <c r="M105" i="4" s="1"/>
  <c r="I105" i="4"/>
  <c r="J104" i="4"/>
  <c r="K104" i="4" s="1"/>
  <c r="I104" i="4"/>
  <c r="J103" i="4"/>
  <c r="K103" i="4" s="1"/>
  <c r="L103" i="4" s="1"/>
  <c r="I103" i="4"/>
  <c r="J102" i="4"/>
  <c r="K102" i="4" s="1"/>
  <c r="I102" i="4"/>
  <c r="J101" i="4"/>
  <c r="K101" i="4" s="1"/>
  <c r="M101" i="4" s="1"/>
  <c r="I101" i="4"/>
  <c r="J100" i="4"/>
  <c r="K100" i="4" s="1"/>
  <c r="I100" i="4"/>
  <c r="J99" i="4"/>
  <c r="K99" i="4" s="1"/>
  <c r="I99" i="4"/>
  <c r="J98" i="4"/>
  <c r="K98" i="4" s="1"/>
  <c r="I98" i="4"/>
  <c r="J97" i="4"/>
  <c r="K97" i="4" s="1"/>
  <c r="M97" i="4" s="1"/>
  <c r="I97" i="4"/>
  <c r="J96" i="4"/>
  <c r="K96" i="4" s="1"/>
  <c r="I96" i="4"/>
  <c r="J95" i="4"/>
  <c r="K95" i="4" s="1"/>
  <c r="L95" i="4" s="1"/>
  <c r="I95" i="4"/>
  <c r="J94" i="4"/>
  <c r="K94" i="4" s="1"/>
  <c r="I94" i="4"/>
  <c r="J93" i="4"/>
  <c r="K93" i="4" s="1"/>
  <c r="M93" i="4" s="1"/>
  <c r="I93" i="4"/>
  <c r="J92" i="4"/>
  <c r="K92" i="4" s="1"/>
  <c r="I92" i="4"/>
  <c r="J91" i="4"/>
  <c r="K91" i="4" s="1"/>
  <c r="I91" i="4"/>
  <c r="J90" i="4"/>
  <c r="K90" i="4" s="1"/>
  <c r="I90" i="4"/>
  <c r="J89" i="4"/>
  <c r="K89" i="4" s="1"/>
  <c r="M89" i="4" s="1"/>
  <c r="I89" i="4"/>
  <c r="J88" i="4"/>
  <c r="K88" i="4" s="1"/>
  <c r="I88" i="4"/>
  <c r="J87" i="4"/>
  <c r="K87" i="4" s="1"/>
  <c r="L87" i="4" s="1"/>
  <c r="I87" i="4"/>
  <c r="J86" i="4"/>
  <c r="K86" i="4" s="1"/>
  <c r="I86" i="4"/>
  <c r="J85" i="4"/>
  <c r="K85" i="4" s="1"/>
  <c r="M85" i="4" s="1"/>
  <c r="I85" i="4"/>
  <c r="J84" i="4"/>
  <c r="K84" i="4" s="1"/>
  <c r="I84" i="4"/>
  <c r="J83" i="4"/>
  <c r="K83" i="4" s="1"/>
  <c r="I83" i="4"/>
  <c r="J82" i="4"/>
  <c r="K82" i="4" s="1"/>
  <c r="I82" i="4"/>
  <c r="J81" i="4"/>
  <c r="K81" i="4" s="1"/>
  <c r="L81" i="4" s="1"/>
  <c r="I81" i="4"/>
  <c r="J80" i="4"/>
  <c r="K80" i="4" s="1"/>
  <c r="I80" i="4"/>
  <c r="J79" i="4"/>
  <c r="K79" i="4" s="1"/>
  <c r="I79" i="4"/>
  <c r="J78" i="4"/>
  <c r="K78" i="4" s="1"/>
  <c r="I78" i="4"/>
  <c r="J77" i="4"/>
  <c r="K77" i="4" s="1"/>
  <c r="M77" i="4" s="1"/>
  <c r="I77" i="4"/>
  <c r="J76" i="4"/>
  <c r="K76" i="4" s="1"/>
  <c r="I76" i="4"/>
  <c r="J75" i="4"/>
  <c r="K75" i="4" s="1"/>
  <c r="I75" i="4"/>
  <c r="J74" i="4"/>
  <c r="K74" i="4" s="1"/>
  <c r="I74" i="4"/>
  <c r="J73" i="4"/>
  <c r="K73" i="4" s="1"/>
  <c r="L73" i="4" s="1"/>
  <c r="I73" i="4"/>
  <c r="J72" i="4"/>
  <c r="K72" i="4" s="1"/>
  <c r="I72" i="4"/>
  <c r="J71" i="4"/>
  <c r="K71" i="4" s="1"/>
  <c r="I71" i="4"/>
  <c r="J70" i="4"/>
  <c r="K70" i="4" s="1"/>
  <c r="I70" i="4"/>
  <c r="J69" i="4"/>
  <c r="K69" i="4" s="1"/>
  <c r="M69" i="4" s="1"/>
  <c r="I69" i="4"/>
  <c r="J68" i="4"/>
  <c r="K68" i="4" s="1"/>
  <c r="I68" i="4"/>
  <c r="J67" i="4"/>
  <c r="K67" i="4" s="1"/>
  <c r="I67" i="4"/>
  <c r="J66" i="4"/>
  <c r="K66" i="4" s="1"/>
  <c r="I66" i="4"/>
  <c r="J65" i="4"/>
  <c r="K65" i="4" s="1"/>
  <c r="L65" i="4" s="1"/>
  <c r="I65" i="4"/>
  <c r="J64" i="4"/>
  <c r="K64" i="4" s="1"/>
  <c r="I64" i="4"/>
  <c r="J63" i="4"/>
  <c r="K63" i="4" s="1"/>
  <c r="I63" i="4"/>
  <c r="J62" i="4"/>
  <c r="K62" i="4" s="1"/>
  <c r="I62" i="4"/>
  <c r="J61" i="4"/>
  <c r="K61" i="4" s="1"/>
  <c r="M61" i="4" s="1"/>
  <c r="I61" i="4"/>
  <c r="J60" i="4"/>
  <c r="K60" i="4" s="1"/>
  <c r="I60" i="4"/>
  <c r="J59" i="4"/>
  <c r="K59" i="4" s="1"/>
  <c r="I59" i="4"/>
  <c r="J58" i="4"/>
  <c r="K58" i="4" s="1"/>
  <c r="I58" i="4"/>
  <c r="J57" i="4"/>
  <c r="K57" i="4" s="1"/>
  <c r="M57" i="4" s="1"/>
  <c r="I57" i="4"/>
  <c r="J56" i="4"/>
  <c r="K56" i="4" s="1"/>
  <c r="I56" i="4"/>
  <c r="J55" i="4"/>
  <c r="K55" i="4" s="1"/>
  <c r="I55" i="4"/>
  <c r="J54" i="4"/>
  <c r="K54" i="4" s="1"/>
  <c r="I54" i="4"/>
  <c r="J53" i="4"/>
  <c r="K53" i="4" s="1"/>
  <c r="M53" i="4" s="1"/>
  <c r="I53" i="4"/>
  <c r="J52" i="4"/>
  <c r="K52" i="4" s="1"/>
  <c r="I52" i="4"/>
  <c r="J51" i="4"/>
  <c r="K51" i="4" s="1"/>
  <c r="I51" i="4"/>
  <c r="J50" i="4"/>
  <c r="K50" i="4" s="1"/>
  <c r="I50" i="4"/>
  <c r="J49" i="4"/>
  <c r="K49" i="4" s="1"/>
  <c r="L49" i="4" s="1"/>
  <c r="I49" i="4"/>
  <c r="J48" i="4"/>
  <c r="K48" i="4" s="1"/>
  <c r="I48" i="4"/>
  <c r="J47" i="4"/>
  <c r="K47" i="4" s="1"/>
  <c r="I47" i="4"/>
  <c r="J46" i="4"/>
  <c r="K46" i="4" s="1"/>
  <c r="I46" i="4"/>
  <c r="J45" i="4"/>
  <c r="K45" i="4" s="1"/>
  <c r="M45" i="4" s="1"/>
  <c r="I45" i="4"/>
  <c r="J44" i="4"/>
  <c r="K44" i="4" s="1"/>
  <c r="I44" i="4"/>
  <c r="J43" i="4"/>
  <c r="K43" i="4" s="1"/>
  <c r="I43" i="4"/>
  <c r="J42" i="4"/>
  <c r="K42" i="4" s="1"/>
  <c r="I42" i="4"/>
  <c r="J41" i="4"/>
  <c r="K41" i="4" s="1"/>
  <c r="M41" i="4" s="1"/>
  <c r="I41" i="4"/>
  <c r="J40" i="4"/>
  <c r="K40" i="4" s="1"/>
  <c r="M40" i="4" s="1"/>
  <c r="I40" i="4"/>
  <c r="J39" i="4"/>
  <c r="K39" i="4" s="1"/>
  <c r="I39" i="4"/>
  <c r="J38" i="4"/>
  <c r="K38" i="4" s="1"/>
  <c r="I38" i="4"/>
  <c r="J37" i="4"/>
  <c r="K37" i="4" s="1"/>
  <c r="M37" i="4" s="1"/>
  <c r="I37" i="4"/>
  <c r="J36" i="4"/>
  <c r="K36" i="4" s="1"/>
  <c r="I36" i="4"/>
  <c r="J35" i="4"/>
  <c r="K35" i="4" s="1"/>
  <c r="I35" i="4"/>
  <c r="J34" i="4"/>
  <c r="K34" i="4" s="1"/>
  <c r="I34" i="4"/>
  <c r="J33" i="4"/>
  <c r="K33" i="4" s="1"/>
  <c r="L33" i="4" s="1"/>
  <c r="I33" i="4"/>
  <c r="J32" i="4"/>
  <c r="K32" i="4" s="1"/>
  <c r="I32" i="4"/>
  <c r="J31" i="4"/>
  <c r="K31" i="4" s="1"/>
  <c r="I31" i="4"/>
  <c r="J30" i="4"/>
  <c r="K30" i="4" s="1"/>
  <c r="I30" i="4"/>
  <c r="J29" i="4"/>
  <c r="K29" i="4" s="1"/>
  <c r="M29" i="4" s="1"/>
  <c r="I29" i="4"/>
  <c r="J28" i="4"/>
  <c r="K28" i="4" s="1"/>
  <c r="I28" i="4"/>
  <c r="J27" i="4"/>
  <c r="K27" i="4" s="1"/>
  <c r="I27" i="4"/>
  <c r="J26" i="4"/>
  <c r="K26" i="4" s="1"/>
  <c r="I26" i="4"/>
  <c r="J25" i="4"/>
  <c r="K25" i="4" s="1"/>
  <c r="L25" i="4" s="1"/>
  <c r="I25" i="4"/>
  <c r="J24" i="4"/>
  <c r="K24" i="4" s="1"/>
  <c r="I24" i="4"/>
  <c r="J23" i="4"/>
  <c r="K23" i="4" s="1"/>
  <c r="I23" i="4"/>
  <c r="J22" i="4"/>
  <c r="K22" i="4" s="1"/>
  <c r="I22" i="4"/>
  <c r="J21" i="4"/>
  <c r="K21" i="4" s="1"/>
  <c r="M21" i="4" s="1"/>
  <c r="I21" i="4"/>
  <c r="J20" i="4"/>
  <c r="K20" i="4" s="1"/>
  <c r="I20" i="4"/>
  <c r="J19" i="4"/>
  <c r="K19" i="4" s="1"/>
  <c r="I19" i="4"/>
  <c r="J18" i="4"/>
  <c r="K18" i="4" s="1"/>
  <c r="I18" i="4"/>
  <c r="J17" i="4"/>
  <c r="K17" i="4" s="1"/>
  <c r="M17" i="4" s="1"/>
  <c r="I17" i="4"/>
  <c r="J16" i="4"/>
  <c r="K16" i="4" s="1"/>
  <c r="I16" i="4"/>
  <c r="J15" i="4"/>
  <c r="K15" i="4" s="1"/>
  <c r="I15" i="4"/>
  <c r="J14" i="4"/>
  <c r="K14" i="4" s="1"/>
  <c r="I14" i="4"/>
  <c r="J13" i="4"/>
  <c r="K13" i="4" s="1"/>
  <c r="L13" i="4" s="1"/>
  <c r="I13" i="4"/>
  <c r="J12" i="4"/>
  <c r="K12" i="4" s="1"/>
  <c r="I12" i="4"/>
  <c r="J11" i="4"/>
  <c r="K11" i="4" s="1"/>
  <c r="I11" i="4"/>
  <c r="J10" i="4"/>
  <c r="K10" i="4" s="1"/>
  <c r="I10" i="4"/>
  <c r="J9" i="4"/>
  <c r="K9" i="4" s="1"/>
  <c r="L9" i="4" s="1"/>
  <c r="I9" i="4"/>
  <c r="J8" i="4"/>
  <c r="K8" i="4" s="1"/>
  <c r="I8" i="4"/>
  <c r="J7" i="4"/>
  <c r="K7" i="4" s="1"/>
  <c r="I7" i="4"/>
  <c r="J6" i="4"/>
  <c r="K6" i="4" s="1"/>
  <c r="I6" i="4"/>
  <c r="J5" i="4"/>
  <c r="K5" i="4" s="1"/>
  <c r="L5" i="4" s="1"/>
  <c r="I5" i="4"/>
  <c r="J4" i="4"/>
  <c r="K4" i="4" s="1"/>
  <c r="I4" i="4"/>
  <c r="J3" i="4"/>
  <c r="K3" i="4" s="1"/>
  <c r="I3" i="4"/>
  <c r="J2" i="4"/>
  <c r="I2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4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442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442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446" i="4"/>
  <c r="O3449" i="4" s="1"/>
  <c r="P2238" i="4"/>
  <c r="P3442" i="4" l="1"/>
  <c r="Q344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<sst xmlns="http://schemas.openxmlformats.org/spreadsheetml/2006/main" count="18457" uniqueCount="3217">
  <si>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</si>
  <si>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</si>
  <si>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</si>
  <si>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</si>
  <si>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</si>
  <si>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</si>
  <si>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</si>
  <si>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</si>
  <si>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</si>
  <si>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</si>
  <si>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</si>
  <si>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</si>
  <si>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</si>
  <si>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</si>
  <si>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</si>
  <si>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</si>
  <si>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</si>
  <si>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</si>
  <si>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</si>
  <si>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</si>
  <si>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</si>
  <si>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</si>
  <si>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</si>
  <si>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</si>
  <si>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</si>
  <si>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</si>
  <si>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</si>
  <si>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</si>
  <si>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</si>
  <si>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</si>
  <si>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</si>
  <si>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</si>
  <si>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</si>
  <si>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</si>
  <si>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</si>
  <si>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</si>
  <si>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</si>
  <si>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</si>
  <si>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</si>
  <si>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</si>
  <si>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</si>
  <si>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</si>
  <si>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</si>
  <si>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</si>
  <si>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</si>
  <si>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</si>
  <si>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</si>
  <si>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</si>
  <si>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</si>
  <si>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</si>
  <si>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</si>
  <si>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</si>
  <si>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</si>
  <si>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</si>
  <si>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</si>
  <si>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</si>
  <si>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</si>
  <si>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</si>
  <si>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</si>
  <si>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</si>
  <si>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</si>
  <si>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</si>
  <si>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</si>
  <si>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</si>
  <si>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</si>
  <si>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</si>
  <si>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</si>
  <si>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</si>
  <si>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</si>
  <si>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</si>
  <si>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</si>
  <si>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</si>
  <si>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</si>
  <si>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</si>
  <si>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</si>
  <si>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</si>
  <si>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</si>
  <si>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</si>
  <si>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</si>
  <si>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</si>
  <si>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</si>
  <si>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</si>
  <si>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</si>
  <si>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</si>
  <si>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</si>
  <si>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</si>
  <si>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</si>
  <si>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</si>
  <si>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</si>
  <si>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</si>
  <si>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</si>
  <si>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</si>
  <si>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</si>
  <si>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</si>
  <si>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</si>
  <si>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</si>
  <si>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</si>
  <si>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</si>
  <si>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</si>
  <si>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</si>
  <si>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</si>
  <si>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</si>
  <si>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</si>
  <si>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</si>
  <si>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</si>
  <si>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</si>
  <si>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</si>
  <si>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</si>
  <si>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</si>
  <si>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</si>
  <si>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</si>
  <si>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</si>
  <si>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</si>
  <si>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</si>
  <si>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</si>
  <si>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</si>
  <si>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</si>
  <si>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</si>
  <si>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</si>
  <si>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</si>
  <si>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</si>
  <si>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</si>
  <si>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</si>
  <si>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</si>
  <si>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</si>
  <si>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</si>
  <si>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</si>
  <si>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</si>
  <si>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</si>
  <si>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</si>
  <si>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</si>
  <si>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</si>
  <si>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</si>
  <si>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</si>
  <si>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</si>
  <si>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</si>
  <si>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</si>
  <si>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</si>
  <si>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</si>
  <si>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</si>
  <si>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</si>
  <si>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</si>
  <si>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</si>
  <si>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</si>
  <si>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</si>
  <si>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</si>
  <si>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</si>
  <si>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</si>
  <si>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</si>
  <si>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</si>
  <si>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</si>
  <si>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</si>
  <si>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</si>
  <si>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</si>
  <si>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</si>
  <si>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</si>
  <si>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</si>
  <si>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</si>
  <si>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</si>
  <si>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</si>
  <si>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</si>
  <si>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</si>
  <si>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</si>
  <si>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</si>
  <si>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</si>
  <si>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</si>
  <si>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</si>
  <si>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</si>
  <si>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</si>
  <si>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</si>
  <si>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</si>
  <si>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</si>
  <si>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</si>
  <si>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</si>
  <si>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</si>
  <si>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</si>
  <si>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</si>
  <si>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</si>
  <si>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</si>
  <si>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</si>
  <si>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</si>
  <si>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</si>
  <si>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</si>
  <si>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</si>
  <si>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</si>
  <si>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</si>
  <si>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</si>
  <si>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</si>
  <si>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</si>
  <si>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</si>
  <si>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</si>
  <si>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</si>
  <si>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</si>
  <si>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</si>
  <si>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</si>
  <si>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</si>
  <si>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</si>
  <si>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</si>
  <si>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</si>
  <si>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</si>
  <si>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</si>
  <si>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</si>
  <si>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</si>
  <si>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</si>
  <si>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</si>
  <si>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</si>
  <si>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</si>
  <si>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</si>
  <si>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</si>
  <si>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</si>
  <si>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</si>
  <si>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</si>
  <si>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</si>
  <si>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</si>
  <si>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</si>
  <si>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</si>
  <si>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</si>
  <si>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</si>
  <si>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</si>
  <si>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</si>
  <si>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</si>
  <si>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</si>
  <si>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</si>
  <si>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</si>
  <si>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</si>
  <si>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</si>
  <si>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</si>
  <si>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</si>
  <si>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</si>
  <si>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</si>
  <si>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</si>
  <si>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</si>
  <si>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</si>
  <si>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</si>
  <si>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</si>
  <si>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</si>
  <si>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</si>
  <si>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</si>
  <si>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</si>
  <si>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</si>
  <si>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</si>
  <si>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</si>
  <si>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</si>
  <si>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</si>
  <si>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</si>
  <si>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</si>
  <si>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</si>
  <si>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</si>
  <si>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</si>
  <si>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</si>
  <si>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</si>
  <si>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</si>
  <si>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</si>
  <si>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</si>
  <si>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</si>
  <si>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</si>
  <si>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</si>
  <si>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</si>
  <si>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</si>
  <si>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</si>
  <si>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</si>
  <si>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</si>
  <si>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</si>
  <si>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</si>
  <si>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</si>
  <si>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</si>
  <si>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</si>
  <si>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</si>
  <si>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</si>
  <si>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</si>
  <si>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</si>
  <si>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</si>
  <si>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</si>
  <si>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</si>
  <si>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</si>
  <si>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</si>
  <si>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</si>
  <si>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</si>
  <si>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</si>
  <si>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</si>
  <si>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</si>
  <si>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</si>
  <si>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</si>
  <si>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</si>
  <si>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</si>
  <si>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</si>
  <si>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</si>
  <si>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</si>
  <si>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</si>
  <si>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</si>
  <si>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</si>
  <si>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</si>
  <si>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</si>
  <si>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</si>
  <si>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</si>
  <si>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</si>
  <si>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</si>
  <si>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</si>
  <si>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</si>
  <si>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</si>
  <si>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</si>
  <si>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</si>
  <si>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</si>
  <si>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</si>
  <si>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</si>
  <si>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</si>
  <si>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</si>
  <si>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</si>
  <si>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</si>
  <si>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</si>
  <si>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</si>
  <si>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</si>
  <si>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</si>
  <si>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</si>
  <si>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</si>
  <si>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</si>
  <si>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</si>
  <si>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</si>
  <si>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</si>
  <si>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</si>
  <si>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</si>
  <si>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</si>
  <si>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</si>
  <si>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</si>
  <si>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</si>
  <si>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</si>
  <si>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</si>
  <si>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</si>
  <si>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</si>
  <si>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</si>
  <si>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</si>
  <si>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</si>
  <si>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</si>
  <si>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</si>
  <si>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</si>
  <si>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</si>
  <si>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</si>
  <si>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</si>
  <si>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</si>
  <si>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</si>
  <si>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</si>
  <si>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</si>
  <si>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</si>
  <si>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</si>
  <si>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</si>
  <si>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</si>
  <si>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</si>
  <si>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</si>
  <si>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</si>
  <si>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</si>
  <si>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</si>
  <si>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</si>
  <si>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</si>
  <si>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</si>
  <si>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</si>
  <si>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</si>
  <si>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</si>
  <si>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</si>
  <si>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</si>
  <si>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</si>
  <si>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</si>
  <si>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</si>
  <si>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</si>
  <si>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</si>
  <si>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</si>
  <si>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</si>
  <si>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</si>
  <si>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</si>
  <si>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</si>
  <si>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</si>
  <si>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</si>
  <si>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</si>
  <si>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</si>
  <si>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</si>
  <si>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</si>
  <si>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</si>
  <si>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</si>
  <si>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</si>
  <si>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</si>
  <si>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</si>
  <si>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</si>
  <si>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</si>
  <si>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</si>
  <si>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</si>
  <si>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</si>
  <si>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</si>
  <si>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</si>
  <si>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</si>
  <si>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</si>
  <si>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</si>
  <si>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</si>
  <si>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</si>
  <si>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</si>
  <si>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</si>
  <si>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</si>
  <si>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</si>
  <si>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</si>
  <si>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</si>
  <si>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</si>
  <si>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</si>
  <si>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</si>
  <si>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</si>
  <si>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</si>
  <si>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</si>
  <si>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</si>
  <si>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</si>
  <si>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</si>
  <si>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</si>
  <si>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</si>
  <si>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</si>
  <si>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</si>
  <si>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</si>
  <si>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</si>
  <si>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</si>
  <si>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</si>
  <si>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</si>
  <si>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</si>
  <si>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</si>
  <si>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</si>
  <si>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</si>
  <si>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</si>
  <si>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</si>
  <si>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</si>
  <si>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</si>
  <si>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</si>
  <si>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</si>
  <si>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</si>
  <si>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</si>
  <si>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</si>
  <si>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</si>
  <si>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</si>
  <si>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</si>
  <si>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</si>
  <si>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</si>
  <si>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</si>
  <si>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</si>
  <si>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</si>
  <si>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</si>
  <si>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</si>
  <si>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</si>
  <si>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</si>
  <si>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</si>
  <si>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</si>
  <si>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</si>
  <si>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</si>
  <si>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</si>
  <si>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</si>
  <si>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</si>
  <si>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</si>
  <si>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</si>
  <si>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</si>
  <si>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</si>
  <si>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</si>
  <si>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</si>
  <si>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</si>
  <si>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</si>
  <si>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</si>
  <si>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</si>
  <si>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</si>
  <si>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</si>
  <si>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</si>
  <si>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</si>
  <si>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</si>
  <si>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</si>
  <si>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</si>
  <si>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</si>
  <si>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</si>
  <si>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</si>
  <si>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</si>
  <si>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</si>
  <si>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</si>
  <si>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</si>
  <si>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</si>
  <si>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</si>
  <si>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</si>
  <si>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</si>
  <si>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</si>
  <si>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</si>
  <si>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</si>
  <si>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</si>
  <si>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</si>
  <si>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</si>
  <si>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</si>
  <si>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</si>
  <si>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</si>
  <si>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</si>
  <si>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</si>
  <si>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</si>
  <si>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</si>
  <si>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</si>
  <si>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</si>
  <si>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</si>
  <si>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</si>
  <si>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</si>
  <si>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</si>
  <si>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</si>
  <si>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</si>
  <si>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</si>
  <si>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</si>
  <si>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</si>
  <si>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</si>
  <si>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</si>
  <si>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</si>
  <si>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</si>
  <si>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</si>
  <si>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</si>
  <si>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</si>
  <si>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</si>
  <si>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</si>
  <si>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</si>
  <si>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</si>
  <si>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</si>
  <si>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</si>
  <si>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</si>
  <si>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</si>
  <si>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</si>
  <si>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</si>
  <si>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</si>
  <si>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</si>
  <si>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</si>
  <si>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</si>
  <si>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</si>
  <si>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</si>
  <si>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</si>
  <si>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</si>
  <si>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</si>
  <si>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</si>
  <si>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</si>
  <si>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</si>
  <si>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</si>
  <si>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</si>
  <si>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</si>
  <si>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</si>
  <si>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</si>
  <si>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</si>
  <si>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</si>
  <si>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</si>
  <si>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</si>
  <si>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</si>
  <si>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</si>
  <si>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</si>
  <si>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</si>
  <si>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</si>
  <si>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</si>
  <si>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</si>
  <si>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</si>
  <si>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</si>
  <si>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</si>
  <si>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</si>
  <si>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</si>
  <si>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</si>
  <si>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</si>
  <si>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</si>
  <si>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</si>
  <si>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</si>
  <si>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</si>
  <si>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</si>
  <si>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</si>
  <si>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</si>
  <si>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</si>
  <si>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</si>
  <si>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</si>
  <si>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</si>
  <si>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</si>
  <si>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</si>
  <si>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</si>
  <si>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</si>
  <si>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</si>
  <si>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</si>
  <si>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</si>
  <si>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</si>
  <si>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</si>
  <si>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</si>
  <si>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</si>
  <si>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</si>
  <si>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</si>
  <si>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</si>
  <si>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</si>
  <si>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</si>
  <si>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</si>
  <si>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</si>
  <si>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</si>
  <si>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</si>
  <si>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</si>
  <si>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</si>
  <si>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</si>
  <si>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</si>
  <si>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</si>
  <si>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</si>
  <si>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</si>
  <si>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</si>
  <si>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</si>
  <si>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</si>
  <si>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</si>
  <si>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</si>
  <si>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</si>
  <si>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</si>
  <si>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</si>
  <si>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</si>
  <si>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</si>
  <si>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</si>
  <si>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</si>
  <si>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</si>
  <si>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</si>
  <si>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</si>
  <si>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</si>
  <si>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</si>
  <si>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</si>
  <si>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</si>
  <si>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</si>
  <si>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</si>
  <si>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</si>
  <si>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</si>
  <si>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</si>
  <si>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</si>
  <si>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</si>
  <si>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</si>
  <si>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</si>
  <si>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</si>
  <si>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</si>
  <si>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</si>
  <si>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</si>
  <si>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</si>
  <si>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</si>
  <si>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</si>
  <si>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</si>
  <si>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</si>
  <si>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</si>
  <si>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</si>
  <si>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</si>
  <si>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</si>
  <si>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</si>
  <si>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</si>
  <si>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</si>
  <si>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</si>
  <si>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</si>
  <si>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</si>
  <si>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</si>
  <si>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</si>
  <si>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</si>
  <si>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</si>
  <si>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</si>
  <si>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</si>
  <si>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</si>
  <si>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</si>
  <si>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</si>
  <si>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</si>
  <si>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</si>
  <si>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</si>
  <si>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</si>
  <si>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</si>
  <si>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</si>
  <si>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</si>
  <si>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</si>
  <si>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</si>
  <si>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</si>
  <si>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</si>
  <si>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</si>
  <si>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</si>
  <si>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</si>
  <si>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</si>
  <si>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</si>
  <si>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</si>
  <si>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</si>
  <si>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</si>
  <si>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</si>
  <si>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</si>
  <si>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</si>
  <si>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</si>
  <si>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</si>
  <si>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</si>
  <si>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</si>
  <si>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</si>
  <si>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</si>
  <si>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</si>
  <si>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</si>
  <si>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</si>
  <si>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</si>
  <si>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</si>
  <si>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</si>
  <si>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</si>
  <si>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</si>
  <si>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</si>
  <si>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</si>
  <si>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</si>
  <si>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</si>
  <si>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</si>
  <si>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</si>
  <si>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</si>
  <si>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</si>
  <si>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</si>
  <si>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</si>
  <si>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</si>
  <si>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</si>
  <si>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</si>
  <si>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</si>
  <si>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</si>
  <si>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</si>
  <si>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</si>
  <si>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</si>
  <si>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</si>
  <si>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</si>
  <si>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</si>
  <si>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</si>
  <si>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</si>
  <si>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</si>
  <si>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</si>
  <si>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</si>
  <si>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</si>
  <si>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</si>
  <si>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</si>
  <si>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</si>
  <si>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</si>
  <si>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</si>
  <si>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</si>
  <si>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</si>
  <si>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</si>
  <si>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</si>
  <si>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</si>
  <si>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</si>
  <si>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</si>
  <si>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</si>
  <si>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</si>
  <si>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</si>
  <si>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</si>
  <si>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</si>
  <si>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</si>
  <si>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</si>
  <si>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</si>
  <si>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</si>
  <si>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</si>
  <si>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</si>
  <si>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</si>
  <si>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</si>
  <si>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</si>
  <si>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</si>
  <si>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</si>
  <si>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</si>
  <si>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</si>
  <si>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</si>
  <si>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</si>
  <si>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</si>
  <si>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</si>
  <si>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</si>
  <si>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</si>
  <si>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</si>
  <si>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</si>
  <si>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</si>
  <si>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</si>
  <si>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</si>
  <si>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</si>
  <si>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</si>
  <si>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</si>
  <si>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</si>
  <si>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</si>
  <si>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</si>
  <si>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</si>
  <si>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</si>
  <si>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</si>
  <si>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</si>
  <si>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</si>
  <si>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</si>
  <si>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</si>
  <si>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</si>
  <si>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</si>
  <si>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</si>
  <si>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</si>
  <si>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</si>
  <si>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</si>
  <si>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</si>
  <si>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</si>
  <si>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</si>
  <si>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</si>
  <si>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</si>
  <si>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</si>
  <si>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</si>
  <si>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</si>
  <si>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</si>
  <si>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</si>
  <si>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</si>
  <si>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</si>
  <si>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</si>
  <si>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</si>
  <si>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</si>
  <si>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</si>
  <si>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</si>
  <si>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</si>
  <si>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</si>
  <si>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</si>
  <si>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</si>
  <si>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</si>
  <si>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</si>
  <si>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</si>
  <si>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</si>
  <si>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</si>
  <si>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</si>
  <si>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</si>
  <si>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</si>
  <si>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</si>
  <si>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</si>
  <si>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</si>
  <si>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</si>
  <si>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</si>
  <si>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</si>
  <si>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</si>
  <si>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</si>
  <si>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</si>
  <si>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</si>
  <si>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</si>
  <si>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</si>
  <si>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</si>
  <si>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</si>
  <si>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</si>
  <si>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</si>
  <si>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</si>
  <si>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</si>
  <si>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</si>
  <si>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</si>
  <si>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</si>
  <si>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</si>
  <si>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</si>
  <si>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</si>
  <si>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</si>
  <si>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</si>
  <si>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</si>
  <si>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</si>
  <si>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</si>
  <si>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</si>
  <si>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</si>
  <si>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</si>
  <si>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</si>
  <si>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</si>
  <si>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</si>
  <si>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</si>
  <si>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</si>
  <si>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</si>
  <si>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</si>
  <si>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</si>
  <si>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</si>
  <si>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</si>
  <si>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</si>
  <si>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</si>
  <si>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</si>
  <si>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</si>
  <si>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</si>
  <si>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</si>
  <si>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</si>
  <si>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</si>
  <si>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</si>
  <si>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</si>
  <si>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</si>
  <si>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</si>
  <si>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</si>
  <si>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</si>
  <si>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</si>
  <si>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</si>
  <si>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</si>
  <si>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</si>
  <si>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</si>
  <si>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</si>
  <si>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</si>
  <si>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</si>
  <si>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</si>
  <si>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</si>
  <si>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</si>
  <si>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</si>
  <si>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</si>
  <si>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</si>
  <si>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</si>
  <si>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</si>
  <si>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</si>
  <si>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</si>
  <si>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</si>
  <si>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</si>
  <si>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</si>
  <si>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</si>
  <si>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</si>
  <si>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</si>
  <si>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</si>
  <si>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</si>
  <si>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</si>
  <si>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</si>
  <si>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</si>
  <si>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</si>
  <si>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</si>
  <si>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</si>
  <si>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</si>
  <si>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</si>
  <si>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</si>
  <si>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</si>
  <si>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</si>
  <si>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</si>
  <si>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</si>
  <si>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</si>
  <si>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</si>
  <si>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</si>
  <si>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</si>
  <si>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</si>
  <si>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</si>
  <si>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</si>
  <si>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</si>
  <si>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</si>
  <si>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</si>
  <si>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</si>
  <si>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</si>
  <si>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</si>
  <si>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</si>
  <si>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</si>
  <si>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</si>
  <si>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</si>
  <si>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</si>
  <si>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</si>
  <si>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</si>
  <si>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</si>
  <si>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</si>
  <si>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</si>
  <si>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</si>
  <si>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</si>
  <si>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</si>
  <si>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</si>
  <si>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</si>
  <si>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</si>
  <si>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</si>
  <si>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</si>
  <si>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</si>
  <si>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</si>
  <si>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</si>
  <si>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</si>
  <si>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</si>
  <si>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</si>
  <si>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</si>
  <si>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</si>
  <si>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</si>
  <si>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</si>
  <si>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</si>
  <si>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</si>
  <si>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</si>
  <si>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</si>
  <si>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</si>
  <si>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</si>
  <si>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</si>
  <si>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</si>
  <si>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</si>
  <si>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</si>
  <si>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</si>
  <si>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</si>
  <si>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</si>
  <si>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</si>
  <si>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</si>
  <si>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</si>
  <si>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</si>
  <si>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</si>
  <si>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</si>
  <si>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</si>
  <si>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</si>
  <si>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</si>
  <si>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</si>
  <si>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</si>
  <si>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</si>
  <si>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</si>
  <si>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</si>
  <si>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</si>
  <si>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</si>
  <si>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</si>
  <si>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</si>
  <si>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</si>
  <si>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</si>
  <si>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</si>
  <si>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</si>
  <si>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</si>
  <si>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</si>
  <si>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</si>
  <si>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</si>
  <si>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</si>
  <si>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</si>
  <si>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</si>
  <si>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</si>
  <si>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</si>
  <si>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</si>
  <si>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</si>
  <si>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</si>
  <si>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</si>
  <si>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</si>
  <si>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</si>
  <si>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</si>
  <si>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</si>
  <si>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</si>
  <si>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</si>
  <si>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</si>
  <si>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</si>
  <si>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</si>
  <si>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</si>
  <si>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</si>
  <si>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</si>
  <si>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</si>
  <si>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</si>
  <si>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</si>
  <si>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</si>
  <si>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</si>
  <si>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</si>
  <si>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</si>
  <si>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</si>
  <si>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</si>
  <si>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</si>
  <si>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</si>
  <si>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</si>
  <si>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</si>
  <si>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</si>
  <si>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</si>
  <si>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</si>
  <si>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</si>
  <si>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</si>
  <si>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</si>
  <si>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</si>
  <si>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</si>
  <si>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</si>
  <si>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</si>
  <si>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</si>
  <si>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</si>
  <si>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</si>
  <si>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</si>
  <si>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</si>
  <si>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</si>
  <si>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</si>
  <si>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</si>
  <si>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</si>
  <si>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</si>
  <si>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</si>
  <si>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</si>
  <si>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</si>
  <si>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</si>
  <si>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</si>
  <si>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</si>
  <si>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</si>
  <si>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</si>
  <si>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</si>
  <si>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</si>
  <si>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</si>
  <si>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</si>
  <si>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</si>
  <si>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</si>
  <si>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</si>
  <si>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</si>
  <si>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</si>
  <si>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</si>
  <si>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</si>
  <si>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</si>
  <si>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</si>
  <si>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</si>
  <si>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</si>
  <si>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</si>
  <si>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</si>
  <si>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</si>
  <si>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</si>
  <si>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</si>
  <si>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</si>
  <si>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</si>
  <si>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</si>
  <si>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</si>
  <si>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</si>
  <si>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</si>
  <si>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</si>
  <si>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</si>
  <si>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</si>
  <si>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</si>
  <si>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</si>
  <si>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</si>
  <si>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</si>
  <si>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</si>
  <si>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</si>
  <si>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</si>
  <si>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</si>
  <si>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</si>
  <si>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</si>
  <si>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</si>
  <si>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</si>
  <si>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</si>
  <si>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</si>
  <si>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</si>
  <si>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</si>
  <si>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</si>
  <si>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</si>
  <si>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</si>
  <si>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</si>
  <si>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</si>
  <si>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</si>
  <si>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</si>
  <si>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</si>
  <si>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</si>
  <si>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</si>
  <si>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</si>
  <si>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</si>
  <si>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</si>
  <si>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</si>
  <si>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</si>
  <si>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</si>
  <si>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</si>
  <si>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</si>
  <si>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</si>
  <si>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</si>
  <si>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</si>
  <si>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</si>
  <si>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</si>
  <si>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</si>
  <si>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</si>
  <si>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</si>
  <si>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</si>
  <si>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</si>
  <si>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</si>
  <si>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</si>
  <si>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</si>
  <si>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</si>
  <si>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</si>
  <si>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</si>
  <si>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</si>
  <si>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</si>
  <si>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</si>
  <si>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</si>
  <si>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</si>
  <si>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</si>
  <si>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</si>
  <si>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</si>
  <si>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</si>
  <si>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</si>
  <si>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</si>
  <si>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</si>
  <si>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</si>
  <si>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</si>
  <si>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</si>
  <si>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</si>
  <si>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</si>
  <si>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</si>
  <si>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</si>
  <si>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</si>
  <si>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</si>
  <si>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</si>
  <si>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</si>
  <si>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</si>
  <si>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</si>
  <si>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</si>
  <si>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</si>
  <si>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</si>
  <si>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</si>
  <si>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</si>
  <si>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</si>
  <si>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</si>
  <si>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</si>
  <si>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</si>
  <si>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</si>
  <si>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</si>
  <si>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</si>
  <si>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</si>
  <si>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</si>
  <si>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</si>
  <si>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</si>
  <si>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</si>
  <si>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</si>
  <si>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</si>
  <si>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</si>
  <si>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</si>
  <si>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</si>
  <si>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</si>
  <si>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</si>
  <si>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</si>
  <si>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</si>
  <si>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</si>
  <si>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</si>
  <si>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</si>
  <si>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</si>
  <si>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</si>
  <si>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</si>
  <si>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</si>
  <si>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</si>
  <si>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</si>
  <si>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</si>
  <si>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</si>
  <si>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</si>
  <si>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</si>
  <si>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</si>
  <si>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</si>
  <si>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</si>
  <si>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</si>
  <si>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</si>
  <si>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</si>
  <si>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</si>
  <si>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</si>
  <si>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</si>
  <si>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</si>
  <si>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</si>
  <si>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</si>
  <si>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</si>
  <si>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</si>
  <si>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</si>
  <si>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</si>
  <si>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</si>
  <si>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</si>
  <si>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</si>
  <si>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</si>
  <si>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</si>
  <si>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</si>
  <si>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</si>
  <si>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</si>
  <si>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</si>
  <si>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</si>
  <si>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</si>
  <si>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</si>
  <si>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</si>
  <si>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</si>
  <si>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</si>
  <si>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</si>
  <si>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</si>
  <si>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</si>
  <si>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</si>
  <si>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</si>
  <si>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</si>
  <si>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</si>
  <si>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</si>
  <si>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</si>
  <si>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</si>
  <si>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</si>
  <si>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</si>
  <si>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</si>
  <si>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</si>
  <si>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</si>
  <si>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</si>
  <si>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</si>
  <si>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</si>
  <si>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</si>
  <si>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</si>
  <si>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</si>
  <si>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</si>
  <si>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</si>
  <si>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</si>
  <si>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</si>
  <si>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</si>
  <si>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</si>
  <si>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</si>
  <si>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</si>
  <si>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</si>
  <si>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</si>
  <si>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</si>
  <si>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</si>
  <si>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</si>
  <si>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</si>
  <si>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</si>
  <si>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</si>
  <si>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</si>
  <si>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</si>
  <si>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</si>
  <si>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</si>
  <si>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</si>
  <si>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</si>
  <si>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</si>
  <si>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</si>
  <si>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</si>
  <si>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</si>
  <si>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</si>
  <si>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</si>
  <si>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</si>
  <si>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</si>
  <si>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</si>
  <si>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</si>
  <si>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</si>
  <si>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</si>
  <si>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</si>
  <si>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</si>
  <si>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</si>
  <si>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</si>
  <si>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</si>
  <si>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</si>
  <si>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</si>
  <si>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</si>
  <si>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</si>
  <si>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</si>
  <si>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</si>
  <si>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</si>
  <si>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</si>
  <si>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</si>
  <si>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</si>
  <si>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</si>
  <si>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</si>
  <si>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</si>
  <si>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</si>
  <si>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</si>
  <si>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</si>
  <si>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</si>
  <si>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</si>
  <si>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</si>
  <si>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</si>
  <si>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</si>
  <si>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</si>
  <si>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</si>
  <si>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</si>
  <si>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</si>
  <si>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</si>
  <si>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</si>
  <si>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</si>
  <si>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</si>
  <si>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</si>
  <si>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</si>
  <si>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</si>
  <si>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</si>
  <si>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</si>
  <si>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</si>
  <si>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</si>
  <si>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</si>
  <si>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</si>
  <si>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</si>
  <si>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</si>
  <si>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</si>
  <si>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</si>
  <si>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</si>
  <si>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</si>
  <si>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</si>
  <si>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</si>
  <si>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</si>
  <si>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</si>
  <si>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</si>
  <si>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</si>
  <si>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</si>
  <si>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</si>
  <si>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</si>
  <si>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</si>
  <si>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</si>
  <si>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</si>
  <si>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</si>
  <si>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</si>
  <si>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</si>
  <si>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</si>
  <si>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</si>
  <si>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</si>
  <si>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</si>
  <si>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</si>
  <si>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</si>
  <si>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</si>
  <si>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</si>
  <si>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</si>
  <si>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</si>
  <si>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</si>
  <si>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</si>
  <si>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</si>
  <si>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</si>
  <si>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</si>
  <si>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</si>
  <si>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</si>
  <si>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</si>
  <si>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</si>
  <si>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</si>
  <si>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</si>
  <si>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</si>
  <si>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</si>
  <si>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</si>
  <si>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</si>
  <si>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</si>
  <si>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</si>
  <si>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</si>
  <si>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</si>
  <si>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</si>
  <si>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</si>
  <si>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</si>
  <si>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</si>
  <si>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</si>
  <si>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</si>
  <si>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</si>
  <si>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</si>
  <si>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</si>
  <si>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</si>
  <si>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</si>
  <si>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</si>
  <si>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</si>
  <si>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</si>
  <si>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</si>
  <si>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</si>
  <si>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</si>
  <si>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</si>
  <si>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</si>
  <si>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</si>
  <si>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</si>
  <si>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</si>
  <si>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</si>
  <si>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</si>
  <si>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</si>
  <si>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</si>
  <si>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</si>
  <si>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</si>
  <si>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</si>
  <si>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</si>
  <si>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</si>
  <si>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</si>
  <si>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</si>
  <si>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</si>
  <si>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</si>
  <si>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</si>
  <si>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</si>
  <si>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</si>
  <si>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</si>
  <si>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</si>
  <si>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</si>
  <si>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</si>
  <si>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</si>
  <si>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</si>
  <si>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</si>
  <si>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</si>
  <si>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</si>
  <si>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</si>
  <si>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</si>
  <si>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</si>
  <si>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</si>
  <si>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</si>
  <si>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</si>
  <si>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</si>
  <si>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</si>
  <si>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</si>
  <si>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</si>
  <si>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</si>
  <si>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</si>
  <si>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</si>
  <si>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</si>
  <si>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</si>
  <si>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</si>
  <si>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</si>
  <si>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</si>
  <si>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</si>
  <si>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</si>
  <si>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</si>
  <si>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</si>
  <si>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</si>
  <si>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</si>
  <si>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</si>
  <si>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</si>
  <si>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</si>
  <si>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</si>
  <si>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</si>
  <si>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</si>
  <si>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</si>
  <si>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</si>
  <si>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</si>
  <si>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</si>
  <si>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</si>
  <si>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</si>
  <si>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</si>
  <si>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</si>
  <si>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</si>
  <si>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</si>
  <si>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</si>
  <si>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</si>
  <si>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</si>
  <si>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</si>
  <si>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</si>
  <si>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</si>
  <si>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</si>
  <si>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</si>
  <si>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</si>
  <si>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</si>
  <si>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</si>
  <si>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</si>
  <si>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</si>
  <si>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</si>
  <si>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</si>
  <si>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</si>
  <si>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</si>
  <si>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</si>
  <si>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</si>
  <si>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</si>
  <si>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</si>
  <si>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</si>
  <si>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</si>
  <si>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</si>
  <si>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</si>
  <si>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</si>
  <si>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</si>
  <si>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</si>
  <si>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</si>
  <si>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</si>
  <si>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</si>
  <si>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</si>
  <si>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</si>
  <si>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</si>
  <si>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</si>
  <si>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</si>
  <si>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</si>
  <si>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</si>
  <si>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</si>
  <si>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</si>
  <si>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</si>
  <si>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</si>
  <si>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</si>
  <si>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</si>
  <si>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</si>
  <si>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</si>
  <si>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</si>
  <si>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</si>
  <si>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</si>
  <si>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</si>
  <si>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</si>
  <si>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</si>
  <si>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</si>
  <si>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</si>
  <si>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</si>
  <si>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</si>
  <si>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</si>
  <si>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</si>
  <si>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</si>
  <si>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</si>
  <si>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</si>
  <si>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</si>
  <si>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</si>
  <si>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</si>
  <si>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</si>
  <si>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</si>
  <si>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</si>
  <si>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</si>
  <si>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</si>
  <si>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</si>
  <si>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</si>
  <si>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</si>
  <si>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</si>
  <si>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</si>
  <si>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</si>
  <si>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</si>
  <si>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</si>
  <si>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</si>
  <si>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</si>
  <si>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</si>
  <si>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</si>
  <si>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</si>
  <si>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</si>
  <si>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</si>
  <si>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</si>
  <si>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</si>
  <si>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</si>
  <si>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</si>
  <si>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</si>
  <si>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</si>
  <si>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</si>
  <si>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</si>
  <si>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</si>
  <si>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</si>
  <si>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</si>
  <si>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</si>
  <si>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</si>
  <si>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</si>
  <si>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</si>
  <si>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</si>
  <si>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</si>
  <si>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</si>
  <si>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</si>
  <si>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</si>
  <si>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</si>
  <si>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</si>
  <si>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</si>
  <si>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</si>
  <si>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</si>
  <si>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</si>
  <si>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</si>
  <si>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</si>
  <si>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</si>
  <si>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</si>
  <si>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</si>
  <si>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</si>
  <si>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</si>
  <si>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</si>
  <si>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</si>
  <si>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</si>
  <si>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</si>
  <si>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</si>
  <si>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</si>
  <si>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</si>
  <si>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</si>
  <si>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</si>
  <si>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</si>
  <si>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</si>
  <si>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</si>
  <si>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</si>
  <si>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</si>
  <si>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</si>
  <si>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</si>
  <si>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</si>
  <si>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</si>
  <si>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</si>
  <si>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</si>
  <si>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</si>
  <si>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</si>
  <si>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</si>
  <si>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</si>
  <si>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</si>
  <si>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</si>
  <si>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</si>
  <si>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</si>
  <si>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</si>
  <si>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</si>
  <si>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</si>
  <si>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</si>
  <si>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</si>
  <si>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</si>
  <si>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</si>
  <si>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</si>
  <si>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</si>
  <si>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</si>
  <si>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</si>
  <si>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</si>
  <si>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</si>
  <si>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</si>
  <si>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</si>
  <si>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</si>
  <si>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</si>
  <si>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</si>
  <si>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</si>
  <si>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</si>
  <si>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</si>
  <si>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</si>
  <si>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</si>
  <si>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</si>
  <si>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</si>
  <si>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</si>
  <si>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</si>
  <si>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</si>
  <si>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</si>
  <si>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</si>
  <si>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</si>
  <si>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</si>
  <si>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</si>
  <si>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</si>
  <si>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</si>
  <si>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</si>
  <si>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</si>
  <si>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</si>
  <si>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</si>
  <si>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</si>
  <si>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</si>
  <si>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</si>
  <si>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</si>
  <si>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</si>
  <si>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</si>
  <si>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</si>
  <si>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</si>
  <si>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</si>
  <si>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</si>
  <si>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</si>
  <si>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</si>
  <si>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</si>
  <si>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</si>
  <si>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</si>
  <si>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</si>
  <si>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</si>
  <si>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</si>
  <si>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</si>
  <si>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</si>
  <si>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</si>
  <si>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</si>
  <si>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</si>
  <si>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</si>
  <si>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</si>
  <si>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</si>
  <si>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</si>
  <si>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</si>
  <si>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</si>
  <si>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</si>
  <si>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</si>
  <si>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</si>
  <si>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</si>
  <si>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</si>
  <si>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</si>
  <si>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</si>
  <si>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</si>
  <si>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</si>
  <si>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</si>
  <si>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</si>
  <si>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</si>
  <si>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</si>
  <si>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</si>
  <si>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</si>
  <si>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</si>
  <si>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</si>
  <si>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</si>
  <si>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</si>
  <si>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</si>
  <si>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</si>
  <si>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</si>
  <si>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</si>
  <si>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</si>
  <si>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</si>
  <si>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</si>
  <si>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</si>
  <si>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</si>
  <si>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</si>
  <si>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</si>
  <si>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</si>
  <si>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</si>
  <si>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</si>
  <si>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</si>
  <si>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</si>
  <si>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</si>
  <si>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</si>
  <si>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</si>
  <si>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</si>
  <si>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</si>
  <si>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</si>
  <si>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</si>
  <si>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</si>
  <si>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</si>
  <si>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</si>
  <si>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</si>
  <si>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</si>
  <si>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</si>
  <si>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</si>
  <si>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</si>
  <si>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</si>
  <si>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</si>
  <si>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</si>
  <si>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</si>
  <si>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</si>
  <si>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</si>
  <si>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</si>
  <si>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</si>
  <si>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</si>
  <si>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</si>
  <si>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</si>
  <si>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</si>
  <si>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</si>
  <si>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</si>
  <si>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</si>
  <si>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</si>
  <si>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</si>
  <si>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</si>
  <si>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</si>
  <si>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</si>
  <si>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</si>
  <si>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</si>
  <si>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</si>
  <si>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</si>
  <si>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</si>
  <si>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</si>
  <si>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</si>
  <si>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</si>
  <si>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</si>
  <si>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</si>
  <si>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</si>
  <si>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</si>
  <si>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</si>
  <si>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</si>
  <si>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</si>
  <si>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</si>
  <si>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</si>
  <si>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</si>
  <si>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</si>
  <si>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</si>
  <si>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</si>
  <si>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</si>
  <si>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</si>
  <si>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</si>
  <si>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</si>
  <si>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</si>
  <si>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</si>
  <si>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</si>
  <si>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</si>
  <si>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</si>
  <si>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</si>
  <si>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</si>
  <si>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</si>
  <si>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</si>
  <si>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</si>
  <si>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</si>
  <si>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</si>
  <si>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</si>
  <si>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</si>
  <si>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</si>
  <si>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</si>
  <si>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</si>
  <si>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</si>
  <si>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</si>
  <si>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</si>
  <si>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</si>
  <si>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</si>
  <si>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</si>
  <si>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</si>
  <si>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</si>
  <si>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</si>
  <si>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</si>
  <si>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</si>
  <si>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</si>
  <si>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</si>
  <si>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</si>
  <si>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</si>
  <si>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</si>
  <si>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</si>
  <si>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</si>
  <si>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</si>
  <si>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</si>
  <si>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</si>
  <si>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</si>
  <si>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</si>
  <si>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</si>
  <si>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</si>
  <si>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</si>
  <si>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</si>
  <si>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</si>
  <si>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</si>
  <si>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</si>
  <si>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</si>
  <si>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</si>
  <si>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</si>
  <si>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</si>
  <si>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</si>
  <si>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</si>
  <si>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</si>
  <si>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</si>
  <si>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</si>
  <si>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</si>
  <si>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</si>
  <si>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</si>
  <si>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</si>
  <si>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</si>
  <si>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</si>
  <si>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</si>
  <si>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</si>
  <si>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</si>
  <si>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</si>
  <si>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</si>
  <si>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</si>
  <si>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</si>
  <si>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</si>
  <si>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</si>
  <si>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</si>
  <si>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</si>
  <si>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</si>
  <si>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</si>
  <si>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</si>
  <si>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</si>
  <si>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</si>
  <si>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</si>
  <si>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</si>
  <si>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</si>
  <si>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</si>
  <si>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</si>
  <si>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</si>
  <si>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</si>
  <si>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</si>
  <si>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</si>
  <si>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</si>
  <si>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</si>
  <si>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</si>
  <si>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</si>
  <si>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</si>
  <si>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</si>
  <si>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</si>
  <si>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</si>
  <si>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</si>
  <si>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</si>
  <si>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</si>
  <si>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</si>
  <si>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</si>
  <si>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</si>
  <si>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</si>
  <si>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</si>
  <si>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</si>
  <si>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</si>
  <si>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</si>
  <si>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</si>
  <si>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</si>
  <si>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</si>
  <si>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</si>
  <si>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</si>
  <si>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</si>
  <si>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</si>
  <si>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</si>
  <si>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</si>
  <si>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</si>
  <si>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</si>
  <si>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</si>
  <si>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</si>
  <si>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</si>
  <si>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</si>
  <si>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</si>
  <si>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</si>
  <si>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</si>
  <si>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</si>
  <si>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</si>
  <si>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</si>
  <si>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</si>
  <si>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</si>
  <si>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</si>
  <si>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</si>
  <si>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</si>
  <si>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</si>
  <si>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</si>
  <si>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</si>
  <si>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</si>
  <si>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</si>
  <si>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</si>
  <si>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</si>
  <si>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</si>
  <si>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</si>
  <si>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</si>
  <si>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</si>
  <si>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</si>
  <si>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</si>
  <si>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</si>
  <si>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</si>
  <si>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</si>
  <si>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</si>
  <si>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</si>
  <si>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</si>
  <si>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</si>
  <si>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</si>
  <si>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</si>
  <si>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</si>
  <si>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</si>
  <si>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</si>
  <si>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</si>
  <si>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</si>
  <si>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</si>
  <si>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</si>
  <si>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</si>
  <si>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</si>
  <si>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</si>
  <si>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</si>
  <si>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</si>
  <si>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</si>
  <si>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</si>
  <si>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</si>
  <si>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</si>
  <si>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</si>
  <si>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</si>
  <si>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</si>
  <si>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</si>
  <si>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</si>
  <si>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</si>
  <si>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</si>
  <si>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</si>
  <si>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</si>
  <si>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</si>
  <si>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</si>
  <si>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</si>
  <si>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</si>
  <si>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</si>
  <si>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</si>
  <si>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</si>
  <si>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</si>
  <si>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</si>
  <si>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</si>
  <si>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</si>
  <si>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</si>
  <si>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</si>
  <si>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</si>
  <si>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</si>
  <si>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</si>
  <si>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</si>
  <si>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</si>
  <si>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</si>
  <si>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</si>
  <si>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</si>
  <si>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</si>
  <si>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</si>
  <si>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</si>
  <si>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</si>
  <si>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</si>
  <si>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</si>
  <si>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</si>
  <si>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</si>
  <si>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</si>
  <si>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</si>
  <si>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</si>
  <si>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</si>
  <si>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</si>
  <si>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</si>
  <si>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</si>
  <si>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</si>
  <si>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</si>
  <si>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</si>
  <si>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</si>
  <si>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</si>
  <si>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</si>
  <si>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</si>
  <si>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</si>
  <si>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</si>
  <si>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</si>
  <si>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</si>
  <si>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</si>
  <si>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</si>
  <si>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</si>
  <si>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</si>
  <si>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</si>
  <si>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</si>
  <si>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</si>
  <si>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</si>
  <si>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</si>
  <si>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</si>
  <si>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</si>
  <si>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</si>
  <si>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</si>
  <si>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</si>
  <si>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</si>
  <si>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</si>
  <si>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</si>
  <si>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</si>
  <si>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</si>
  <si>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</si>
  <si>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</si>
  <si>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</si>
  <si>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</si>
  <si>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</si>
  <si>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</si>
  <si>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</si>
  <si>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</si>
  <si>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</si>
  <si>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</si>
  <si>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</si>
  <si>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</si>
  <si>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</si>
  <si>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</si>
  <si>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</si>
  <si>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</si>
  <si>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</si>
  <si>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</si>
  <si>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</si>
  <si>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</si>
  <si>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</si>
  <si>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</si>
  <si>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</si>
  <si>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</si>
  <si>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</si>
  <si>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</si>
  <si>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</si>
  <si>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</si>
  <si>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</si>
  <si>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</si>
  <si>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</si>
  <si>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</si>
  <si>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</si>
  <si>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</si>
  <si>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</si>
  <si>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</si>
  <si>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</si>
  <si>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</si>
  <si>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</si>
  <si>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</si>
  <si>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</si>
  <si>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</si>
  <si>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</si>
  <si>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</si>
  <si>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</si>
  <si>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</si>
  <si>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</si>
  <si>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</si>
  <si>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</si>
  <si>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</si>
  <si>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</si>
  <si>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</si>
  <si>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</si>
  <si>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</si>
  <si>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</si>
  <si>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</si>
  <si>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</si>
  <si>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</si>
  <si>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</si>
  <si>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</si>
  <si>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</si>
  <si>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</si>
  <si>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</si>
  <si>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</si>
  <si>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</si>
  <si>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</si>
  <si>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</si>
  <si>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</si>
  <si>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</si>
  <si>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</si>
  <si>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</si>
  <si>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</si>
  <si>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</si>
  <si>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</si>
  <si>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</si>
  <si>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</si>
  <si>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</si>
  <si>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</si>
  <si>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</si>
  <si>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</si>
  <si>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</si>
  <si>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</si>
  <si>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</si>
  <si>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</si>
  <si>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</si>
  <si>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</si>
  <si>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</si>
  <si>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</si>
  <si>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</si>
  <si>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</si>
  <si>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</si>
  <si>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</si>
  <si>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</si>
  <si>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</si>
  <si>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</si>
  <si>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</si>
  <si>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</si>
  <si>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</si>
  <si>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</si>
  <si>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</si>
  <si>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</si>
  <si>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</si>
  <si>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</si>
  <si>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</si>
  <si>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</si>
  <si>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</si>
  <si>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</si>
  <si>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</si>
  <si>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</si>
  <si>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</si>
  <si>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</si>
  <si>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</si>
  <si>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</si>
  <si>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</si>
  <si>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</si>
  <si>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</si>
  <si>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</si>
  <si>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</si>
  <si>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</si>
  <si>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</si>
  <si>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</si>
  <si>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</si>
  <si>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</si>
  <si>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</si>
  <si>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</si>
  <si>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</si>
  <si>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</si>
  <si>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</si>
  <si>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</si>
  <si>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</si>
  <si>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</si>
  <si>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</si>
  <si>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</si>
  <si>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</si>
  <si>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</si>
  <si>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</si>
  <si>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</si>
  <si>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</si>
  <si>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</si>
  <si>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</si>
  <si>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</si>
  <si>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</si>
  <si>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</si>
  <si>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</si>
  <si>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</si>
  <si>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</si>
  <si>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</si>
  <si>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</si>
  <si>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</si>
  <si>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</si>
  <si>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</si>
  <si>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</si>
  <si>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</si>
  <si>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</si>
  <si>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</si>
  <si>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</si>
  <si>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</si>
  <si>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</si>
  <si>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</si>
  <si>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</si>
  <si>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</si>
  <si>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</si>
  <si>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</si>
  <si>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</si>
  <si>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</si>
  <si>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</si>
  <si>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</si>
  <si>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</si>
  <si>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</si>
  <si>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</si>
  <si>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</si>
  <si>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</si>
  <si>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</si>
  <si>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</si>
  <si>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</si>
  <si>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</si>
  <si>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</si>
  <si>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</si>
  <si>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</si>
  <si>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</si>
  <si>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</si>
  <si>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</si>
  <si>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</si>
  <si>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</si>
  <si>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</si>
  <si>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</si>
  <si>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</si>
  <si>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</si>
  <si>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</si>
  <si>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</si>
  <si>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</si>
  <si>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</si>
  <si>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</si>
  <si>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</si>
  <si>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</si>
  <si>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</si>
  <si>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</si>
  <si>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</si>
  <si>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</si>
  <si>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</si>
  <si>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</si>
  <si>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</si>
  <si>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</si>
  <si>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</si>
  <si>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</si>
  <si>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</si>
  <si>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</si>
  <si>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</si>
  <si>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</si>
  <si>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</si>
  <si>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</si>
  <si>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</si>
  <si>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</si>
  <si>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</si>
  <si>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</si>
  <si>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</si>
  <si>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</si>
  <si>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</si>
  <si>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</si>
  <si>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</si>
  <si>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</si>
  <si>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</si>
  <si>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</si>
  <si>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</si>
  <si>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</si>
  <si>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</si>
  <si>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</si>
  <si>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</si>
  <si>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</si>
  <si>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</si>
  <si>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</si>
  <si>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</si>
  <si>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</si>
  <si>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</si>
  <si>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</si>
  <si>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</si>
  <si>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</si>
  <si>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</si>
  <si>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</si>
  <si>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</si>
  <si>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</si>
  <si>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</si>
  <si>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</si>
  <si>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</si>
  <si>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</si>
  <si>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</si>
  <si>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</si>
  <si>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</si>
  <si>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</si>
  <si>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</si>
  <si>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</si>
  <si>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</si>
  <si>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</si>
  <si>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</si>
  <si>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</si>
  <si>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</si>
  <si>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</si>
  <si>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</si>
  <si>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</si>
  <si>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</si>
  <si>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</si>
  <si>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</si>
  <si>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</si>
  <si>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</si>
  <si>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</si>
  <si>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</si>
  <si>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</si>
  <si>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</si>
  <si>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</si>
  <si>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</si>
  <si>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</si>
  <si>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</si>
  <si>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</si>
  <si>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</si>
  <si>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</si>
  <si>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</si>
  <si>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</si>
  <si>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</si>
  <si>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</si>
  <si>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</si>
  <si>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</si>
  <si>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</si>
  <si>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</si>
  <si>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</si>
  <si>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</si>
  <si>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</si>
  <si>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</si>
  <si>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</si>
  <si>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</si>
  <si>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</si>
  <si>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</si>
  <si>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</si>
  <si>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</si>
  <si>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</si>
  <si>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</si>
  <si>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</si>
  <si>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</si>
  <si>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</si>
  <si>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</si>
  <si>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</si>
  <si>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</si>
  <si>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</si>
  <si>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</si>
  <si>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</si>
  <si>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</si>
  <si>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</si>
  <si>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</si>
  <si>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</si>
  <si>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</si>
  <si>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</si>
  <si>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</si>
  <si>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</si>
  <si>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</si>
  <si>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</si>
  <si>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</si>
  <si>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</si>
  <si>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</si>
  <si>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</si>
  <si>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</si>
  <si>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</si>
  <si>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</si>
  <si>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</si>
  <si>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</si>
  <si>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</si>
  <si>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</si>
  <si>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</si>
  <si>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</si>
  <si>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</si>
  <si>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</si>
  <si>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</si>
  <si>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</si>
  <si>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</si>
  <si>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</si>
  <si>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</si>
  <si>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</si>
  <si>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</si>
  <si>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</si>
  <si>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</si>
  <si>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</si>
  <si>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</si>
  <si>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</si>
  <si>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</si>
  <si>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</si>
  <si>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</si>
  <si>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</si>
  <si>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</si>
  <si>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</si>
  <si>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</si>
  <si>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</si>
  <si>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</si>
  <si>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</si>
  <si>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</si>
  <si>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</si>
  <si>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</si>
  <si>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</si>
  <si>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</si>
  <si>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</si>
  <si>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</si>
  <si>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</si>
  <si>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</si>
  <si>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</si>
  <si>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</si>
  <si>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</si>
  <si>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</si>
  <si>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</si>
  <si>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</si>
  <si>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</si>
  <si>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</si>
  <si>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</si>
  <si>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</si>
  <si>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</si>
  <si>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</si>
  <si>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</si>
  <si>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</si>
  <si>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</si>
  <si>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</si>
  <si>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</si>
  <si>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</si>
  <si>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</si>
  <si>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</si>
  <si>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</si>
  <si>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</si>
  <si>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</si>
  <si>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</si>
  <si>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</si>
  <si>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</si>
  <si>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</si>
  <si>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</si>
  <si>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</si>
  <si>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</si>
  <si>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</si>
  <si>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</si>
  <si>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</si>
  <si>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</si>
  <si>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</si>
  <si>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</si>
  <si>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</si>
  <si>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</si>
  <si>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</si>
  <si>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</si>
  <si>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</si>
  <si>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</si>
  <si>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</si>
  <si>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</si>
  <si>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</si>
  <si>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</si>
  <si>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</si>
  <si>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</si>
  <si>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</si>
  <si>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</si>
  <si>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</si>
  <si>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</si>
  <si>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</si>
  <si>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</si>
  <si>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</si>
  <si>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</si>
  <si>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</si>
  <si>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</si>
  <si>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</si>
  <si>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</si>
  <si>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</si>
  <si>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</si>
  <si>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</si>
  <si>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</si>
  <si>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</si>
  <si>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</si>
  <si>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</si>
  <si>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</si>
  <si>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</si>
  <si>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</si>
  <si>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</si>
  <si>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</si>
  <si>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</si>
  <si>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</si>
  <si>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</si>
  <si>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</si>
  <si>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</si>
  <si>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</si>
  <si>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</si>
  <si>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</si>
  <si>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</si>
  <si>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</si>
  <si>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</si>
  <si>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</si>
  <si>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</si>
  <si>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</si>
  <si>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</si>
  <si>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</si>
  <si>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</si>
  <si>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</si>
  <si>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</si>
  <si>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</si>
  <si>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</si>
  <si>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</si>
  <si>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</si>
  <si>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</si>
  <si>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</si>
  <si>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</si>
  <si>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</si>
  <si>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</si>
  <si>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</si>
  <si>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</si>
  <si>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</si>
  <si>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</si>
  <si>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</si>
  <si>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</si>
  <si>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</si>
  <si>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</si>
  <si>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</si>
  <si>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</si>
  <si>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</si>
  <si>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</si>
  <si>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</si>
  <si>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</si>
  <si>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</si>
  <si>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</si>
  <si>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</si>
  <si>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</si>
  <si>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</si>
  <si>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</si>
  <si>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</si>
  <si>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</si>
  <si>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</si>
  <si>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</si>
  <si>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</si>
  <si>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</si>
  <si>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</si>
  <si>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</si>
  <si>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</si>
  <si>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</si>
  <si>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</si>
  <si>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</si>
  <si>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</si>
  <si>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</si>
  <si>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</si>
  <si>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</si>
  <si>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</si>
  <si>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</si>
  <si>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</si>
  <si>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</si>
  <si>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</si>
  <si>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</si>
  <si>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</si>
  <si>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</si>
  <si>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</si>
  <si>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</si>
  <si>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</si>
  <si>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</si>
  <si>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</si>
  <si>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</si>
  <si>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</si>
  <si>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</si>
  <si>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</si>
  <si>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</si>
  <si>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</si>
  <si>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</si>
  <si>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</si>
  <si>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</si>
  <si>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</si>
  <si>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</si>
  <si>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</si>
  <si>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</si>
  <si>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</si>
  <si>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</si>
  <si>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</si>
  <si>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</si>
  <si>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</si>
  <si>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</si>
  <si>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</si>
  <si>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</si>
  <si>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</si>
  <si>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</si>
  <si>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</si>
  <si>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</si>
  <si>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</si>
  <si>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</si>
  <si>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</si>
  <si>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</si>
  <si>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</si>
  <si>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</si>
  <si>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</si>
  <si>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</si>
  <si>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</si>
  <si>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</si>
  <si>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</si>
  <si>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</si>
  <si>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</si>
  <si>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</si>
  <si>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</si>
  <si>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</si>
  <si>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</si>
  <si>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</si>
  <si>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</si>
  <si>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</si>
  <si>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</si>
  <si>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</si>
  <si>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</si>
  <si>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</si>
  <si>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</si>
  <si>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</si>
  <si>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</si>
  <si>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</si>
  <si>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</si>
  <si>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</si>
  <si>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</si>
  <si>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</si>
  <si>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</si>
  <si>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</si>
  <si>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</si>
  <si>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</si>
  <si>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</si>
  <si>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</si>
  <si>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</si>
  <si>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</si>
  <si>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</si>
  <si>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</si>
  <si>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</si>
  <si>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</si>
  <si>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</si>
  <si>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</si>
  <si>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</si>
  <si>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</si>
  <si>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</si>
  <si>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</si>
  <si>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</si>
  <si>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</si>
  <si>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</si>
  <si>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</si>
  <si>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</si>
  <si>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</si>
  <si>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</si>
  <si>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</si>
  <si>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</si>
  <si>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</si>
  <si>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</si>
  <si>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</si>
  <si>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</si>
  <si>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</si>
  <si>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</si>
  <si>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</si>
  <si>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</si>
  <si>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</si>
  <si>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</si>
  <si>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</si>
  <si>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</si>
  <si>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</si>
  <si>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</si>
  <si>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</si>
  <si>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</si>
  <si>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</si>
  <si>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</si>
  <si>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</si>
  <si>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</si>
  <si>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</si>
  <si>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</si>
  <si>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</si>
  <si>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</si>
  <si>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</si>
  <si>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</si>
  <si>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</si>
  <si>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</si>
  <si>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</si>
  <si>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</si>
  <si>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</si>
  <si>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</si>
  <si>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</si>
  <si>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</si>
  <si>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</si>
  <si>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</si>
  <si>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</si>
  <si>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</si>
  <si>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</si>
  <si>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</si>
  <si>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</si>
  <si>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</si>
  <si>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</si>
  <si>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</si>
  <si>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</si>
  <si>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</si>
  <si>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</si>
  <si>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</si>
  <si>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</si>
  <si>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</si>
  <si>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</si>
  <si>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</si>
  <si>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</si>
  <si>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</si>
  <si>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</si>
  <si>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</si>
  <si>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</si>
  <si>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</si>
  <si>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</si>
  <si>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</si>
  <si>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</si>
  <si>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</si>
  <si>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</si>
  <si>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</si>
  <si>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</si>
  <si>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</si>
  <si>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</si>
  <si>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</si>
  <si>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</si>
  <si>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</si>
  <si>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</si>
  <si>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</si>
  <si>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</si>
  <si>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</si>
  <si>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</si>
  <si>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</si>
  <si>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</si>
  <si>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</si>
  <si>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</si>
  <si>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</si>
  <si>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</si>
  <si>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</si>
  <si>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</si>
  <si>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</si>
  <si>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</si>
  <si>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</si>
  <si>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</si>
  <si>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</si>
  <si>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</si>
  <si>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</si>
  <si>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</si>
  <si>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</si>
  <si>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</si>
  <si>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</si>
  <si>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</si>
  <si>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</si>
  <si>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</si>
  <si>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</si>
  <si>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</si>
  <si>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</si>
  <si>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</si>
  <si>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</si>
  <si>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</si>
  <si>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</si>
  <si>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</si>
  <si>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</si>
  <si>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</si>
  <si>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</si>
  <si>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</si>
  <si>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</si>
  <si>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</si>
  <si>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</si>
  <si>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</si>
  <si>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</si>
  <si>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</si>
  <si>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</si>
  <si>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</si>
  <si>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</si>
  <si>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</si>
  <si>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</si>
  <si>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</si>
  <si>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</si>
  <si>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</si>
  <si>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</si>
  <si>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</si>
  <si>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</si>
  <si>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</si>
  <si>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</si>
  <si>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</si>
  <si>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</si>
  <si>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</si>
  <si>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</si>
  <si>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</si>
  <si>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</si>
  <si>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</si>
  <si>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</si>
  <si>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</si>
  <si>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</si>
  <si>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</si>
  <si>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</si>
  <si>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</si>
  <si>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</si>
  <si>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</si>
  <si>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</si>
  <si>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</si>
  <si>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</si>
  <si>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</si>
  <si>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</si>
  <si>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</si>
  <si>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</si>
  <si>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</si>
  <si>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</si>
  <si>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</si>
  <si>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</si>
  <si>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</si>
  <si>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</si>
  <si>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</si>
  <si>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</si>
  <si>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</si>
  <si>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</si>
  <si>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</si>
  <si>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</si>
  <si>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</si>
  <si>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</si>
  <si>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</si>
  <si>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</si>
  <si>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</si>
  <si>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</si>
  <si>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</si>
  <si>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</si>
  <si>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</si>
  <si>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</si>
  <si>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</si>
  <si>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</si>
  <si>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</si>
  <si>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</si>
  <si>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</si>
  <si>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</si>
  <si>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</si>
  <si>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</si>
  <si>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</si>
  <si>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</si>
  <si>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</si>
  <si>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</si>
  <si>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</si>
  <si>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</si>
  <si>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</si>
  <si>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</si>
  <si>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</si>
  <si>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</si>
  <si>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</si>
  <si>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</si>
  <si>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</si>
  <si>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</si>
  <si>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</si>
  <si>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</si>
  <si>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</si>
  <si>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</si>
  <si>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</si>
  <si>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</si>
  <si>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</si>
  <si>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</si>
  <si>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</si>
  <si>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</si>
  <si>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</si>
  <si>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</si>
  <si>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</si>
  <si>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</si>
  <si>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</si>
  <si>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</si>
  <si>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</si>
  <si>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</si>
  <si>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</si>
  <si>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</si>
  <si>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</si>
  <si>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</si>
  <si>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</si>
  <si>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</si>
  <si>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</si>
  <si>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</si>
  <si>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</si>
  <si>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</si>
  <si>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</si>
  <si>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</si>
  <si>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</si>
  <si>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</si>
  <si>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</si>
  <si>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</si>
  <si>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</si>
  <si>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</si>
  <si>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</si>
  <si>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</si>
  <si>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</si>
  <si>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</si>
  <si>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</si>
  <si>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</si>
  <si>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</si>
  <si>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</si>
  <si>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</si>
  <si>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</si>
  <si>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</si>
  <si>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</si>
  <si>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</si>
  <si>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</si>
  <si>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</si>
  <si>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</si>
  <si>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</si>
  <si>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</si>
  <si>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</si>
  <si>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</si>
  <si>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</si>
  <si>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</si>
  <si>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</si>
  <si>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</si>
  <si>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</si>
  <si>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</si>
  <si>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</si>
  <si>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</si>
  <si>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</si>
  <si>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</si>
  <si>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</si>
  <si>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</si>
  <si>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</si>
  <si>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</si>
  <si>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</si>
  <si>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</si>
  <si>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</si>
  <si>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</si>
  <si>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</si>
  <si>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</si>
  <si>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</si>
  <si>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</si>
  <si>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</si>
  <si>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</si>
  <si>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</si>
  <si>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</si>
  <si>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</si>
  <si>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</si>
  <si>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</si>
  <si>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</si>
  <si>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</si>
  <si>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</si>
  <si>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</si>
  <si>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</si>
  <si>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</si>
  <si>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</si>
  <si>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</si>
  <si>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</si>
  <si>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</si>
  <si>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</si>
  <si>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</si>
  <si>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</si>
  <si>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</si>
  <si>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</si>
  <si>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</si>
  <si>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</si>
  <si>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</si>
  <si>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</si>
  <si>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</si>
  <si>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</si>
  <si>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</si>
  <si>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</si>
  <si>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</si>
  <si>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</si>
  <si>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</si>
  <si>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</si>
  <si>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</si>
  <si>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</si>
  <si>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</si>
  <si>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</si>
  <si>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</si>
  <si>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</si>
  <si>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</si>
  <si>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</si>
  <si>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</si>
  <si>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</si>
  <si>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</si>
  <si>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</si>
  <si>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</si>
  <si>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</si>
  <si>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</si>
  <si>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</si>
  <si>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</si>
  <si>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</si>
  <si>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</si>
  <si>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</si>
  <si>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</si>
  <si>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</si>
  <si>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</si>
  <si>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</si>
  <si>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</si>
  <si>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</si>
  <si>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</si>
  <si>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</si>
  <si>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</si>
  <si>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</si>
  <si>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</si>
  <si>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</si>
  <si>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</si>
  <si>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</si>
  <si>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</si>
  <si>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</si>
  <si>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</si>
  <si>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</si>
  <si>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</si>
  <si>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</si>
  <si>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</si>
  <si>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</si>
  <si>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</si>
  <si>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</si>
  <si>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</si>
  <si>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</si>
  <si>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</si>
  <si>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</si>
  <si>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</si>
  <si>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</si>
  <si>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</si>
  <si>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</si>
  <si>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</si>
  <si>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</si>
  <si>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</si>
  <si>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</si>
  <si>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</si>
  <si>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</si>
  <si>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</si>
  <si>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</si>
  <si>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</si>
  <si>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</si>
  <si>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</si>
  <si>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</si>
  <si>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</si>
  <si>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</si>
  <si>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</si>
  <si>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</si>
  <si>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</si>
  <si>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</si>
  <si>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</si>
  <si>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</si>
  <si>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</si>
  <si>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</si>
  <si>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</si>
  <si>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</si>
  <si>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</si>
  <si>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</si>
  <si>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</si>
  <si>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</si>
  <si>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</si>
  <si>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</si>
  <si>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</si>
  <si>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</si>
  <si>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</si>
  <si>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</si>
  <si>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</si>
  <si>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</si>
  <si>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</si>
  <si>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</si>
  <si>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</si>
  <si>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</si>
  <si>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</si>
  <si>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</si>
  <si>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</si>
  <si>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</si>
  <si>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</si>
  <si>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</si>
  <si>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</si>
  <si>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</si>
  <si>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</si>
  <si>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</si>
  <si>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</si>
  <si>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</si>
  <si>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</si>
  <si>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</si>
  <si>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</si>
  <si>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</si>
  <si>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</si>
  <si>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</si>
  <si>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</si>
  <si>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</si>
  <si>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</si>
  <si>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</si>
  <si>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</si>
  <si>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</si>
  <si>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</si>
  <si>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</si>
  <si>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</si>
  <si>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</si>
  <si>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</si>
  <si>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</si>
  <si>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</si>
  <si>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</si>
  <si>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</si>
  <si>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</si>
  <si>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</si>
  <si>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</si>
  <si>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</si>
  <si>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</si>
  <si>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</si>
  <si>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</si>
  <si>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</si>
  <si>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</si>
  <si>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</si>
  <si>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</si>
  <si>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</si>
  <si>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</si>
  <si>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</si>
  <si>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</si>
  <si>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</si>
  <si>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</si>
  <si>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</si>
  <si>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</si>
  <si>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</si>
  <si>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</si>
  <si>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</si>
  <si>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</si>
  <si>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</si>
  <si>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</si>
  <si>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</si>
  <si>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</si>
  <si>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</si>
  <si>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</si>
  <si>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</si>
  <si>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</si>
  <si>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</si>
  <si>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</si>
  <si>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</si>
  <si>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</si>
  <si>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</si>
  <si>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</si>
  <si>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</si>
  <si>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</si>
  <si>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</si>
  <si>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</si>
  <si>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</si>
  <si>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</si>
  <si>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</si>
  <si>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</si>
  <si>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</si>
  <si>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</si>
  <si>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</si>
  <si>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</si>
  <si>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</si>
  <si>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</si>
  <si>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</si>
  <si>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</si>
  <si>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</si>
  <si>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</si>
  <si>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</si>
  <si>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</si>
  <si>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</si>
  <si>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</si>
  <si>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</si>
  <si>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</si>
  <si>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</si>
  <si>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</si>
  <si>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</si>
  <si>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</si>
  <si>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</si>
  <si>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</si>
  <si>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</si>
  <si>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</si>
  <si>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</si>
  <si>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</si>
  <si>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</si>
  <si>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</si>
  <si>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</si>
  <si>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</si>
  <si>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</si>
  <si>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</si>
  <si>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</si>
  <si>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</si>
  <si>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</si>
  <si>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</si>
  <si>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</si>
  <si>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</si>
  <si>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</si>
  <si>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</si>
  <si>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</si>
  <si>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</si>
  <si>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</si>
  <si>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</si>
  <si>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</si>
  <si>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</si>
  <si>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</si>
  <si>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</si>
  <si>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</si>
  <si>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</si>
  <si>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</si>
  <si>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</si>
  <si>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</si>
  <si>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</si>
  <si>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</si>
  <si>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</si>
  <si>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</si>
  <si>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</si>
  <si>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</si>
  <si>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</si>
  <si>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</si>
  <si>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</si>
  <si>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</si>
  <si>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</si>
  <si>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</si>
  <si>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</si>
  <si>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</si>
  <si>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</si>
  <si>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</si>
  <si>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</si>
  <si>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</si>
  <si>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</si>
  <si>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</si>
  <si>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</si>
  <si>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</si>
  <si>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</si>
  <si>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</si>
  <si>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</si>
  <si>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</si>
  <si>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</si>
  <si>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</si>
  <si>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</si>
  <si>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</si>
  <si>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</si>
  <si>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</si>
  <si>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</si>
  <si>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</si>
  <si>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</si>
  <si>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</si>
  <si>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</si>
  <si>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</si>
  <si>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</si>
  <si>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</si>
  <si>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</si>
  <si>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</si>
  <si>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</si>
  <si>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</si>
  <si>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</si>
  <si>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</si>
  <si>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</si>
  <si>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</si>
  <si>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</si>
  <si>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</si>
  <si>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</si>
  <si>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</si>
  <si>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</si>
  <si>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</si>
  <si>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</si>
  <si>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</si>
  <si>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</si>
  <si>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</si>
  <si>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</si>
  <si>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</si>
  <si>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</si>
  <si>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</si>
  <si>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</si>
  <si>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</si>
  <si>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</si>
  <si>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</si>
  <si>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</si>
  <si>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</si>
  <si>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</si>
  <si>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30/11/24 RM25,000.00(RM3,791.60)</t>
  </si>
  <si>
    <t>Trsf 4/11/24 RM475.00</t>
  </si>
  <si>
    <t>Cash deposit 5/11/24 RM12,250.00</t>
  </si>
  <si>
    <t>Trsf 5/11/24 RM115.00</t>
  </si>
  <si>
    <t>Trsf 6/11/24 RM3,132.00</t>
  </si>
  <si>
    <t>Bank Islam 172006 Cleared 30/9/24 RM5,000.00(RM511.10), 172020 Cleared 7/11/24 RM5,000.00(RM5,000.00)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</si>
  <si>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</si>
  <si>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</si>
  <si>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</si>
  <si>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</si>
  <si>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</si>
  <si>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</si>
  <si>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</si>
  <si>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</si>
  <si>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</si>
  <si>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</si>
  <si>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Trsf 26/7/24 RM1,000.00(RM1,000.00), 12/11/24 RM1,200.00(RM1,200.00)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</si>
  <si>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</si>
  <si>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</si>
  <si>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</si>
  <si>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</si>
  <si>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</si>
  <si>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Trsf 15/11/24 RM500.00(RM141.80), 22/11/24 RM1,000.00(RM1,000.00), 30/11/24 RM500.00(RM500.00)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</si>
  <si>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</si>
  <si>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</si>
  <si>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</si>
  <si>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</si>
  <si>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Month : As of November 2024</t>
  </si>
  <si>
    <t>Refer Cash Book 30/11/24 - Total collection = "C" &amp; "C-Trsp" &amp; C-CN-RM1,391.00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</si>
</sst>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5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Loo%20MY%20-%20work\Sales_Inv%20listing_1124loo.xlsx" TargetMode="External"/><Relationship Id="rId1" Type="http://schemas.openxmlformats.org/officeDocument/2006/relationships/externalLinkPath" Target="/Users/audrinayoo/Documents/Loo%20MY%20-%20work/Sales_Inv%20listing_1124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  <cell r="D2">
            <v>0</v>
          </cell>
          <cell r="E2" t="str">
            <v>Trsf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  <cell r="D3">
            <v>0</v>
          </cell>
          <cell r="E3" t="str">
            <v>Chq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  <cell r="D4">
            <v>45</v>
          </cell>
          <cell r="E4" t="str">
            <v>PD Chq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  <cell r="D5">
            <v>120</v>
          </cell>
          <cell r="E5" t="str">
            <v>Chq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  <cell r="D6">
            <v>0</v>
          </cell>
          <cell r="E6" t="str">
            <v>Chq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  <cell r="D7">
            <v>0</v>
          </cell>
          <cell r="E7" t="str">
            <v>Chq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  <cell r="D8">
            <v>0</v>
          </cell>
          <cell r="E8" t="str">
            <v>Trsf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  <cell r="D9">
            <v>0</v>
          </cell>
          <cell r="E9" t="str">
            <v>Trsf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  <cell r="D10">
            <v>60</v>
          </cell>
          <cell r="E10" t="str">
            <v>Chq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  <cell r="D11">
            <v>120</v>
          </cell>
          <cell r="E11" t="str">
            <v>Trsf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  <cell r="D12">
            <v>0</v>
          </cell>
          <cell r="E12" t="str">
            <v>Trsf</v>
          </cell>
        </row>
        <row r="13">
          <cell r="A13" t="str">
            <v>Cash Hamdan</v>
          </cell>
          <cell r="B13" t="str">
            <v>C00000012</v>
          </cell>
          <cell r="C13" t="str">
            <v>Cash</v>
          </cell>
          <cell r="D13">
            <v>0</v>
          </cell>
          <cell r="E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  <cell r="D14">
            <v>0</v>
          </cell>
          <cell r="E14" t="str">
            <v>Chq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  <cell r="D15">
            <v>0</v>
          </cell>
          <cell r="E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  <cell r="D16">
            <v>0</v>
          </cell>
          <cell r="E16" t="str">
            <v>Trsf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  <cell r="D17">
            <v>0</v>
          </cell>
          <cell r="E17" t="str">
            <v>Trsf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  <cell r="D18">
            <v>0</v>
          </cell>
          <cell r="E18" t="str">
            <v>Trsf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  <cell r="D19">
            <v>0</v>
          </cell>
          <cell r="E19" t="str">
            <v>Trsf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  <cell r="D20">
            <v>0</v>
          </cell>
          <cell r="E20" t="str">
            <v>Trsf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  <cell r="D21">
            <v>0</v>
          </cell>
          <cell r="E21" t="str">
            <v>Trsf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  <cell r="D22">
            <v>0</v>
          </cell>
          <cell r="E22" t="str">
            <v>PD Chq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  <cell r="D23">
            <v>0</v>
          </cell>
          <cell r="E23" t="str">
            <v>Trsf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  <cell r="D24">
            <v>0</v>
          </cell>
          <cell r="E24" t="str">
            <v>Trsf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  <cell r="D25">
            <v>0</v>
          </cell>
          <cell r="E25" t="str">
            <v>Trsf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  <cell r="D26">
            <v>0</v>
          </cell>
          <cell r="E26" t="str">
            <v>Trsf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  <cell r="D27">
            <v>0</v>
          </cell>
          <cell r="E27" t="str">
            <v>Trsf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  <cell r="D28">
            <v>0</v>
          </cell>
          <cell r="E28" t="str">
            <v>Trsf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  <cell r="D29">
            <v>0</v>
          </cell>
          <cell r="E29" t="str">
            <v>Trsf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  <cell r="D30">
            <v>0</v>
          </cell>
          <cell r="E30" t="str">
            <v>Trsf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  <cell r="D31">
            <v>0</v>
          </cell>
          <cell r="E31" t="str">
            <v>Trsf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  <cell r="D32">
            <v>0</v>
          </cell>
          <cell r="E32" t="str">
            <v>Trsf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  <cell r="D33">
            <v>0</v>
          </cell>
          <cell r="E33" t="str">
            <v>Trsf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  <cell r="D34">
            <v>0</v>
          </cell>
          <cell r="E34" t="str">
            <v>Trsf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  <cell r="D35">
            <v>0</v>
          </cell>
          <cell r="E35" t="str">
            <v>Trsf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  <cell r="D36">
            <v>0</v>
          </cell>
          <cell r="E36" t="str">
            <v>Trsf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  <cell r="D37">
            <v>0</v>
          </cell>
          <cell r="E37" t="str">
            <v>Trsf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  <cell r="D38">
            <v>0</v>
          </cell>
          <cell r="E38" t="str">
            <v>Trsf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  <cell r="D39">
            <v>30</v>
          </cell>
          <cell r="E39" t="str">
            <v>Chq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  <cell r="D40">
            <v>0</v>
          </cell>
          <cell r="E40" t="str">
            <v>Trsf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  <cell r="D41">
            <v>0</v>
          </cell>
          <cell r="E41" t="str">
            <v>Trsf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  <cell r="D42">
            <v>0</v>
          </cell>
          <cell r="E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  <cell r="D43">
            <v>0</v>
          </cell>
          <cell r="E43" t="str">
            <v>Trsf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  <cell r="D44">
            <v>0</v>
          </cell>
          <cell r="E44" t="str">
            <v>Trsf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  <cell r="D45">
            <v>0</v>
          </cell>
          <cell r="E45" t="str">
            <v>Trsf</v>
          </cell>
        </row>
        <row r="46">
          <cell r="A46" t="str">
            <v>Cash - Encik Razzak</v>
          </cell>
          <cell r="B46" t="str">
            <v>C00000044</v>
          </cell>
          <cell r="C46" t="str">
            <v>Cash</v>
          </cell>
          <cell r="D46">
            <v>0</v>
          </cell>
          <cell r="E46" t="str">
            <v>Cash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  <cell r="D47">
            <v>0</v>
          </cell>
          <cell r="E47" t="str">
            <v>Trsf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  <cell r="D48">
            <v>0</v>
          </cell>
          <cell r="E48" t="str">
            <v>Cash</v>
          </cell>
        </row>
        <row r="49">
          <cell r="A49" t="str">
            <v xml:space="preserve">KAD Builders Sdn Bhd </v>
          </cell>
          <cell r="B49" t="str">
            <v>C00000047</v>
          </cell>
          <cell r="C49" t="str">
            <v>Cash</v>
          </cell>
          <cell r="D49">
            <v>0</v>
          </cell>
          <cell r="E49" t="str">
            <v>Cash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  <cell r="D50">
            <v>0</v>
          </cell>
          <cell r="E50" t="str">
            <v>Cash</v>
          </cell>
        </row>
        <row r="51">
          <cell r="A51" t="str">
            <v>DOB Engineering Solutions</v>
          </cell>
          <cell r="B51" t="str">
            <v>C00000049</v>
          </cell>
          <cell r="C51" t="str">
            <v>Cash</v>
          </cell>
          <cell r="D51">
            <v>0</v>
          </cell>
          <cell r="E51" t="str">
            <v>Cash</v>
          </cell>
        </row>
        <row r="52">
          <cell r="A52" t="str">
            <v>YL Professional Fiber Trading</v>
          </cell>
          <cell r="B52" t="str">
            <v>C00000050</v>
          </cell>
          <cell r="C52" t="str">
            <v>Cash</v>
          </cell>
          <cell r="D52">
            <v>0</v>
          </cell>
          <cell r="E52" t="str">
            <v>Cash</v>
          </cell>
        </row>
        <row r="53">
          <cell r="A53" t="str">
            <v>Cash - Encik Aziz</v>
          </cell>
          <cell r="B53" t="str">
            <v>C00000051</v>
          </cell>
          <cell r="C53" t="str">
            <v>Cash</v>
          </cell>
          <cell r="D53">
            <v>0</v>
          </cell>
          <cell r="E53" t="str">
            <v>Cash</v>
          </cell>
        </row>
        <row r="54">
          <cell r="A54" t="str">
            <v>Cash - Mr Wong</v>
          </cell>
          <cell r="B54" t="str">
            <v>C00000052</v>
          </cell>
          <cell r="C54" t="str">
            <v>Cash</v>
          </cell>
          <cell r="D54">
            <v>0</v>
          </cell>
          <cell r="E54" t="str">
            <v>Cash</v>
          </cell>
        </row>
        <row r="55">
          <cell r="A55" t="str">
            <v>Cash - Shikh House of Design</v>
          </cell>
          <cell r="B55" t="str">
            <v>C00000053</v>
          </cell>
          <cell r="C55" t="str">
            <v>Cash</v>
          </cell>
          <cell r="D55">
            <v>0</v>
          </cell>
          <cell r="E55" t="str">
            <v>Cash</v>
          </cell>
        </row>
        <row r="56">
          <cell r="A56" t="str">
            <v>Cash - Jamid</v>
          </cell>
          <cell r="B56" t="str">
            <v>C00000054</v>
          </cell>
          <cell r="C56" t="str">
            <v>Cash</v>
          </cell>
          <cell r="D56">
            <v>1</v>
          </cell>
          <cell r="E56" t="str">
            <v>Cash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3564817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NonDate="0"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NonDate="0"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4027779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NonDate="0"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5185187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NonDate="0"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NonDate="0"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553241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NonDate="0"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NonDate="0"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5763888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NonDate="0"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NonDate="0"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66.782885995373" createdVersion="8" refreshedVersion="8" minRefreshableVersion="3" recordCount="3437" xr:uid="{BA8ADCCD-65A8-423F-B1F6-CBB3C1CBBA72}">
  <cacheSource type="worksheet">
    <worksheetSource ref="A1:T3438" sheet="Raw Sales"/>
  </cacheSource>
  <cacheFields count="20">
    <cacheField name="Invoice Date" numFmtId="0">
      <sharedItems containsNonDate="0" containsDate="1" containsMixedTypes="1" minDate="2019-12-23T00:00:00" maxDate="2024-12-01T00:00:00" count="66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1048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</sharedItems>
    </cacheField>
    <cacheField name="Customer Code" numFmtId="0">
      <sharedItems/>
    </cacheField>
    <cacheField name="Customer Name" numFmtId="0">
      <sharedItems count="5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5-03-12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574509.549999999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200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2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3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5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7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8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10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2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4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5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6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7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8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9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7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6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20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2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3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6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4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5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6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6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5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7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1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8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20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5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9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30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1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2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3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4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5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6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7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8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9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40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6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2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6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4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4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7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6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20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9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5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6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9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3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6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3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7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8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4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9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50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8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30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1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2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3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4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5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6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7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5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9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1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3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1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2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8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4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4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6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3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6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7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6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20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7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7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6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20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8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9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8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1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7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20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8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5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30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1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2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3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4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5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2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7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8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9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40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3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4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8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4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9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7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6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2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6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4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3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7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20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8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5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6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7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20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8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4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7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8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3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7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5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4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7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20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8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5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6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4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3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7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4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9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7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20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8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60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8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9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9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8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4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6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20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7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3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7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7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7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4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9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9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90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9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20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5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4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4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5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9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7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20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6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1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4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2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4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20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4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3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7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4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3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9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9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7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7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1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6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4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3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1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2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4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9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9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80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4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9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7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3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4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8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4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4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9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5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20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7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1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3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4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8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9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3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9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8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5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9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9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4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9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3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4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8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4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300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7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1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6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9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2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2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4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8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4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6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9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2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3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7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7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9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4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5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9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2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4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6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6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9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2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8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7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1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2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6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4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5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9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2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8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4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9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80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1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1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1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6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4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5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20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7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1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9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2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3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4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4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8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4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9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5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2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6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5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7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6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4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9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9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5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2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4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6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4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9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7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9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5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2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6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2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9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5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2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566.1"/>
    <n v="1171.9000000000001"/>
    <n v="3908246.2500000023"/>
    <s v="Trsf"/>
    <s v="Trsf 31/10/24 RM1,000.00(RM566.10)"/>
    <m/>
  </r>
  <r>
    <d v="2023-11-29T00:00:00"/>
    <x v="6"/>
    <x v="4"/>
    <s v="INV00000723"/>
    <s v="C00000019"/>
    <s v="Desuki Affela Empire Enterprise"/>
    <x v="226"/>
    <n v="1"/>
    <s v="Cash"/>
    <n v="0"/>
    <d v="2023-11-29T00:00:00"/>
    <n v="11"/>
    <n v="2023"/>
    <n v="405"/>
    <m/>
    <n v="405"/>
    <n v="3908651.2500000023"/>
    <s v="Trsf"/>
    <m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m/>
    <n v="187.5"/>
    <n v="3908838.7500000023"/>
    <s v="Trsf"/>
    <m/>
    <m/>
  </r>
  <r>
    <d v="2023-11-29T00:00:00"/>
    <x v="6"/>
    <x v="4"/>
    <s v="INV00000723"/>
    <s v="C00000019"/>
    <s v="Desuki Affela Empire Enterprise"/>
    <x v="318"/>
    <n v="1"/>
    <s v="Cash"/>
    <n v="0"/>
    <d v="2023-11-29T00:00:00"/>
    <n v="11"/>
    <n v="2023"/>
    <n v="283.8"/>
    <m/>
    <n v="283.8"/>
    <n v="3909122.5500000021"/>
    <s v="Trsf"/>
    <m/>
    <m/>
  </r>
  <r>
    <d v="2023-11-29T00:00:00"/>
    <x v="6"/>
    <x v="4"/>
    <s v="INV00000723"/>
    <s v="C00000019"/>
    <s v="Desuki Affela Empire Enterprise"/>
    <x v="244"/>
    <n v="1"/>
    <s v="Cash"/>
    <n v="0"/>
    <d v="2023-11-29T00:00:00"/>
    <n v="11"/>
    <n v="2023"/>
    <n v="390"/>
    <m/>
    <n v="390"/>
    <n v="3909512.5500000021"/>
    <s v="Trsf"/>
    <m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m/>
    <n v="420"/>
    <n v="3909932.5500000021"/>
    <s v="Trsf"/>
    <m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6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9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6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2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6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7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6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6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4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7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1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9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7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2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20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2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3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7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m/>
    <n v="1738"/>
    <n v="3955692.350000002"/>
    <s v="Trsf"/>
    <m/>
    <m/>
  </r>
  <r>
    <d v="2023-12-08T00:00:00"/>
    <x v="0"/>
    <x v="4"/>
    <s v="INV00000735"/>
    <s v="C00000019"/>
    <s v="Desuki Affela Empire Enterprise"/>
    <x v="226"/>
    <n v="1"/>
    <s v="Cash"/>
    <n v="0"/>
    <d v="2023-12-08T00:00:00"/>
    <n v="12"/>
    <n v="2023"/>
    <n v="405"/>
    <m/>
    <n v="405"/>
    <n v="3956097.350000002"/>
    <s v="Trsf"/>
    <m/>
    <m/>
  </r>
  <r>
    <d v="2023-12-08T00:00:00"/>
    <x v="0"/>
    <x v="4"/>
    <s v="INV00000735"/>
    <s v="C00000019"/>
    <s v="Desuki Affela Empire Enterprise"/>
    <x v="274"/>
    <n v="1"/>
    <s v="Cash"/>
    <n v="0"/>
    <d v="2023-12-08T00:00:00"/>
    <n v="12"/>
    <n v="2023"/>
    <n v="160"/>
    <m/>
    <n v="160"/>
    <n v="3956257.350000002"/>
    <s v="Trsf"/>
    <m/>
    <m/>
  </r>
  <r>
    <d v="2023-12-08T00:00:00"/>
    <x v="0"/>
    <x v="4"/>
    <s v="INV00000735"/>
    <s v="C00000019"/>
    <s v="Desuki Affela Empire Enterprise"/>
    <x v="244"/>
    <n v="1"/>
    <s v="Cash"/>
    <n v="0"/>
    <d v="2023-12-08T00:00:00"/>
    <n v="12"/>
    <n v="2023"/>
    <n v="390"/>
    <m/>
    <n v="390"/>
    <n v="3956647.350000002"/>
    <s v="Trsf"/>
    <m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9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5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2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6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9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9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5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2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9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9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4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20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6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4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4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4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5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6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7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7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6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4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4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4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7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7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2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9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20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1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m/>
    <n v="1738"/>
    <n v="4012348.1500000018"/>
    <s v="Trsf"/>
    <m/>
    <m/>
  </r>
  <r>
    <d v="2023-12-19T00:00:00"/>
    <x v="0"/>
    <x v="4"/>
    <s v="INV00000749"/>
    <s v="C00000019"/>
    <s v="Desuki Affela Empire Enterprise"/>
    <x v="328"/>
    <n v="1"/>
    <s v="Cash"/>
    <n v="0"/>
    <d v="2023-12-19T00:00:00"/>
    <n v="12"/>
    <n v="2023"/>
    <n v="405"/>
    <m/>
    <n v="405"/>
    <n v="4012753.1500000018"/>
    <s v="Trsf"/>
    <m/>
    <m/>
  </r>
  <r>
    <d v="2023-12-19T00:00:00"/>
    <x v="0"/>
    <x v="4"/>
    <s v="INV00000749"/>
    <s v="C00000019"/>
    <s v="Desuki Affela Empire Enterprise"/>
    <x v="320"/>
    <n v="4"/>
    <s v="Cash"/>
    <n v="0"/>
    <d v="2023-12-19T00:00:00"/>
    <n v="12"/>
    <n v="2023"/>
    <n v="250"/>
    <m/>
    <n v="250"/>
    <n v="4013003.1500000018"/>
    <s v="Trsf"/>
    <m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m/>
    <n v="105"/>
    <n v="4013108.1500000018"/>
    <s v="Trsf"/>
    <m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m/>
    <n v="420"/>
    <n v="4013528.1500000018"/>
    <s v="Trsf"/>
    <m/>
    <m/>
  </r>
  <r>
    <d v="2023-12-19T00:00:00"/>
    <x v="0"/>
    <x v="4"/>
    <s v="INV00000750"/>
    <s v="C00000022"/>
    <s v="SF Engineering Solution"/>
    <x v="303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7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5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9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4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20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30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5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2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20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1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9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1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20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20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9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7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2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20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7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2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9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20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m/>
    <n v="1738"/>
    <n v="4080900.1500000018"/>
    <s v="Trsf"/>
    <m/>
    <m/>
  </r>
  <r>
    <d v="2023-12-30T00:00:00"/>
    <x v="0"/>
    <x v="4"/>
    <s v="INV00000763"/>
    <s v="C00000019"/>
    <s v="Desuki Affela Empire Enterprise"/>
    <x v="244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7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7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9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9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20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6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30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9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6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9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7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20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20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2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7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2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9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9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20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6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4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7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2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4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1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8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20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9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7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2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3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4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5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6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8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7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7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2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20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9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7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2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20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9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7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2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2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2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8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4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9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4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20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2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20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7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2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2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4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6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20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7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2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9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30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4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6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8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4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30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9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2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4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4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9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3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4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6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8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40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4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9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1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2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4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30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1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3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7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9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9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1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2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3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4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9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2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9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2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2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7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6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4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1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6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4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8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3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9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1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2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9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1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2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4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30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6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5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7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2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6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4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9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2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9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7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m/>
    <n v="3256"/>
    <n v="4495071.6499999994"/>
    <s v="Chq"/>
    <m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m/>
    <n v="1628"/>
    <n v="4496699.6499999994"/>
    <s v="Chq"/>
    <m/>
    <m/>
  </r>
  <r>
    <d v="2024-04-05T00:00:00"/>
    <x v="10"/>
    <x v="5"/>
    <s v="INV00000843"/>
    <s v="C00000009"/>
    <s v="JMC Steel Engineering Sdn Bhd"/>
    <x v="226"/>
    <n v="2"/>
    <n v="60"/>
    <n v="60"/>
    <d v="2024-06-04T00:00:00"/>
    <n v="6"/>
    <n v="2024"/>
    <n v="626.4"/>
    <m/>
    <n v="626.4"/>
    <n v="4497326.05"/>
    <s v="Chq"/>
    <m/>
    <m/>
  </r>
  <r>
    <d v="2024-04-05T00:00:00"/>
    <x v="10"/>
    <x v="5"/>
    <s v="INV00000843"/>
    <s v="C00000009"/>
    <s v="JMC Steel Engineering Sdn Bhd"/>
    <x v="219"/>
    <n v="2"/>
    <n v="60"/>
    <n v="60"/>
    <d v="2024-06-04T00:00:00"/>
    <n v="6"/>
    <n v="2024"/>
    <n v="626.4"/>
    <m/>
    <n v="626.4"/>
    <n v="4497952.45"/>
    <s v="Chq"/>
    <m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m/>
    <n v="62.5"/>
    <n v="4498014.95"/>
    <s v="Chq"/>
    <m/>
    <m/>
  </r>
  <r>
    <d v="2024-04-05T00:00:00"/>
    <x v="10"/>
    <x v="5"/>
    <s v="INV00000843"/>
    <s v="C00000009"/>
    <s v="JMC Steel Engineering Sdn Bhd"/>
    <x v="344"/>
    <n v="1"/>
    <n v="60"/>
    <n v="60"/>
    <d v="2024-06-04T00:00:00"/>
    <n v="6"/>
    <n v="2024"/>
    <n v="420"/>
    <m/>
    <n v="420"/>
    <n v="4498434.95"/>
    <s v="Chq"/>
    <m/>
    <m/>
  </r>
  <r>
    <d v="2024-04-08T00:00:00"/>
    <x v="10"/>
    <x v="5"/>
    <s v="INV00000844"/>
    <s v="C00000009"/>
    <s v="JMC Steel Engineering Sdn Bhd"/>
    <x v="286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6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4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9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7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9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2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7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7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6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4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8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9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6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7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3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7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8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9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2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6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4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6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4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 Trsf 30/10/24 RM25,000.00(RM500.00)"/>
    <m/>
  </r>
  <r>
    <d v="2024-05-04T00:00:00"/>
    <x v="11"/>
    <x v="5"/>
    <s v="INV00000864"/>
    <s v="C00000042"/>
    <s v="Welltech (M) Sdn Bhd"/>
    <x v="349"/>
    <n v="8"/>
    <s v="Cash"/>
    <n v="0"/>
    <d v="2024-05-04T00:00:00"/>
    <n v="5"/>
    <n v="2024"/>
    <n v="13024"/>
    <n v="-13024"/>
    <n v="0"/>
    <n v="4552867.95"/>
    <s v="Trsf"/>
    <s v=" 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 Trsf 30/10/24 RM25,000.00(RM3,828.00)"/>
    <m/>
  </r>
  <r>
    <d v="2024-05-04T00:00:00"/>
    <x v="11"/>
    <x v="5"/>
    <s v="INV00000864"/>
    <s v="C00000042"/>
    <s v="Welltech (M) Sdn Bhd"/>
    <x v="302"/>
    <n v="12"/>
    <s v="Cash"/>
    <n v="0"/>
    <d v="2024-05-04T00:00:00"/>
    <n v="5"/>
    <n v="2024"/>
    <n v="2808"/>
    <n v="-2808"/>
    <n v="0"/>
    <n v="4544831.95"/>
    <s v="Trsf"/>
    <s v=" 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 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 Trsf 30/10/24 RM25,000.00(RM380.00)"/>
    <m/>
  </r>
  <r>
    <d v="2024-05-07T00:00:00"/>
    <x v="11"/>
    <x v="5"/>
    <s v="INV00000865"/>
    <s v="C00000026"/>
    <s v="Megapower Service"/>
    <x v="349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6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30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4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3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50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4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7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1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5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 Trsf 30/10/24 RM25,000.00(RM437.50)"/>
    <m/>
  </r>
  <r>
    <d v="2024-05-09T00:00:00"/>
    <x v="11"/>
    <x v="5"/>
    <s v="INV00000869"/>
    <s v="C00000042"/>
    <s v="Welltech (M) Sdn Bhd"/>
    <x v="349"/>
    <n v="7"/>
    <s v="Cash"/>
    <n v="0"/>
    <d v="2024-05-09T00:00:00"/>
    <n v="5"/>
    <n v="2024"/>
    <n v="11396"/>
    <n v="-2702.6"/>
    <n v="8693.4"/>
    <n v="4566658.25"/>
    <s v="Trsf"/>
    <s v=" Trsf 30/10/24 RM25,000.00(RM2,702.6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m/>
    <n v="3654"/>
    <n v="4560544.25"/>
    <s v="Trsf"/>
    <m/>
    <m/>
  </r>
  <r>
    <d v="2024-05-09T00:00:00"/>
    <x v="11"/>
    <x v="5"/>
    <s v="INV00000869"/>
    <s v="C00000042"/>
    <s v="Welltech (M) Sdn Bhd"/>
    <x v="302"/>
    <n v="7"/>
    <s v="Cash"/>
    <n v="0"/>
    <d v="2024-05-09T00:00:00"/>
    <n v="5"/>
    <n v="2024"/>
    <n v="1638"/>
    <m/>
    <n v="1638"/>
    <n v="4558978.25"/>
    <s v="Trsf"/>
    <m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m/>
    <n v="1000"/>
    <n v="4558777.75"/>
    <s v="Trsf"/>
    <m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m/>
    <n v="380"/>
    <n v="4558157.75"/>
    <s v="Trsf"/>
    <m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8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4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6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4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m/>
    <n v="696"/>
    <n v="4531271.95"/>
    <s v="Trsf"/>
    <m/>
    <m/>
  </r>
  <r>
    <d v="2024-05-14T00:00:00"/>
    <x v="11"/>
    <x v="5"/>
    <s v="INV00000872"/>
    <s v="C00000042"/>
    <s v="Welltech (M) Sdn Bhd"/>
    <x v="302"/>
    <n v="2"/>
    <s v="Cash"/>
    <n v="0"/>
    <d v="2024-05-14T00:00:00"/>
    <n v="5"/>
    <n v="2024"/>
    <n v="468"/>
    <m/>
    <n v="468"/>
    <n v="4553335.95"/>
    <s v="Trsf"/>
    <m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m/>
    <n v="1000"/>
    <n v="4546411.95"/>
    <s v="Trsf"/>
    <m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m/>
    <n v="380"/>
    <n v="4545211.95"/>
    <s v="Trsf"/>
    <m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m/>
    <n v="312.5"/>
    <n v="4543731.45"/>
    <s v="Trsf"/>
    <m/>
    <m/>
  </r>
  <r>
    <d v="2024-05-17T00:00:00"/>
    <x v="11"/>
    <x v="5"/>
    <s v="INV00000874"/>
    <s v="C00000042"/>
    <s v="Welltech (M) Sdn Bhd"/>
    <x v="349"/>
    <n v="5"/>
    <s v="Cash"/>
    <n v="0"/>
    <d v="2024-05-17T00:00:00"/>
    <n v="5"/>
    <n v="2024"/>
    <n v="8140"/>
    <m/>
    <n v="8140"/>
    <n v="4552566.95"/>
    <s v="Trsf"/>
    <m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m/>
    <n v="2610"/>
    <n v="4550753.95"/>
    <s v="Trsf"/>
    <m/>
    <m/>
  </r>
  <r>
    <d v="2024-05-17T00:00:00"/>
    <x v="11"/>
    <x v="5"/>
    <s v="INV00000874"/>
    <s v="C00000042"/>
    <s v="Welltech (M) Sdn Bhd"/>
    <x v="302"/>
    <n v="8"/>
    <s v="Cash"/>
    <n v="0"/>
    <d v="2024-05-17T00:00:00"/>
    <n v="5"/>
    <n v="2024"/>
    <n v="1872"/>
    <m/>
    <n v="1872"/>
    <n v="4547228.75"/>
    <s v="Trsf"/>
    <m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m/>
    <n v="1000"/>
    <n v="4546331.75"/>
    <s v="Trsf"/>
    <m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9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9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6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8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2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3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4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8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5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8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2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m/>
    <n v="437.5"/>
    <n v="4530485.95"/>
    <s v="Trsf"/>
    <m/>
    <m/>
  </r>
  <r>
    <d v="2024-05-29T00:00:00"/>
    <x v="11"/>
    <x v="5"/>
    <s v="INV00000882"/>
    <s v="C00000042"/>
    <s v="Welltech (M) Sdn Bhd"/>
    <x v="349"/>
    <n v="7"/>
    <s v="Cash"/>
    <n v="0"/>
    <d v="2024-05-29T00:00:00"/>
    <n v="5"/>
    <n v="2024"/>
    <n v="11396"/>
    <m/>
    <n v="11396"/>
    <n v="4541971.95"/>
    <s v="Trsf"/>
    <m/>
    <m/>
  </r>
  <r>
    <d v="2024-05-29T00:00:00"/>
    <x v="11"/>
    <x v="5"/>
    <s v="INV00000882"/>
    <s v="C00000042"/>
    <s v="Welltech (M) Sdn Bhd"/>
    <x v="352"/>
    <n v="20"/>
    <s v="Cash"/>
    <n v="0"/>
    <d v="2024-05-29T00:00:00"/>
    <n v="5"/>
    <n v="2024"/>
    <n v="3480"/>
    <m/>
    <n v="3480"/>
    <n v="4556347.95"/>
    <s v="Trsf"/>
    <m/>
    <m/>
  </r>
  <r>
    <d v="2024-05-29T00:00:00"/>
    <x v="11"/>
    <x v="5"/>
    <s v="INV00000882"/>
    <s v="C00000042"/>
    <s v="Welltech (M) Sdn Bhd"/>
    <x v="302"/>
    <n v="10"/>
    <s v="Cash"/>
    <n v="0"/>
    <d v="2024-05-29T00:00:00"/>
    <n v="5"/>
    <n v="2024"/>
    <n v="2340"/>
    <m/>
    <n v="2340"/>
    <n v="4547751.95"/>
    <s v="Trsf"/>
    <m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m/>
    <n v="2000"/>
    <n v="4546831.95"/>
    <s v="Trsf"/>
    <m/>
    <m/>
  </r>
  <r>
    <d v="2024-06-01T00:00:00"/>
    <x v="1"/>
    <x v="5"/>
    <s v="INV00000883"/>
    <s v="C00000010"/>
    <s v="Yew Seng Gardening Supply Sdn Bhd"/>
    <x v="223"/>
    <n v="8"/>
    <n v="120"/>
    <n v="120"/>
    <d v="2024-09-29T00:00:00"/>
    <n v="9"/>
    <n v="2024"/>
    <n v="13024"/>
    <m/>
    <n v="13024"/>
    <n v="4519680.45"/>
    <s v="Trsf"/>
    <m/>
    <m/>
  </r>
  <r>
    <d v="2024-06-01T00:00:00"/>
    <x v="1"/>
    <x v="5"/>
    <s v="INV00000883"/>
    <s v="C00000010"/>
    <s v="Yew Seng Gardening Supply Sdn Bhd"/>
    <x v="247"/>
    <n v="15"/>
    <n v="120"/>
    <n v="120"/>
    <d v="2024-09-29T00:00:00"/>
    <n v="9"/>
    <n v="2024"/>
    <n v="2610"/>
    <m/>
    <n v="2610"/>
    <n v="4512742.45"/>
    <s v="Trsf"/>
    <m/>
    <m/>
  </r>
  <r>
    <d v="2024-06-01T00:00:00"/>
    <x v="1"/>
    <x v="5"/>
    <s v="INV00000883"/>
    <s v="C00000010"/>
    <s v="Yew Seng Gardening Supply Sdn Bhd"/>
    <x v="356"/>
    <n v="15"/>
    <n v="120"/>
    <n v="120"/>
    <d v="2024-09-29T00:00:00"/>
    <n v="9"/>
    <n v="2024"/>
    <n v="862.5"/>
    <m/>
    <n v="862.5"/>
    <n v="4511669.95"/>
    <s v="Trsf"/>
    <m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m/>
    <n v="440"/>
    <n v="4511622.45"/>
    <s v="Trsf"/>
    <m/>
    <m/>
  </r>
  <r>
    <d v="2024-06-01T00:00:00"/>
    <x v="1"/>
    <x v="5"/>
    <s v="INV00000883"/>
    <s v="C00000010"/>
    <s v="Yew Seng Gardening Supply Sdn Bhd"/>
    <x v="344"/>
    <n v="1"/>
    <n v="120"/>
    <n v="120"/>
    <d v="2024-09-29T00:00:00"/>
    <n v="9"/>
    <n v="2024"/>
    <n v="420"/>
    <m/>
    <n v="420"/>
    <n v="4521370.45"/>
    <s v="Trsf"/>
    <m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m/>
    <n v="395"/>
    <n v="4524825.45"/>
    <s v="Trsf"/>
    <m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m/>
    <n v="230.4"/>
    <n v="4527000.8500000006"/>
    <s v="Trsf"/>
    <m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9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3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4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8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m/>
    <n v="625"/>
    <n v="4545292.95"/>
    <s v="Trsf"/>
    <m/>
    <m/>
  </r>
  <r>
    <d v="2024-06-06T00:00:00"/>
    <x v="1"/>
    <x v="5"/>
    <s v="INV00000889"/>
    <s v="C00000042"/>
    <s v="Welltech (M) Sdn Bhd"/>
    <x v="349"/>
    <n v="10"/>
    <s v="Cash"/>
    <n v="0"/>
    <d v="2024-06-06T00:00:00"/>
    <n v="6"/>
    <n v="2024"/>
    <n v="16280"/>
    <m/>
    <n v="16280"/>
    <n v="4561231.75"/>
    <s v="Trsf"/>
    <m/>
    <m/>
  </r>
  <r>
    <d v="2024-06-06T00:00:00"/>
    <x v="1"/>
    <x v="5"/>
    <s v="INV00000889"/>
    <s v="C00000042"/>
    <s v="Welltech (M) Sdn Bhd"/>
    <x v="352"/>
    <n v="30"/>
    <s v="Cash"/>
    <n v="0"/>
    <d v="2024-06-06T00:00:00"/>
    <n v="6"/>
    <n v="2024"/>
    <n v="5220"/>
    <m/>
    <n v="5220"/>
    <n v="4550331.75"/>
    <s v="Trsf"/>
    <m/>
    <m/>
  </r>
  <r>
    <d v="2024-06-06T00:00:00"/>
    <x v="1"/>
    <x v="5"/>
    <s v="INV00000889"/>
    <s v="C00000042"/>
    <s v="Welltech (M) Sdn Bhd"/>
    <x v="302"/>
    <n v="15"/>
    <s v="Cash"/>
    <n v="0"/>
    <d v="2024-06-06T00:00:00"/>
    <n v="6"/>
    <n v="2024"/>
    <n v="3510"/>
    <m/>
    <n v="3510"/>
    <n v="4548786.75"/>
    <s v="Trsf"/>
    <m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m/>
    <n v="570"/>
    <n v="4545956.75"/>
    <s v="Trsf"/>
    <m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m/>
    <n v="220"/>
    <n v="4545726.75"/>
    <s v="Trsf"/>
    <m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6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4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4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30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30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4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6"/>
    <n v="2"/>
    <s v="Cash"/>
    <n v="0"/>
    <d v="2024-06-12T00:00:00"/>
    <n v="6"/>
    <n v="2024"/>
    <n v="125"/>
    <m/>
    <n v="125"/>
    <n v="4557902.75"/>
    <s v="Trsf"/>
    <m/>
    <m/>
  </r>
  <r>
    <d v="2024-06-12T00:00:00"/>
    <x v="1"/>
    <x v="5"/>
    <s v="INV00000894"/>
    <s v="C00000042"/>
    <s v="Welltech (M) Sdn Bhd"/>
    <x v="349"/>
    <n v="2"/>
    <s v="Cash"/>
    <n v="0"/>
    <d v="2024-06-12T00:00:00"/>
    <n v="6"/>
    <n v="2024"/>
    <n v="3256"/>
    <m/>
    <n v="3256"/>
    <n v="4561033.75"/>
    <s v="Trsf"/>
    <m/>
    <m/>
  </r>
  <r>
    <d v="2024-06-12T00:00:00"/>
    <x v="1"/>
    <x v="5"/>
    <s v="INV00000894"/>
    <s v="C00000042"/>
    <s v="Welltech (M) Sdn Bhd"/>
    <x v="352"/>
    <n v="7"/>
    <s v="Cash"/>
    <n v="0"/>
    <d v="2024-06-12T00:00:00"/>
    <n v="6"/>
    <n v="2024"/>
    <n v="1218"/>
    <m/>
    <n v="1218"/>
    <n v="4570391.75"/>
    <s v="Trsf"/>
    <m/>
    <m/>
  </r>
  <r>
    <d v="2024-06-12T00:00:00"/>
    <x v="1"/>
    <x v="5"/>
    <s v="INV00000894"/>
    <s v="C00000042"/>
    <s v="Welltech (M) Sdn Bhd"/>
    <x v="302"/>
    <n v="3"/>
    <s v="Cash"/>
    <n v="0"/>
    <d v="2024-06-12T00:00:00"/>
    <n v="6"/>
    <n v="2024"/>
    <n v="702"/>
    <m/>
    <n v="702"/>
    <n v="4573529.75"/>
    <s v="Trsf"/>
    <m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m/>
    <n v="1000"/>
    <n v="4575699.75"/>
    <s v="Trsf"/>
    <m/>
    <m/>
  </r>
  <r>
    <d v="2024-06-14T00:00:00"/>
    <x v="1"/>
    <x v="5"/>
    <s v="INV00000895"/>
    <s v="C00000042"/>
    <s v="Welltech (M) Sdn Bhd"/>
    <x v="356"/>
    <n v="15"/>
    <s v="Cash"/>
    <n v="0"/>
    <d v="2024-06-14T00:00:00"/>
    <n v="6"/>
    <n v="2024"/>
    <n v="937.5"/>
    <m/>
    <n v="937.5"/>
    <n v="4576637.25"/>
    <s v="Trsf"/>
    <m/>
    <m/>
  </r>
  <r>
    <d v="2024-06-14T00:00:00"/>
    <x v="1"/>
    <x v="5"/>
    <s v="INV00000896"/>
    <s v="C00000042"/>
    <s v="Welltech (M) Sdn Bhd"/>
    <x v="349"/>
    <n v="15"/>
    <s v="Cash"/>
    <n v="0"/>
    <d v="2024-06-14T00:00:00"/>
    <n v="6"/>
    <n v="2024"/>
    <n v="24420"/>
    <m/>
    <n v="24420"/>
    <n v="4547130.45"/>
    <s v="Trsf"/>
    <m/>
    <m/>
  </r>
  <r>
    <d v="2024-06-14T00:00:00"/>
    <x v="1"/>
    <x v="5"/>
    <s v="INV00000896"/>
    <s v="C00000042"/>
    <s v="Welltech (M) Sdn Bhd"/>
    <x v="352"/>
    <n v="45"/>
    <s v="Cash"/>
    <n v="0"/>
    <d v="2024-06-14T00:00:00"/>
    <n v="6"/>
    <n v="2024"/>
    <n v="7830"/>
    <m/>
    <n v="7830"/>
    <n v="4532665.45"/>
    <s v="Trsf"/>
    <m/>
    <m/>
  </r>
  <r>
    <d v="2024-06-14T00:00:00"/>
    <x v="1"/>
    <x v="5"/>
    <s v="INV00000896"/>
    <s v="C00000042"/>
    <s v="Welltech (M) Sdn Bhd"/>
    <x v="302"/>
    <n v="20"/>
    <s v="Cash"/>
    <n v="0"/>
    <d v="2024-06-14T00:00:00"/>
    <n v="6"/>
    <n v="2024"/>
    <n v="4680"/>
    <m/>
    <n v="4680"/>
    <n v="4531840.45"/>
    <s v="Trsf"/>
    <m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m/>
    <n v="760"/>
    <n v="4528097.95"/>
    <s v="Trsf"/>
    <m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m/>
    <n v="3000"/>
    <n v="4531433.45"/>
    <s v="Trsf"/>
    <m/>
    <m/>
  </r>
  <r>
    <d v="2024-06-20T00:00:00"/>
    <x v="1"/>
    <x v="5"/>
    <s v="INV00000897"/>
    <s v="C00000049"/>
    <s v="DOB Engineering Solutions"/>
    <x v="303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7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3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7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9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6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6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3"/>
    <n v="8"/>
    <n v="120"/>
    <n v="120"/>
    <d v="2024-10-22T00:00:00"/>
    <n v="10"/>
    <n v="2024"/>
    <n v="13024"/>
    <m/>
    <n v="13024"/>
    <n v="4561339.95"/>
    <s v="Trsf"/>
    <m/>
    <m/>
  </r>
  <r>
    <d v="2024-06-24T00:00:00"/>
    <x v="1"/>
    <x v="5"/>
    <s v="INV00000900"/>
    <s v="C00000010"/>
    <s v="Yew Seng Gardening Supply Sdn Bhd"/>
    <x v="319"/>
    <n v="10"/>
    <n v="120"/>
    <n v="120"/>
    <d v="2024-10-22T00:00:00"/>
    <n v="10"/>
    <n v="2024"/>
    <n v="2146"/>
    <m/>
    <n v="2146"/>
    <n v="4550593.25"/>
    <s v="Trsf"/>
    <m/>
    <m/>
  </r>
  <r>
    <d v="2024-06-24T00:00:00"/>
    <x v="1"/>
    <x v="5"/>
    <s v="INV00000900"/>
    <s v="C00000010"/>
    <s v="Yew Seng Gardening Supply Sdn Bhd"/>
    <x v="356"/>
    <n v="10"/>
    <n v="120"/>
    <n v="120"/>
    <d v="2024-10-22T00:00:00"/>
    <n v="10"/>
    <n v="2024"/>
    <n v="575"/>
    <m/>
    <n v="575"/>
    <n v="4549574.75"/>
    <s v="Trsf"/>
    <m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m/>
    <n v="880"/>
    <n v="4554693.25"/>
    <s v="Trsf"/>
    <m/>
    <m/>
  </r>
  <r>
    <d v="2024-06-25T00:00:00"/>
    <x v="1"/>
    <x v="5"/>
    <s v="INV00000901"/>
    <s v="C00000009"/>
    <s v="JMC Steel Engineering Sdn Bhd"/>
    <x v="349"/>
    <n v="2"/>
    <n v="60"/>
    <n v="60"/>
    <d v="2024-08-24T00:00:00"/>
    <n v="8"/>
    <n v="2024"/>
    <n v="3256"/>
    <m/>
    <n v="3256"/>
    <n v="4555363.25"/>
    <s v="Chq"/>
    <m/>
    <m/>
  </r>
  <r>
    <d v="2024-06-25T00:00:00"/>
    <x v="1"/>
    <x v="5"/>
    <s v="INV00000901"/>
    <s v="C00000009"/>
    <s v="JMC Steel Engineering Sdn Bhd"/>
    <x v="226"/>
    <n v="3"/>
    <n v="60"/>
    <n v="60"/>
    <d v="2024-08-24T00:00:00"/>
    <n v="8"/>
    <n v="2024"/>
    <n v="939.6"/>
    <m/>
    <n v="939.6"/>
    <n v="4551976.8499999996"/>
    <s v="Chq"/>
    <m/>
    <m/>
  </r>
  <r>
    <d v="2024-06-25T00:00:00"/>
    <x v="1"/>
    <x v="5"/>
    <s v="INV00000901"/>
    <s v="C00000009"/>
    <s v="JMC Steel Engineering Sdn Bhd"/>
    <x v="219"/>
    <n v="2"/>
    <n v="60"/>
    <n v="60"/>
    <d v="2024-08-24T00:00:00"/>
    <n v="8"/>
    <n v="2024"/>
    <n v="626.4"/>
    <m/>
    <n v="626.4"/>
    <n v="4551959.6500000004"/>
    <s v="Chq"/>
    <m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m/>
    <n v="220"/>
    <n v="4551842.25"/>
    <s v="Chq"/>
    <m/>
    <m/>
  </r>
  <r>
    <d v="2024-06-26T00:00:00"/>
    <x v="1"/>
    <x v="5"/>
    <s v="INV00000902"/>
    <s v="C00000010"/>
    <s v="Yew Seng Gardening Supply Sdn Bhd"/>
    <x v="330"/>
    <n v="2"/>
    <n v="120"/>
    <n v="120"/>
    <d v="2024-10-24T00:00:00"/>
    <n v="10"/>
    <n v="2024"/>
    <n v="523.6"/>
    <m/>
    <n v="523.6"/>
    <n v="4552504.8499999996"/>
    <s v="Trsf"/>
    <m/>
    <m/>
  </r>
  <r>
    <d v="2024-06-26T00:00:00"/>
    <x v="1"/>
    <x v="5"/>
    <s v="INV00000902"/>
    <s v="C00000010"/>
    <s v="Yew Seng Gardening Supply Sdn Bhd"/>
    <x v="220"/>
    <n v="2"/>
    <n v="120"/>
    <n v="120"/>
    <d v="2024-10-24T00:00:00"/>
    <n v="10"/>
    <n v="2024"/>
    <n v="360"/>
    <m/>
    <n v="360"/>
    <n v="4552803.75"/>
    <s v="Trsf"/>
    <m/>
    <m/>
  </r>
  <r>
    <d v="2024-06-26T00:00:00"/>
    <x v="1"/>
    <x v="5"/>
    <s v="INV00000902"/>
    <s v="C00000010"/>
    <s v="Yew Seng Gardening Supply Sdn Bhd"/>
    <x v="360"/>
    <n v="1"/>
    <n v="120"/>
    <n v="120"/>
    <d v="2024-10-24T00:00:00"/>
    <n v="10"/>
    <n v="2024"/>
    <n v="260"/>
    <m/>
    <n v="260"/>
    <n v="4566918.25"/>
    <s v="Trsf"/>
    <m/>
    <m/>
  </r>
  <r>
    <d v="2024-06-27T00:00:00"/>
    <x v="1"/>
    <x v="5"/>
    <s v="INV00000903"/>
    <s v="C00000051"/>
    <s v="Cash - Encik Aziz (Shikh House of Design)"/>
    <x v="260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2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6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6"/>
    <n v="15"/>
    <s v="Cash"/>
    <n v="0"/>
    <d v="2024-06-28T00:00:00"/>
    <n v="6"/>
    <n v="2024"/>
    <n v="937.5"/>
    <m/>
    <n v="937.5"/>
    <n v="4571871.25"/>
    <s v="Trsf"/>
    <m/>
    <m/>
  </r>
  <r>
    <d v="2024-06-28T00:00:00"/>
    <x v="1"/>
    <x v="5"/>
    <s v="INV00000905"/>
    <s v="C00000042"/>
    <s v="Welltech (M) Sdn Bhd"/>
    <x v="349"/>
    <n v="15"/>
    <s v="Cash"/>
    <n v="0"/>
    <d v="2024-06-28T00:00:00"/>
    <n v="6"/>
    <n v="2024"/>
    <n v="24420"/>
    <m/>
    <n v="24420"/>
    <n v="4597652.75"/>
    <s v="Trsf"/>
    <m/>
    <m/>
  </r>
  <r>
    <d v="2024-06-28T00:00:00"/>
    <x v="1"/>
    <x v="5"/>
    <s v="INV00000905"/>
    <s v="C00000042"/>
    <s v="Welltech (M) Sdn Bhd"/>
    <x v="341"/>
    <n v="45"/>
    <s v="Cash"/>
    <n v="0"/>
    <d v="2024-06-28T00:00:00"/>
    <n v="6"/>
    <n v="2024"/>
    <n v="10156.5"/>
    <m/>
    <n v="10156.5"/>
    <n v="4585043.75"/>
    <s v="Trsf"/>
    <m/>
    <m/>
  </r>
  <r>
    <d v="2024-06-28T00:00:00"/>
    <x v="1"/>
    <x v="5"/>
    <s v="INV00000905"/>
    <s v="C00000042"/>
    <s v="Welltech (M) Sdn Bhd"/>
    <x v="302"/>
    <n v="3"/>
    <s v="Cash"/>
    <n v="0"/>
    <d v="2024-06-28T00:00:00"/>
    <n v="6"/>
    <n v="2024"/>
    <n v="702"/>
    <m/>
    <n v="702"/>
    <n v="4576561.75"/>
    <s v="Trsf"/>
    <m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m/>
    <n v="3740"/>
    <n v="4536218.45"/>
    <s v="Trsf"/>
    <m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m/>
    <n v="760"/>
    <n v="4527335.45"/>
    <s v="Trsf"/>
    <m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m/>
    <n v="2000"/>
    <n v="4529735.45"/>
    <s v="Trsf"/>
    <m/>
    <m/>
  </r>
  <r>
    <d v="2024-07-02T00:00:00"/>
    <x v="2"/>
    <x v="5"/>
    <s v="INV00000906"/>
    <s v="C00000052"/>
    <s v="Cash - Mr Wong"/>
    <x v="361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2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4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8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8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2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m/>
    <n v="160"/>
    <n v="4912561.95"/>
    <s v="Trsf"/>
    <m/>
    <m/>
  </r>
  <r>
    <d v="2024-07-02T00:00:00"/>
    <x v="2"/>
    <x v="5"/>
    <s v="INV00000907"/>
    <s v="C00000010"/>
    <s v="Yew Seng Gardening Supply Sdn Bhd"/>
    <x v="363"/>
    <n v="1"/>
    <n v="120"/>
    <n v="120"/>
    <d v="2024-10-30T00:00:00"/>
    <n v="10"/>
    <n v="2024"/>
    <n v="260"/>
    <m/>
    <n v="260"/>
    <n v="4912821.95"/>
    <s v="Trsf"/>
    <m/>
    <m/>
  </r>
  <r>
    <d v="2024-07-02T00:00:00"/>
    <x v="2"/>
    <x v="5"/>
    <s v="INV00000908"/>
    <s v="C00000044"/>
    <s v="Cash - Encik Razzak"/>
    <x v="364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5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11.1"/>
    <n v="6528.9"/>
    <n v="4920947.95"/>
    <s v="Trsf"/>
    <s v="Bank Islam 172006 Cleared 30/9/24 RM5,000.00(RM511.1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30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6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5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8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1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7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6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6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4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4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2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6"/>
    <n v="15"/>
    <s v="Cash"/>
    <n v="0"/>
    <d v="2024-07-09T00:00:00"/>
    <n v="7"/>
    <n v="2024"/>
    <n v="937.5"/>
    <m/>
    <n v="937.5"/>
    <n v="4936734.3500000006"/>
    <s v="Trsf"/>
    <m/>
    <m/>
  </r>
  <r>
    <d v="2024-07-09T00:00:00"/>
    <x v="2"/>
    <x v="5"/>
    <s v="INV00000917"/>
    <s v="C00000042"/>
    <s v="Welltech (M) Sdn Bhd"/>
    <x v="349"/>
    <n v="15"/>
    <s v="Cash"/>
    <n v="0"/>
    <d v="2024-07-09T00:00:00"/>
    <n v="7"/>
    <n v="2024"/>
    <n v="24420"/>
    <m/>
    <n v="24420"/>
    <n v="4961154.3500000006"/>
    <s v="Trsf"/>
    <m/>
    <m/>
  </r>
  <r>
    <d v="2024-07-09T00:00:00"/>
    <x v="2"/>
    <x v="5"/>
    <s v="INV00000917"/>
    <s v="C00000042"/>
    <s v="Welltech (M) Sdn Bhd"/>
    <x v="341"/>
    <n v="40"/>
    <s v="Cash"/>
    <n v="0"/>
    <d v="2024-07-09T00:00:00"/>
    <n v="7"/>
    <n v="2024"/>
    <n v="9028"/>
    <m/>
    <n v="9028"/>
    <n v="4970182.3500000006"/>
    <s v="Trsf"/>
    <m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m/>
    <n v="2640"/>
    <n v="4972822.3500000006"/>
    <s v="Trsf"/>
    <m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m/>
    <n v="3600"/>
    <n v="4976422.3500000006"/>
    <s v="Trsf"/>
    <m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m/>
    <n v="380"/>
    <n v="4976802.3500000006"/>
    <s v="Trsf"/>
    <m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m/>
    <n v="1000"/>
    <n v="4977802.3500000006"/>
    <s v="Trsf"/>
    <m/>
    <m/>
  </r>
  <r>
    <d v="2024-07-12T00:00:00"/>
    <x v="2"/>
    <x v="5"/>
    <s v="INV00000918"/>
    <s v="C00000009"/>
    <s v="JMC Steel Engineering Sdn Bhd"/>
    <x v="226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9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6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6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6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3"/>
    <n v="8"/>
    <n v="120"/>
    <n v="120"/>
    <d v="2024-11-15T00:00:00"/>
    <n v="11"/>
    <n v="2024"/>
    <n v="13024"/>
    <m/>
    <n v="13024"/>
    <n v="4997157.6500000004"/>
    <s v="Trsf"/>
    <m/>
    <m/>
  </r>
  <r>
    <d v="2024-07-18T00:00:00"/>
    <x v="2"/>
    <x v="5"/>
    <s v="INV00000922"/>
    <s v="C00000010"/>
    <s v="Yew Seng Gardening Supply Sdn Bhd"/>
    <x v="247"/>
    <n v="5"/>
    <n v="120"/>
    <n v="120"/>
    <d v="2024-11-15T00:00:00"/>
    <n v="11"/>
    <n v="2024"/>
    <n v="900"/>
    <m/>
    <n v="900"/>
    <n v="4998057.6500000004"/>
    <s v="Trsf"/>
    <m/>
    <m/>
  </r>
  <r>
    <d v="2024-07-18T00:00:00"/>
    <x v="2"/>
    <x v="5"/>
    <s v="INV00000922"/>
    <s v="C00000010"/>
    <s v="Yew Seng Gardening Supply Sdn Bhd"/>
    <x v="356"/>
    <n v="5"/>
    <n v="120"/>
    <n v="120"/>
    <d v="2024-11-15T00:00:00"/>
    <n v="11"/>
    <n v="2024"/>
    <n v="287.5"/>
    <m/>
    <n v="287.5"/>
    <n v="4998345.1500000004"/>
    <s v="Trsf"/>
    <m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m/>
    <n v="440"/>
    <n v="4998785.1500000004"/>
    <s v="Trsf"/>
    <m/>
    <m/>
  </r>
  <r>
    <d v="2024-07-18T00:00:00"/>
    <x v="2"/>
    <x v="5"/>
    <s v="INV00000922"/>
    <s v="C00000010"/>
    <s v="Yew Seng Gardening Supply Sdn Bhd"/>
    <x v="367"/>
    <n v="1"/>
    <n v="120"/>
    <n v="120"/>
    <d v="2024-11-15T00:00:00"/>
    <n v="11"/>
    <n v="2024"/>
    <n v="696"/>
    <m/>
    <n v="696"/>
    <n v="4999481.1500000004"/>
    <s v="Trsf"/>
    <m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m/>
    <n v="1440"/>
    <n v="5000921.1500000004"/>
    <s v="Trsf"/>
    <m/>
    <m/>
  </r>
  <r>
    <d v="2024-07-18T00:00:00"/>
    <x v="2"/>
    <x v="5"/>
    <s v="INV00000923"/>
    <s v="C00000010"/>
    <s v="Yew Seng Gardening Supply Sdn Bhd"/>
    <x v="368"/>
    <n v="1"/>
    <n v="120"/>
    <n v="120"/>
    <d v="2024-11-15T00:00:00"/>
    <n v="11"/>
    <n v="2024"/>
    <n v="364"/>
    <m/>
    <n v="364"/>
    <n v="5001285.1500000004"/>
    <s v="Trsf"/>
    <m/>
    <m/>
  </r>
  <r>
    <d v="2024-07-18T00:00:00"/>
    <x v="2"/>
    <x v="5"/>
    <s v="INV00000923"/>
    <s v="C00000010"/>
    <s v="Yew Seng Gardening Supply Sdn Bhd"/>
    <x v="354"/>
    <n v="1"/>
    <n v="120"/>
    <n v="120"/>
    <d v="2024-11-15T00:00:00"/>
    <n v="11"/>
    <n v="2024"/>
    <n v="250"/>
    <m/>
    <n v="250"/>
    <n v="5001535.1500000004"/>
    <s v="Trsf"/>
    <m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9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6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6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5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6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6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4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4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8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6"/>
    <n v="15"/>
    <s v="Cash"/>
    <n v="0"/>
    <d v="2024-07-25T00:00:00"/>
    <n v="7"/>
    <n v="2024"/>
    <n v="937.5"/>
    <m/>
    <n v="937.5"/>
    <n v="5013792.95"/>
    <s v="Trsf"/>
    <m/>
    <m/>
  </r>
  <r>
    <d v="2024-07-25T00:00:00"/>
    <x v="2"/>
    <x v="5"/>
    <s v="INV00000928"/>
    <s v="C00000042"/>
    <s v="Welltech (M) Sdn Bhd"/>
    <x v="349"/>
    <n v="15"/>
    <s v="Cash"/>
    <n v="0"/>
    <d v="2024-07-25T00:00:00"/>
    <n v="7"/>
    <n v="2024"/>
    <n v="24420"/>
    <m/>
    <n v="24420"/>
    <n v="5038212.95"/>
    <s v="Trsf"/>
    <m/>
    <m/>
  </r>
  <r>
    <d v="2024-07-25T00:00:00"/>
    <x v="2"/>
    <x v="5"/>
    <s v="INV00000928"/>
    <s v="C00000042"/>
    <s v="Welltech (M) Sdn Bhd"/>
    <x v="247"/>
    <n v="40"/>
    <s v="Cash"/>
    <n v="0"/>
    <d v="2024-07-25T00:00:00"/>
    <n v="7"/>
    <n v="2024"/>
    <n v="7320"/>
    <m/>
    <n v="7320"/>
    <n v="5045532.95"/>
    <s v="Trsf"/>
    <m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m/>
    <n v="4800"/>
    <n v="5050332.95"/>
    <s v="Trsf"/>
    <m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9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1000"/>
    <n v="2520"/>
    <n v="5056207.95"/>
    <s v="Cash"/>
    <s v="Trsf 26/7/24 RM1,000.00(RM1,000.00)"/>
    <m/>
  </r>
  <r>
    <d v="2024-07-27T00:00:00"/>
    <x v="2"/>
    <x v="5"/>
    <s v="INV00000929"/>
    <s v="C00000049"/>
    <s v="DOB Engineering Solutions"/>
    <x v="293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70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30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4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3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9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6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m/>
    <n v="5280"/>
    <n v="5067920.4499999993"/>
    <s v="Chq"/>
    <m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m/>
    <n v="842.4"/>
    <n v="5068762.8499999996"/>
    <s v="Chq"/>
    <m/>
    <m/>
  </r>
  <r>
    <d v="2024-08-02T00:00:00"/>
    <x v="3"/>
    <x v="5"/>
    <s v="INV00000934"/>
    <s v="C00000037"/>
    <s v="Suntruck Sdn Bhd"/>
    <x v="350"/>
    <n v="2"/>
    <n v="30"/>
    <n v="30"/>
    <d v="2024-09-01T00:00:00"/>
    <n v="9"/>
    <n v="2024"/>
    <n v="842.4"/>
    <m/>
    <n v="842.4"/>
    <n v="5069605.25"/>
    <s v="Chq"/>
    <m/>
    <m/>
  </r>
  <r>
    <d v="2024-08-02T00:00:00"/>
    <x v="3"/>
    <x v="5"/>
    <s v="INV00000934"/>
    <s v="C00000037"/>
    <s v="Suntruck Sdn Bhd"/>
    <x v="224"/>
    <n v="5"/>
    <n v="30"/>
    <n v="30"/>
    <d v="2024-09-01T00:00:00"/>
    <n v="9"/>
    <n v="2024"/>
    <n v="240"/>
    <m/>
    <n v="240"/>
    <n v="5069845.25"/>
    <s v="Chq"/>
    <m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m/>
    <n v="312.5"/>
    <n v="5070157.75"/>
    <s v="Chq"/>
    <m/>
    <m/>
  </r>
  <r>
    <d v="2024-08-02T00:00:00"/>
    <x v="3"/>
    <x v="5"/>
    <s v="INV00000934"/>
    <s v="C00000037"/>
    <s v="Suntruck Sdn Bhd"/>
    <x v="249"/>
    <n v="1"/>
    <n v="30"/>
    <n v="30"/>
    <d v="2024-09-01T00:00:00"/>
    <n v="9"/>
    <n v="2024"/>
    <n v="930"/>
    <m/>
    <n v="930"/>
    <n v="5071087.75"/>
    <s v="Chq"/>
    <m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m/>
    <n v="285"/>
    <n v="5071372.75"/>
    <s v="Chq"/>
    <m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m/>
    <n v="8690"/>
    <n v="5080472.75"/>
    <s v="Chq"/>
    <m/>
    <m/>
  </r>
  <r>
    <d v="2024-08-05T00:00:00"/>
    <x v="3"/>
    <x v="5"/>
    <s v="INV00000936"/>
    <s v="C00000006"/>
    <s v="Perniagaan Fibra Sahih"/>
    <x v="247"/>
    <n v="12"/>
    <s v="Cash"/>
    <n v="0"/>
    <d v="2024-08-05T00:00:00"/>
    <n v="8"/>
    <n v="2024"/>
    <n v="2700"/>
    <m/>
    <n v="2700"/>
    <n v="5083172.75"/>
    <s v="Chq"/>
    <m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m/>
    <n v="220"/>
    <n v="5083392.75"/>
    <s v="Chq"/>
    <m/>
    <m/>
  </r>
  <r>
    <d v="2024-08-05T00:00:00"/>
    <x v="3"/>
    <x v="5"/>
    <s v="INV00000936"/>
    <s v="C00000006"/>
    <s v="Perniagaan Fibra Sahih"/>
    <x v="371"/>
    <n v="4"/>
    <s v="Cash"/>
    <n v="0"/>
    <d v="2024-08-05T00:00:00"/>
    <n v="8"/>
    <n v="2024"/>
    <n v="640"/>
    <m/>
    <n v="640"/>
    <n v="5084032.75"/>
    <s v="Chq"/>
    <m/>
    <m/>
  </r>
  <r>
    <d v="2024-08-05T00:00:00"/>
    <x v="3"/>
    <x v="5"/>
    <s v="INV00000937"/>
    <s v="C00000044"/>
    <s v="Cash - Encik Razzak"/>
    <x v="252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3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5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8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9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9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3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7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6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30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4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4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6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60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3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3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6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9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7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9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9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6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6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3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2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8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6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9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7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7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6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9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7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9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30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8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3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5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7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4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6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6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4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6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9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7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8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5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3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6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9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7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2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60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2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3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9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6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9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7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2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2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6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6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7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6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5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8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6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6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9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7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2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6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6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9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7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2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6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9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7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2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9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2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6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4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8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3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m/>
    <n v="1738"/>
    <n v="5277085.4499999993"/>
    <s v="PD Chq"/>
    <m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m/>
    <n v="220"/>
    <n v="5277305.4499999993"/>
    <s v="PD Chq"/>
    <m/>
    <m/>
  </r>
  <r>
    <d v="2024-09-26T00:00:00"/>
    <x v="4"/>
    <x v="5"/>
    <s v="INV00000984"/>
    <s v="C00000003"/>
    <s v="Pandian Art Gallery Manufacturing"/>
    <x v="356"/>
    <n v="3"/>
    <n v="45"/>
    <n v="45"/>
    <d v="2024-11-10T00:00:00"/>
    <n v="11"/>
    <n v="2024"/>
    <n v="195"/>
    <m/>
    <n v="195"/>
    <n v="5277500.4499999993"/>
    <s v="PD Chq"/>
    <m/>
    <m/>
  </r>
  <r>
    <d v="2024-09-28T00:00:00"/>
    <x v="4"/>
    <x v="5"/>
    <s v="INV00000985"/>
    <s v="C00000042"/>
    <s v="Welltech (M) Sdn Bhd"/>
    <x v="356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9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7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2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2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Desuki Affela Empire Enterprise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566.1"/>
    <n v="1171.9000000000001"/>
    <n v="3908246.2500000023"/>
    <s v="Trsf"/>
    <s v="Trsf 31/10/24 RM1,000.00(RM566.1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m/>
    <n v="405"/>
    <n v="3908651.2500000023"/>
    <s v="Trsf"/>
    <m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m/>
    <n v="187.5"/>
    <n v="3908838.7500000023"/>
    <s v="Trsf"/>
    <m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m/>
    <n v="283.8"/>
    <n v="3909122.5500000021"/>
    <s v="Trsf"/>
    <m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m/>
    <n v="390"/>
    <n v="3909512.5500000021"/>
    <s v="Trsf"/>
    <m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m/>
    <n v="420"/>
    <n v="3909932.5500000021"/>
    <s v="Trsf"/>
    <m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m/>
    <n v="1738"/>
    <n v="3955692.350000002"/>
    <s v="Trsf"/>
    <m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m/>
    <n v="405"/>
    <n v="3956097.350000002"/>
    <s v="Trsf"/>
    <m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m/>
    <n v="160"/>
    <n v="3956257.350000002"/>
    <s v="Trsf"/>
    <m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m/>
    <n v="390"/>
    <n v="3956647.350000002"/>
    <s v="Trsf"/>
    <m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m/>
    <n v="1738"/>
    <n v="4012348.1500000018"/>
    <s v="Trsf"/>
    <m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m/>
    <n v="405"/>
    <n v="4012753.1500000018"/>
    <s v="Trsf"/>
    <m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m/>
    <n v="250"/>
    <n v="4013003.1500000018"/>
    <s v="Trsf"/>
    <m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m/>
    <n v="105"/>
    <n v="4013108.1500000018"/>
    <s v="Trsf"/>
    <m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m/>
    <n v="420"/>
    <n v="4013528.1500000018"/>
    <s v="Trsf"/>
    <m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m/>
    <n v="1738"/>
    <n v="4080900.1500000018"/>
    <s v="Trsf"/>
    <m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m/>
    <n v="3256"/>
    <n v="4495071.6499999994"/>
    <s v="Chq"/>
    <m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m/>
    <n v="1628"/>
    <n v="4496699.6499999994"/>
    <s v="Chq"/>
    <m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m/>
    <n v="626.4"/>
    <n v="4497326.05"/>
    <s v="Chq"/>
    <m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m/>
    <n v="626.4"/>
    <n v="4497952.45"/>
    <s v="Chq"/>
    <m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m/>
    <n v="62.5"/>
    <n v="4498014.95"/>
    <s v="Chq"/>
    <m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m/>
    <n v="420"/>
    <n v="4498434.95"/>
    <s v="Chq"/>
    <m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 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 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 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 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 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 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 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2702.6"/>
    <n v="8693.4"/>
    <n v="4566658.25"/>
    <s v="Trsf"/>
    <s v=" Trsf 30/10/24 RM25,000.00(RM2,702.6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m/>
    <n v="3654"/>
    <n v="4560544.25"/>
    <s v="Trsf"/>
    <m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m/>
    <n v="1638"/>
    <n v="4558978.25"/>
    <s v="Trsf"/>
    <m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m/>
    <n v="1000"/>
    <n v="4558777.75"/>
    <s v="Trsf"/>
    <m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m/>
    <n v="380"/>
    <n v="4558157.75"/>
    <s v="Trsf"/>
    <m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m/>
    <n v="696"/>
    <n v="4531271.95"/>
    <s v="Trsf"/>
    <m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m/>
    <n v="468"/>
    <n v="4553335.95"/>
    <s v="Trsf"/>
    <m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m/>
    <n v="1000"/>
    <n v="4546411.95"/>
    <s v="Trsf"/>
    <m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m/>
    <n v="380"/>
    <n v="4545211.95"/>
    <s v="Trsf"/>
    <m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m/>
    <n v="312.5"/>
    <n v="4543731.45"/>
    <s v="Trsf"/>
    <m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m/>
    <n v="8140"/>
    <n v="4552566.95"/>
    <s v="Trsf"/>
    <m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m/>
    <n v="2610"/>
    <n v="4550753.95"/>
    <s v="Trsf"/>
    <m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m/>
    <n v="1872"/>
    <n v="4547228.75"/>
    <s v="Trsf"/>
    <m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m/>
    <n v="1000"/>
    <n v="4546331.75"/>
    <s v="Trsf"/>
    <m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m/>
    <n v="437.5"/>
    <n v="4530485.95"/>
    <s v="Trsf"/>
    <m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m/>
    <n v="11396"/>
    <n v="4541971.95"/>
    <s v="Trsf"/>
    <m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m/>
    <n v="3480"/>
    <n v="4556347.95"/>
    <s v="Trsf"/>
    <m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m/>
    <n v="2340"/>
    <n v="4547751.95"/>
    <s v="Trsf"/>
    <m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m/>
    <n v="2000"/>
    <n v="4546831.95"/>
    <s v="Trsf"/>
    <m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m/>
    <n v="13024"/>
    <n v="4519680.45"/>
    <s v="Trsf"/>
    <m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m/>
    <n v="2610"/>
    <n v="4512742.45"/>
    <s v="Trsf"/>
    <m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m/>
    <n v="862.5"/>
    <n v="4511669.95"/>
    <s v="Trsf"/>
    <m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m/>
    <n v="440"/>
    <n v="4511622.45"/>
    <s v="Trsf"/>
    <m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m/>
    <n v="420"/>
    <n v="4521370.45"/>
    <s v="Trsf"/>
    <m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m/>
    <n v="395"/>
    <n v="4524825.45"/>
    <s v="Trsf"/>
    <m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m/>
    <n v="230.4"/>
    <n v="4527000.8500000006"/>
    <s v="Trsf"/>
    <m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m/>
    <n v="625"/>
    <n v="4545292.95"/>
    <s v="Trsf"/>
    <m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m/>
    <n v="16280"/>
    <n v="4561231.75"/>
    <s v="Trsf"/>
    <m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m/>
    <n v="5220"/>
    <n v="4550331.75"/>
    <s v="Trsf"/>
    <m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m/>
    <n v="3510"/>
    <n v="4548786.75"/>
    <s v="Trsf"/>
    <m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m/>
    <n v="570"/>
    <n v="4545956.75"/>
    <s v="Trsf"/>
    <m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m/>
    <n v="220"/>
    <n v="4545726.75"/>
    <s v="Trsf"/>
    <m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m/>
    <n v="125"/>
    <n v="4557902.75"/>
    <s v="Trsf"/>
    <m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m/>
    <n v="3256"/>
    <n v="4561033.75"/>
    <s v="Trsf"/>
    <m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m/>
    <n v="1218"/>
    <n v="4570391.75"/>
    <s v="Trsf"/>
    <m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m/>
    <n v="702"/>
    <n v="4573529.75"/>
    <s v="Trsf"/>
    <m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m/>
    <n v="1000"/>
    <n v="4575699.75"/>
    <s v="Trsf"/>
    <m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m/>
    <n v="937.5"/>
    <n v="4576637.25"/>
    <s v="Trsf"/>
    <m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m/>
    <n v="24420"/>
    <n v="4547130.45"/>
    <s v="Trsf"/>
    <m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m/>
    <n v="7830"/>
    <n v="4532665.45"/>
    <s v="Trsf"/>
    <m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m/>
    <n v="4680"/>
    <n v="4531840.45"/>
    <s v="Trsf"/>
    <m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m/>
    <n v="760"/>
    <n v="4528097.95"/>
    <s v="Trsf"/>
    <m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m/>
    <n v="3000"/>
    <n v="4531433.45"/>
    <s v="Trsf"/>
    <m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m/>
    <n v="13024"/>
    <n v="4561339.95"/>
    <s v="Trsf"/>
    <m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m/>
    <n v="2146"/>
    <n v="4550593.25"/>
    <s v="Trsf"/>
    <m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m/>
    <n v="575"/>
    <n v="4549574.75"/>
    <s v="Trsf"/>
    <m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m/>
    <n v="880"/>
    <n v="4554693.25"/>
    <s v="Trsf"/>
    <m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m/>
    <n v="3256"/>
    <n v="4555363.25"/>
    <s v="Chq"/>
    <m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m/>
    <n v="939.6"/>
    <n v="4551976.8499999996"/>
    <s v="Chq"/>
    <m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m/>
    <n v="626.4"/>
    <n v="4551959.6500000004"/>
    <s v="Chq"/>
    <m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m/>
    <n v="220"/>
    <n v="4551842.25"/>
    <s v="Chq"/>
    <m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m/>
    <n v="523.6"/>
    <n v="4552504.8499999996"/>
    <s v="Trsf"/>
    <m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m/>
    <n v="360"/>
    <n v="4552803.75"/>
    <s v="Trsf"/>
    <m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m/>
    <n v="260"/>
    <n v="4566918.25"/>
    <s v="Trsf"/>
    <m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m/>
    <n v="937.5"/>
    <n v="4571871.25"/>
    <s v="Trsf"/>
    <m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m/>
    <n v="24420"/>
    <n v="4597652.75"/>
    <s v="Trsf"/>
    <m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m/>
    <n v="10156.5"/>
    <n v="4585043.75"/>
    <s v="Trsf"/>
    <m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m/>
    <n v="702"/>
    <n v="4576561.75"/>
    <s v="Trsf"/>
    <m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m/>
    <n v="3740"/>
    <n v="4536218.45"/>
    <s v="Trsf"/>
    <m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m/>
    <n v="760"/>
    <n v="4527335.45"/>
    <s v="Trsf"/>
    <m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m/>
    <n v="2000"/>
    <n v="4529735.45"/>
    <s v="Trsf"/>
    <m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m/>
    <n v="160"/>
    <n v="4912561.95"/>
    <s v="Trsf"/>
    <m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m/>
    <n v="260"/>
    <n v="4912821.95"/>
    <s v="Trsf"/>
    <m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11.1"/>
    <n v="6528.9"/>
    <n v="4920947.95"/>
    <s v="Trsf"/>
    <s v="Bank Islam 172006 Cleared 30/9/24 RM5,000.00(RM511.1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m/>
    <n v="937.5"/>
    <n v="4936734.3500000006"/>
    <s v="Trsf"/>
    <m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m/>
    <n v="24420"/>
    <n v="4961154.3500000006"/>
    <s v="Trsf"/>
    <m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m/>
    <n v="9028"/>
    <n v="4970182.3500000006"/>
    <s v="Trsf"/>
    <m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m/>
    <n v="2640"/>
    <n v="4972822.3500000006"/>
    <s v="Trsf"/>
    <m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m/>
    <n v="3600"/>
    <n v="4976422.3500000006"/>
    <s v="Trsf"/>
    <m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m/>
    <n v="380"/>
    <n v="4976802.3500000006"/>
    <s v="Trsf"/>
    <m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m/>
    <n v="1000"/>
    <n v="4977802.3500000006"/>
    <s v="Trsf"/>
    <m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m/>
    <n v="13024"/>
    <n v="4997157.6500000004"/>
    <s v="Trsf"/>
    <m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m/>
    <n v="900"/>
    <n v="4998057.6500000004"/>
    <s v="Trsf"/>
    <m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m/>
    <n v="287.5"/>
    <n v="4998345.1500000004"/>
    <s v="Trsf"/>
    <m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m/>
    <n v="440"/>
    <n v="4998785.1500000004"/>
    <s v="Trsf"/>
    <m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m/>
    <n v="696"/>
    <n v="4999481.1500000004"/>
    <s v="Trsf"/>
    <m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m/>
    <n v="1440"/>
    <n v="5000921.1500000004"/>
    <s v="Trsf"/>
    <m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m/>
    <n v="364"/>
    <n v="5001285.1500000004"/>
    <s v="Trsf"/>
    <m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m/>
    <n v="250"/>
    <n v="5001535.1500000004"/>
    <s v="Trsf"/>
    <m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m/>
    <n v="937.5"/>
    <n v="5013792.95"/>
    <s v="Trsf"/>
    <m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m/>
    <n v="24420"/>
    <n v="5038212.95"/>
    <s v="Trsf"/>
    <m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m/>
    <n v="7320"/>
    <n v="5045532.95"/>
    <s v="Trsf"/>
    <m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m/>
    <n v="4800"/>
    <n v="5050332.95"/>
    <s v="Trsf"/>
    <m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m/>
    <n v="5280"/>
    <n v="5067920.4499999993"/>
    <s v="Chq"/>
    <m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m/>
    <n v="842.4"/>
    <n v="5068762.8499999996"/>
    <s v="Chq"/>
    <m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m/>
    <n v="842.4"/>
    <n v="5069605.25"/>
    <s v="Chq"/>
    <m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m/>
    <n v="240"/>
    <n v="5069845.25"/>
    <s v="Chq"/>
    <m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m/>
    <n v="312.5"/>
    <n v="5070157.75"/>
    <s v="Chq"/>
    <m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m/>
    <n v="930"/>
    <n v="5071087.75"/>
    <s v="Chq"/>
    <m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m/>
    <n v="285"/>
    <n v="5071372.75"/>
    <s v="Chq"/>
    <m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m/>
    <n v="8690"/>
    <n v="5080472.75"/>
    <s v="Chq"/>
    <m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m/>
    <n v="2700"/>
    <n v="5083172.75"/>
    <s v="Chq"/>
    <m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m/>
    <n v="220"/>
    <n v="5083392.75"/>
    <s v="Chq"/>
    <m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m/>
    <n v="640"/>
    <n v="5084032.75"/>
    <s v="Chq"/>
    <m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Desuki Affela Empire Enterprise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566.1"/>
    <n v="1171.9000000000001"/>
    <n v="3908246.2500000023"/>
    <s v="Trsf"/>
    <s v="Trsf 31/10/24 RM1,000.00(RM566.1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m/>
    <n v="405"/>
    <n v="3908651.2500000023"/>
    <s v="Trsf"/>
    <m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m/>
    <n v="187.5"/>
    <n v="3908838.7500000023"/>
    <s v="Trsf"/>
    <m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m/>
    <n v="283.8"/>
    <n v="3909122.5500000021"/>
    <s v="Trsf"/>
    <m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m/>
    <n v="390"/>
    <n v="3909512.5500000021"/>
    <s v="Trsf"/>
    <m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m/>
    <n v="420"/>
    <n v="3909932.5500000021"/>
    <s v="Trsf"/>
    <m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m/>
    <n v="1738"/>
    <n v="3955692.350000002"/>
    <s v="Trsf"/>
    <m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m/>
    <n v="405"/>
    <n v="3956097.350000002"/>
    <s v="Trsf"/>
    <m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m/>
    <n v="160"/>
    <n v="3956257.350000002"/>
    <s v="Trsf"/>
    <m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m/>
    <n v="390"/>
    <n v="3956647.350000002"/>
    <s v="Trsf"/>
    <m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m/>
    <n v="1738"/>
    <n v="4012348.1500000018"/>
    <s v="Trsf"/>
    <m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m/>
    <n v="405"/>
    <n v="4012753.1500000018"/>
    <s v="Trsf"/>
    <m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m/>
    <n v="250"/>
    <n v="4013003.1500000018"/>
    <s v="Trsf"/>
    <m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m/>
    <n v="105"/>
    <n v="4013108.1500000018"/>
    <s v="Trsf"/>
    <m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m/>
    <n v="420"/>
    <n v="4013528.1500000018"/>
    <s v="Trsf"/>
    <m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m/>
    <n v="1738"/>
    <n v="4080900.1500000018"/>
    <s v="Trsf"/>
    <m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7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641.8"/>
    <n v="96.200000000000045"/>
    <n v="3955692.350000002"/>
    <s v="Trsf"/>
    <s v="Trsf 15/11/24 RM500.00(RM141.80), 22/11/24 RM1,000.00(RM1,000.00), 30/11/24 RM500.00(RM500.0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3791.6"/>
    <n v="6364.9"/>
    <n v="4585043.75"/>
    <s v="Trsf"/>
    <s v="Trsf 30/11/24 RM25,000.00(RM3,791.6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m/>
    <n v="160"/>
    <n v="4912561.95"/>
    <s v="Trsf"/>
    <m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m/>
    <n v="260"/>
    <n v="4912821.95"/>
    <s v="Trsf"/>
    <m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5511.1"/>
    <n v="1528.8999999999996"/>
    <n v="4920947.95"/>
    <s v="Trsf"/>
    <s v="Bank Islam 172006 Cleared 30/9/24 RM5,000.00(RM511.10), 172020 Cleared 7/11/24 RM5,000.00(RM5,000.0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m/>
    <n v="320"/>
    <n v="4922376.3500000006"/>
    <s v="Trsf"/>
    <m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m/>
    <n v="360"/>
    <n v="4922736.3500000006"/>
    <s v="Trsf"/>
    <m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m/>
    <n v="190"/>
    <n v="4922926.3500000006"/>
    <s v="Trsf"/>
    <m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m/>
    <n v="1684.8"/>
    <n v="4925174.3500000006"/>
    <s v="Trsf"/>
    <m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m/>
    <n v="937.5"/>
    <n v="4936734.3500000006"/>
    <s v="Trsf"/>
    <m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m/>
    <n v="24420"/>
    <n v="4961154.3500000006"/>
    <s v="Trsf"/>
    <m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m/>
    <n v="9028"/>
    <n v="4970182.3500000006"/>
    <s v="Trsf"/>
    <m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m/>
    <n v="2640"/>
    <n v="4972822.3500000006"/>
    <s v="Trsf"/>
    <m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m/>
    <n v="3600"/>
    <n v="4976422.3500000006"/>
    <s v="Trsf"/>
    <m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m/>
    <n v="380"/>
    <n v="4976802.3500000006"/>
    <s v="Trsf"/>
    <m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m/>
    <n v="1000"/>
    <n v="4977802.3500000006"/>
    <s v="Trsf"/>
    <m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m/>
    <n v="658.8"/>
    <n v="4978461.1500000004"/>
    <s v="Chq"/>
    <m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m/>
    <n v="160"/>
    <n v="4978621.1500000004"/>
    <s v="Chq"/>
    <m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m/>
    <n v="13024"/>
    <n v="4997157.6500000004"/>
    <s v="Trsf"/>
    <m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m/>
    <n v="900"/>
    <n v="4998057.6500000004"/>
    <s v="Trsf"/>
    <m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m/>
    <n v="287.5"/>
    <n v="4998345.1500000004"/>
    <s v="Trsf"/>
    <m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m/>
    <n v="440"/>
    <n v="4998785.1500000004"/>
    <s v="Trsf"/>
    <m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m/>
    <n v="696"/>
    <n v="4999481.1500000004"/>
    <s v="Trsf"/>
    <m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m/>
    <n v="1440"/>
    <n v="5000921.1500000004"/>
    <s v="Trsf"/>
    <m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m/>
    <n v="364"/>
    <n v="5001285.1500000004"/>
    <s v="Trsf"/>
    <m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m/>
    <n v="250"/>
    <n v="5001535.1500000004"/>
    <s v="Trsf"/>
    <m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m/>
    <n v="3256"/>
    <n v="5007776.1500000004"/>
    <s v="Chq"/>
    <m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m/>
    <n v="1628"/>
    <n v="5009404.1500000004"/>
    <s v="Chq"/>
    <m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m/>
    <n v="937.5"/>
    <n v="5013792.95"/>
    <s v="Trsf"/>
    <m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m/>
    <n v="24420"/>
    <n v="5038212.95"/>
    <s v="Trsf"/>
    <m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m/>
    <n v="7320"/>
    <n v="5045532.95"/>
    <s v="Trsf"/>
    <m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m/>
    <n v="4800"/>
    <n v="5050332.95"/>
    <s v="Trsf"/>
    <m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m/>
    <n v="380"/>
    <n v="5050712.95"/>
    <s v="Trsf"/>
    <m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m/>
    <n v="1000"/>
    <n v="5051712.95"/>
    <s v="Trsf"/>
    <m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m/>
    <n v="975"/>
    <n v="5052687.95"/>
    <s v="Trsf"/>
    <m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m/>
    <n v="7040"/>
    <n v="5064472.95"/>
    <s v="Trsf"/>
    <m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m/>
    <n v="1000"/>
    <n v="5013261.6500000004"/>
    <s v="Trsf"/>
    <m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m/>
    <n v="5280"/>
    <n v="5067920.4499999993"/>
    <s v="Chq"/>
    <m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m/>
    <n v="842.4"/>
    <n v="5068762.8499999996"/>
    <s v="Chq"/>
    <m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m/>
    <n v="842.4"/>
    <n v="5069605.25"/>
    <s v="Chq"/>
    <m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m/>
    <n v="240"/>
    <n v="5069845.25"/>
    <s v="Chq"/>
    <m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m/>
    <n v="312.5"/>
    <n v="5070157.75"/>
    <s v="Chq"/>
    <m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m/>
    <n v="930"/>
    <n v="5071087.75"/>
    <s v="Chq"/>
    <m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m/>
    <n v="285"/>
    <n v="5071372.75"/>
    <s v="Chq"/>
    <m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m/>
    <n v="190"/>
    <n v="5071562.75"/>
    <s v="Trsf"/>
    <m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m/>
    <n v="220"/>
    <n v="5071782.75"/>
    <s v="Trsf"/>
    <m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m/>
    <n v="13024"/>
    <n v="5102622.25"/>
    <s v="Trsf"/>
    <m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m/>
    <n v="1800"/>
    <n v="5104422.25"/>
    <s v="Trsf"/>
    <m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m/>
    <n v="575"/>
    <n v="5104997.25"/>
    <s v="Trsf"/>
    <m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m/>
    <n v="440"/>
    <n v="5105437.25"/>
    <s v="Trsf"/>
    <m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m/>
    <n v="523.6"/>
    <n v="5105960.8499999996"/>
    <s v="Trsf"/>
    <m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m/>
    <n v="420"/>
    <n v="5106380.8499999996"/>
    <s v="Trsf"/>
    <m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m/>
    <n v="395"/>
    <n v="5106775.8499999996"/>
    <s v="Trsf"/>
    <m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m/>
    <n v="625"/>
    <n v="5117793.3499999996"/>
    <s v="Trsf"/>
    <m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m/>
    <n v="16280"/>
    <n v="5134073.3499999996"/>
    <s v="Trsf"/>
    <m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m/>
    <n v="5490"/>
    <n v="5139563.3499999996"/>
    <s v="Trsf"/>
    <m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m/>
    <n v="3600"/>
    <n v="5143163.3499999996"/>
    <s v="Trsf"/>
    <m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m/>
    <n v="380"/>
    <n v="5143543.3499999996"/>
    <s v="Trsf"/>
    <m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m/>
    <n v="975"/>
    <n v="5144518.3499999996"/>
    <s v="Trsf"/>
    <m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m/>
    <n v="1000"/>
    <n v="5154288.3499999996"/>
    <s v="Trsf"/>
    <m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m/>
    <n v="125"/>
    <n v="5156723.3499999996"/>
    <s v="Trsf"/>
    <m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m/>
    <n v="3256"/>
    <n v="5159979.3499999996"/>
    <s v="Trsf"/>
    <m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m/>
    <n v="1098"/>
    <n v="5161077.3499999996"/>
    <s v="Trsf"/>
    <m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m/>
    <n v="380"/>
    <n v="5161457.3499999996"/>
    <s v="Trsf"/>
    <m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m/>
    <n v="187.5"/>
    <n v="5161819.8499999996"/>
    <s v="Trsf"/>
    <m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m/>
    <n v="4884"/>
    <n v="5166703.8499999996"/>
    <s v="Trsf"/>
    <m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m/>
    <n v="1830"/>
    <n v="5168533.8499999996"/>
    <s v="Trsf"/>
    <m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m/>
    <n v="1200"/>
    <n v="5169733.8499999996"/>
    <s v="Trsf"/>
    <m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m/>
    <n v="380"/>
    <n v="5170113.8499999996"/>
    <s v="Trsf"/>
    <m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m/>
    <n v="975"/>
    <n v="5171088.8499999996"/>
    <s v="Trsf"/>
    <m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m/>
    <n v="476"/>
    <n v="5179591.25"/>
    <s v="Trsf"/>
    <m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m/>
    <n v="240"/>
    <n v="5179831.25"/>
    <s v="Trsf"/>
    <m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m/>
    <n v="165"/>
    <n v="5179996.25"/>
    <s v="Trsf"/>
    <m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m/>
    <n v="250"/>
    <n v="5161327.3499999996"/>
    <s v="Trsf"/>
    <m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m/>
    <n v="6512"/>
    <n v="5167969.3499999996"/>
    <s v="Trsf"/>
    <m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m/>
    <n v="2196"/>
    <n v="5163828.3499999996"/>
    <s v="Trsf"/>
    <m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m/>
    <n v="1200"/>
    <n v="5163019.8499999996"/>
    <s v="Trsf"/>
    <m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m/>
    <n v="1190"/>
    <n v="5167893.8499999996"/>
    <s v="Trsf"/>
    <m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m/>
    <n v="900"/>
    <n v="5169433.8499999996"/>
    <s v="Trsf"/>
    <m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m/>
    <n v="360"/>
    <n v="5170093.8499999996"/>
    <s v="Trsf"/>
    <m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m/>
    <n v="250"/>
    <n v="5170343.8499999996"/>
    <s v="Trsf"/>
    <m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m/>
    <n v="6512"/>
    <n v="5176855.8499999996"/>
    <s v="Trsf"/>
    <m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m/>
    <n v="2124"/>
    <n v="5178979.8499999996"/>
    <s v="Trsf"/>
    <m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m/>
    <n v="1192.5"/>
    <n v="5180172.3499999996"/>
    <s v="Trsf"/>
    <m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m/>
    <n v="1000"/>
    <n v="5181172.3499999996"/>
    <s v="Trsf"/>
    <m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m/>
    <n v="625"/>
    <n v="5186690.3499999996"/>
    <s v="Trsf"/>
    <m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m/>
    <n v="16280"/>
    <n v="5202970.3499999996"/>
    <s v="Trsf"/>
    <m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m/>
    <n v="6372"/>
    <n v="5209342.3499999996"/>
    <s v="Trsf"/>
    <m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m/>
    <n v="4054.5"/>
    <n v="5213396.8499999996"/>
    <s v="Trsf"/>
    <m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m/>
    <n v="1000"/>
    <n v="5214396.8499999996"/>
    <s v="Trsf"/>
    <m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m/>
    <n v="380"/>
    <n v="5214776.8499999996"/>
    <s v="Trsf"/>
    <m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m/>
    <n v="16060"/>
    <n v="5233616.3499999996"/>
    <s v="Trsf"/>
    <m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m/>
    <n v="1740"/>
    <n v="5235356.3499999996"/>
    <s v="Trsf"/>
    <m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m/>
    <n v="575"/>
    <n v="5235931.3499999996"/>
    <s v="Trsf"/>
    <m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m/>
    <n v="440"/>
    <n v="5236371.3499999996"/>
    <s v="Trsf"/>
    <m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m/>
    <n v="460.8"/>
    <n v="5236832.1499999994"/>
    <s v="Trsf"/>
    <m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m/>
    <n v="395"/>
    <n v="5237227.1499999994"/>
    <s v="Trsf"/>
    <m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m/>
    <n v="165"/>
    <n v="5237392.1499999994"/>
    <s v="Trsf"/>
    <m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m/>
    <n v="1190"/>
    <n v="5238582.1499999994"/>
    <s v="Trsf"/>
    <m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m/>
    <n v="312.5"/>
    <n v="5241292.1499999994"/>
    <s v="Trsf"/>
    <m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m/>
    <n v="8140"/>
    <n v="5249432.1499999994"/>
    <s v="Trsf"/>
    <m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m/>
    <n v="2124"/>
    <n v="5251556.1499999994"/>
    <s v="Trsf"/>
    <m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m/>
    <n v="954"/>
    <n v="5252510.1499999994"/>
    <s v="Trsf"/>
    <m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m/>
    <n v="1000"/>
    <n v="5253510.1499999994"/>
    <s v="Trsf"/>
    <m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m/>
    <n v="187.5"/>
    <n v="5253697.6499999994"/>
    <s v="Trsf"/>
    <m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m/>
    <n v="1642.5"/>
    <n v="5255340.1499999994"/>
    <s v="Trsf"/>
    <m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m/>
    <n v="3256"/>
    <n v="5258596.1499999994"/>
    <s v="Trsf"/>
    <m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m/>
    <n v="1062"/>
    <n v="5259658.1499999994"/>
    <s v="Trsf"/>
    <m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m/>
    <n v="238.5"/>
    <n v="5259896.6499999994"/>
    <s v="Trsf"/>
    <m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m/>
    <n v="380"/>
    <n v="5260276.6499999994"/>
    <s v="Trsf"/>
    <m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m/>
    <n v="250"/>
    <n v="5260526.6499999994"/>
    <s v="Trsf"/>
    <m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m/>
    <n v="6512"/>
    <n v="5267038.6499999994"/>
    <s v="Trsf"/>
    <m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m/>
    <n v="2124"/>
    <n v="5269162.6499999994"/>
    <s v="Trsf"/>
    <m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m/>
    <n v="1431"/>
    <n v="5270593.6499999994"/>
    <s v="Trsf"/>
    <m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m/>
    <n v="975"/>
    <n v="5271568.6499999994"/>
    <s v="Trsf"/>
    <m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m/>
    <n v="812.5"/>
    <n v="5278312.9499999993"/>
    <s v="Trsf"/>
    <m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m/>
    <n v="20878"/>
    <n v="5299190.9499999993"/>
    <s v="Trsf"/>
    <m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m/>
    <n v="6726"/>
    <n v="5305916.9499999993"/>
    <s v="Trsf"/>
    <m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m/>
    <n v="4770"/>
    <n v="5310686.9499999993"/>
    <s v="Trsf"/>
    <m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m/>
    <n v="380"/>
    <n v="5311066.9499999993"/>
    <s v="Trsf"/>
    <m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m/>
    <n v="2000"/>
    <n v="5313066.9499999993"/>
    <s v="Trsf"/>
    <m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m/>
    <n v="1000"/>
    <n v="5316158.9499999993"/>
    <s v="Trsf"/>
    <m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m/>
    <n v="62.5"/>
    <n v="5318609.4499999993"/>
    <s v="Trsf"/>
    <m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m/>
    <n v="8030"/>
    <n v="5326639.4499999993"/>
    <s v="Trsf"/>
    <m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m/>
    <n v="3219"/>
    <n v="5329858.4499999993"/>
    <s v="Trsf"/>
    <m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m/>
    <n v="1000"/>
    <n v="5330858.4499999993"/>
    <s v="Trsf"/>
    <m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m/>
    <n v="125"/>
    <n v="5333313.9499999993"/>
    <s v="Trsf"/>
    <m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m/>
    <n v="3212"/>
    <n v="5336525.9499999993"/>
    <s v="Trsf"/>
    <m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m/>
    <n v="429.2"/>
    <n v="5336955.1499999994"/>
    <s v="Trsf"/>
    <m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m/>
    <n v="380"/>
    <n v="5337335.1499999994"/>
    <s v="Trsf"/>
    <m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m/>
    <n v="16060"/>
    <n v="5353395.1499999994"/>
    <s v="Trsf"/>
    <m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m/>
    <n v="1740"/>
    <n v="5355135.1499999994"/>
    <s v="Trsf"/>
    <m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m/>
    <n v="862.5"/>
    <n v="5355997.6499999994"/>
    <s v="Trsf"/>
    <m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m/>
    <n v="1320"/>
    <n v="5357317.6499999994"/>
    <s v="Trsf"/>
    <m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m/>
    <n v="230.4"/>
    <n v="5357548.05"/>
    <s v="Trsf"/>
    <m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m/>
    <n v="395"/>
    <n v="5357943.05"/>
    <s v="Trsf"/>
    <m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m/>
    <n v="420"/>
    <n v="5358363.05"/>
    <s v="Trsf"/>
    <m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m/>
    <n v="1190"/>
    <n v="5359553.05"/>
    <s v="Trsf"/>
    <m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m/>
    <n v="625"/>
    <n v="5360403.05"/>
    <s v="Trsf"/>
    <m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m/>
    <n v="16060"/>
    <n v="5376463.0499999998"/>
    <s v="Trsf"/>
    <m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m/>
    <n v="6438"/>
    <n v="5382901.0499999998"/>
    <s v="Trsf"/>
    <m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m/>
    <n v="3577.5"/>
    <n v="5386478.5499999998"/>
    <s v="Trsf"/>
    <m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m/>
    <n v="380"/>
    <n v="5386858.5499999998"/>
    <s v="Trsf"/>
    <m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m/>
    <n v="1000"/>
    <n v="5387858.5499999998"/>
    <s v="Trsf"/>
    <m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m/>
    <n v="5214"/>
    <n v="5393072.5499999998"/>
    <s v="Chq"/>
    <m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m/>
    <n v="842.4"/>
    <n v="5393914.9500000002"/>
    <s v="Chq"/>
    <m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m/>
    <n v="1263.5999999999999"/>
    <n v="5395178.5499999998"/>
    <s v="Chq"/>
    <m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m/>
    <n v="240"/>
    <n v="5395418.5499999998"/>
    <s v="Chq"/>
    <m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m/>
    <n v="125"/>
    <n v="5395543.5499999998"/>
    <s v="Chq"/>
    <m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m/>
    <n v="95"/>
    <n v="5395638.5499999998"/>
    <s v="Chq"/>
    <m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m/>
    <n v="572"/>
    <n v="5396210.5499999998"/>
    <s v="Chq"/>
    <m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m/>
    <n v="390"/>
    <n v="5396600.5499999998"/>
    <s v="Chq"/>
    <m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m/>
    <n v="125"/>
    <n v="5404509.1499999994"/>
    <s v="Trsf"/>
    <m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m/>
    <n v="3212"/>
    <n v="5407721.1499999994"/>
    <s v="Trsf"/>
    <m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m/>
    <n v="870"/>
    <n v="5408591.1499999994"/>
    <s v="Trsf"/>
    <m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m/>
    <n v="715.5"/>
    <n v="5409306.6499999994"/>
    <s v="Trsf"/>
    <m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m/>
    <n v="380"/>
    <n v="5409686.6499999994"/>
    <s v="Trsf"/>
    <m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m/>
    <n v="1000"/>
    <n v="5410686.6499999994"/>
    <s v="Trsf"/>
    <m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m/>
    <n v="16060"/>
    <n v="5411698.5499999998"/>
    <s v="Trsf"/>
    <m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m/>
    <n v="1740"/>
    <n v="5397950.5499999998"/>
    <s v="Trsf"/>
    <m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m/>
    <n v="348"/>
    <n v="5396948.5499999998"/>
    <s v="Trsf"/>
    <m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m/>
    <n v="862.5"/>
    <n v="5399157.0499999998"/>
    <s v="Trsf"/>
    <m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m/>
    <n v="440"/>
    <n v="5399005.1499999994"/>
    <s v="Trsf"/>
    <m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m/>
    <n v="395"/>
    <n v="5400698.1499999994"/>
    <s v="Trsf"/>
    <m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m/>
    <n v="420"/>
    <n v="5401278.1499999994"/>
    <s v="Trsf"/>
    <m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m/>
    <n v="230.4"/>
    <n v="5401183.5499999998"/>
    <s v="Trsf"/>
    <m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m/>
    <n v="220.8"/>
    <n v="5401473.9499999993"/>
    <s v="Trsf"/>
    <m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m/>
    <n v="625"/>
    <n v="5402103.1499999994"/>
    <s v="Trsf"/>
    <m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m/>
    <n v="16060"/>
    <n v="5417648.1499999994"/>
    <s v="Trsf"/>
    <m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m/>
    <n v="6438"/>
    <n v="5408416.1499999994"/>
    <s v="Trsf"/>
    <m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m/>
    <n v="3577.5"/>
    <n v="5407249.6499999994"/>
    <s v="Trsf"/>
    <m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m/>
    <n v="380"/>
    <n v="5404484.1499999994"/>
    <s v="Trsf"/>
    <m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m/>
    <n v="1000"/>
    <n v="5405384.1499999994"/>
    <s v="Trsf"/>
    <m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s v="C00000051"/>
    <x v="58"/>
    <m/>
    <n v="1"/>
    <s v="Cash"/>
    <x v="0"/>
    <d v="2024-11-01T00:00:00"/>
    <x v="5"/>
    <x v="6"/>
    <n v="0"/>
    <m/>
    <n v="0"/>
    <n v="5395709.5499999998"/>
    <s v="Cash"/>
    <m/>
    <m/>
  </r>
  <r>
    <x v="648"/>
    <n v="11"/>
    <n v="2024"/>
    <x v="1016"/>
    <s v="C00000051"/>
    <x v="58"/>
    <m/>
    <n v="1"/>
    <s v="Cash"/>
    <x v="0"/>
    <d v="2024-11-01T00:00:00"/>
    <x v="5"/>
    <x v="6"/>
    <n v="0"/>
    <m/>
    <n v="0"/>
    <n v="5395709.5499999998"/>
    <s v="Cash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m/>
    <n v="687.5"/>
    <n v="5400943.0499999998"/>
    <s v="Trsf"/>
    <m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m/>
    <n v="17666"/>
    <n v="5418609.0499999998"/>
    <s v="Trsf"/>
    <m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m/>
    <n v="4935.8"/>
    <n v="5423544.8499999996"/>
    <s v="Trsf"/>
    <m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m/>
    <n v="1908"/>
    <n v="5425452.8499999996"/>
    <s v="Trsf"/>
    <m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m/>
    <n v="380"/>
    <n v="5425832.8499999996"/>
    <s v="Trsf"/>
    <m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m/>
    <n v="1000"/>
    <n v="5426832.8499999996"/>
    <s v="Trsf"/>
    <m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m/>
    <n v="2000"/>
    <n v="5432554.8499999996"/>
    <s v="Trsf"/>
    <m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m/>
    <n v="500"/>
    <n v="5433054.8499999996"/>
    <s v="Trsf"/>
    <m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m/>
    <n v="11242"/>
    <n v="5444296.8499999996"/>
    <s v="Trsf"/>
    <m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m/>
    <n v="1642.5"/>
    <n v="5445939.3499999996"/>
    <s v="Trsf"/>
    <m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m/>
    <n v="2262"/>
    <n v="5448201.3499999996"/>
    <s v="Trsf"/>
    <m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m/>
    <n v="1669.5"/>
    <n v="5449870.8499999996"/>
    <s v="Trsf"/>
    <m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m/>
    <n v="380"/>
    <n v="5450250.8499999996"/>
    <s v="Trsf"/>
    <m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m/>
    <n v="1738"/>
    <n v="5484057.0499999998"/>
    <s v="PD Chq"/>
    <m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m/>
    <n v="220"/>
    <n v="5484277.0499999998"/>
    <s v="PD Chq"/>
    <m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m/>
    <n v="130"/>
    <n v="5484407.0499999998"/>
    <s v="PD Chq"/>
    <m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m/>
    <n v="1450"/>
    <n v="5485857.0499999998"/>
    <s v="PD Chq"/>
    <m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m/>
    <n v="625"/>
    <n v="5486482.0499999998"/>
    <s v="Trsf"/>
    <m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m/>
    <n v="9636"/>
    <n v="5496118.0499999998"/>
    <s v="Trsf"/>
    <m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m/>
    <n v="6480"/>
    <n v="5502598.0499999998"/>
    <s v="Trsf"/>
    <m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m/>
    <n v="6438"/>
    <n v="5509036.0499999998"/>
    <s v="Trsf"/>
    <m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m/>
    <n v="3577.5"/>
    <n v="5512613.5499999998"/>
    <s v="Trsf"/>
    <m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m/>
    <n v="1755"/>
    <n v="5573402.0499999998"/>
    <s v="Cash"/>
    <m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m/>
    <n v="832.5"/>
    <n v="5574234.5499999998"/>
    <s v="Cash"/>
    <m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m/>
    <n v="95"/>
    <n v="5574329.5499999998"/>
    <s v="Cash"/>
    <m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95780-CACD-47BE-9E21-BEC9D81599C1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5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0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7099E-7C27-49ED-9DDF-24C8C496CB0D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46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0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41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54"/>
    </i>
    <i>
      <x v="55"/>
      <x v="6"/>
      <x v="7"/>
    </i>
    <i r="2">
      <x v="8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6"/>
      <x v="9"/>
    </i>
    <i t="default">
      <x v="5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A7215-DA5C-42B0-A43D-5868A215968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123" firstHeaderRow="1" firstDataRow="2" firstDataCol="5"/>
  <pivotFields count="20">
    <pivotField axis="axisRow" compact="0" outline="0" showAll="0" defaultSubtotal="0">
      <items count="6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</items>
    </pivotField>
    <pivotField compact="0" outline="0" showAll="0"/>
    <pivotField compact="0" outline="0" showAll="0"/>
    <pivotField axis="axisRow" compact="0" outline="0" showAll="0">
      <items count="1049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t="default"/>
      </items>
    </pivotField>
    <pivotField compact="0" outline="0" showAll="0"/>
    <pivotField axis="axisRow" compact="0" outline="0" showAll="0">
      <items count="60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118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1"/>
      <x v="550"/>
      <x v="842"/>
    </i>
    <i r="3">
      <x v="559"/>
      <x v="855"/>
    </i>
    <i t="default">
      <x v="54"/>
    </i>
    <i>
      <x v="55"/>
      <x v="6"/>
      <x v="7"/>
      <x v="621"/>
      <x v="968"/>
    </i>
    <i r="2">
      <x v="8"/>
      <x v="642"/>
      <x v="1002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6"/>
      <x v="9"/>
      <x v="648"/>
      <x v="1016"/>
    </i>
    <i t="default">
      <x v="5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07"/>
        <item x="325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1123"/>
  <sheetViews>
    <sheetView topLeftCell="A46" zoomScaleNormal="100" workbookViewId="0">
      <selection activeCell="H66" sqref="H66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3215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10744.8</v>
      </c>
      <c r="E8" s="18"/>
      <c r="F8" s="18"/>
      <c r="G8" s="18"/>
      <c r="H8" s="18">
        <v>10744.8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3538</v>
      </c>
      <c r="D10" s="18"/>
      <c r="E10" s="18"/>
      <c r="F10" s="18"/>
      <c r="G10" s="18"/>
      <c r="H10" s="18">
        <v>3538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124899.49999999999</v>
      </c>
      <c r="F15" s="18"/>
      <c r="G15" s="18"/>
      <c r="H15" s="18">
        <v>124899.49999999999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81714.500000000015</v>
      </c>
      <c r="C23" s="18"/>
      <c r="D23" s="18"/>
      <c r="E23" s="18"/>
      <c r="F23" s="18"/>
      <c r="G23" s="18"/>
      <c r="H23" s="18">
        <v>81714.500000000015</v>
      </c>
      <c r="X23">
        <v>2024</v>
      </c>
      <c r="Y23">
        <v>10</v>
      </c>
      <c r="Z23" s="57">
        <v>45582</v>
      </c>
      <c r="AA23" t="s">
        <v>3020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3106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33707.1</v>
      </c>
      <c r="C26" s="18"/>
      <c r="D26" s="18"/>
      <c r="E26" s="18"/>
      <c r="F26" s="18"/>
      <c r="G26" s="18"/>
      <c r="H26" s="18">
        <v>33707.1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24049.9</v>
      </c>
      <c r="C32" s="18"/>
      <c r="D32" s="18"/>
      <c r="E32" s="18"/>
      <c r="F32" s="18"/>
      <c r="G32" s="18"/>
      <c r="H32" s="18">
        <v>24049.9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17474.3</v>
      </c>
      <c r="H42" s="18">
        <v>17474.3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453807.9</v>
      </c>
      <c r="C49" s="18"/>
      <c r="D49" s="18"/>
      <c r="E49" s="18"/>
      <c r="F49" s="18"/>
      <c r="G49" s="18"/>
      <c r="H49" s="18">
        <v>453807.9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5042</v>
      </c>
      <c r="AX49" s="18"/>
      <c r="AY49" s="18"/>
      <c r="AZ49" s="18"/>
      <c r="BA49" s="18">
        <v>5042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5702.8</v>
      </c>
      <c r="AX50" s="18"/>
      <c r="AY50" s="18"/>
      <c r="AZ50" s="18"/>
      <c r="BA50" s="18">
        <v>5702.8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10744.8</v>
      </c>
      <c r="AX52" s="37"/>
      <c r="AY52" s="37"/>
      <c r="AZ52" s="37"/>
      <c r="BA52" s="37">
        <v>10744.8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2682.5</v>
      </c>
      <c r="C55" s="18"/>
      <c r="D55" s="18"/>
      <c r="E55" s="18"/>
      <c r="F55" s="18"/>
      <c r="G55" s="18"/>
      <c r="H55" s="18">
        <v>2682.5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16837.5</v>
      </c>
      <c r="C56" s="18"/>
      <c r="D56" s="18"/>
      <c r="E56" s="18"/>
      <c r="F56" s="18"/>
      <c r="G56" s="18"/>
      <c r="H56" s="18">
        <v>16837.5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</v>
      </c>
      <c r="C60" s="18"/>
      <c r="D60" s="18"/>
      <c r="E60" s="18"/>
      <c r="F60" s="18"/>
      <c r="G60" s="18"/>
      <c r="H60" s="18">
        <v>0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-10</v>
      </c>
      <c r="C61" s="18"/>
      <c r="D61" s="18"/>
      <c r="E61" s="18"/>
      <c r="F61" s="18"/>
      <c r="G61" s="18"/>
      <c r="H61" s="18">
        <v>-10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3062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3064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3101</v>
      </c>
      <c r="B64" s="18">
        <v>0</v>
      </c>
      <c r="C64" s="18"/>
      <c r="D64" s="18"/>
      <c r="E64" s="18"/>
      <c r="F64" s="18"/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131</v>
      </c>
      <c r="B65" s="18">
        <v>616180.10000000009</v>
      </c>
      <c r="C65" s="18">
        <v>3538</v>
      </c>
      <c r="D65" s="18">
        <v>10744.8</v>
      </c>
      <c r="E65" s="18">
        <v>124899.49999999999</v>
      </c>
      <c r="F65" s="18">
        <v>0</v>
      </c>
      <c r="G65" s="18">
        <v>17474.3</v>
      </c>
      <c r="H65" s="18">
        <v>772836.7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Y68">
        <v>8</v>
      </c>
      <c r="Z68" s="57">
        <v>45468</v>
      </c>
      <c r="AA68" t="s">
        <v>2659</v>
      </c>
      <c r="AB68" s="18"/>
      <c r="AC68" s="18"/>
      <c r="AD68" s="18">
        <v>5042</v>
      </c>
      <c r="AE68" s="18"/>
      <c r="AF68" s="18"/>
      <c r="AG68" s="18"/>
      <c r="AH68" s="18">
        <v>5042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Y69">
        <v>9</v>
      </c>
      <c r="Z69" s="57">
        <v>45485</v>
      </c>
      <c r="AA69" t="s">
        <v>2759</v>
      </c>
      <c r="AB69" s="18"/>
      <c r="AC69" s="18"/>
      <c r="AD69" s="18">
        <v>818.8</v>
      </c>
      <c r="AE69" s="18"/>
      <c r="AF69" s="18"/>
      <c r="AG69" s="18"/>
      <c r="AH69" s="18">
        <v>818.8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Z70" s="57">
        <v>45496</v>
      </c>
      <c r="AA70" t="s">
        <v>2766</v>
      </c>
      <c r="AB70" s="18"/>
      <c r="AC70" s="18"/>
      <c r="AD70" s="18">
        <v>4884</v>
      </c>
      <c r="AE70" s="18"/>
      <c r="AF70" s="18"/>
      <c r="AG70" s="18"/>
      <c r="AH70" s="18">
        <v>4884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10744.8</v>
      </c>
      <c r="AE72" s="37"/>
      <c r="AF72" s="37"/>
      <c r="AG72" s="37"/>
      <c r="AH72" s="37">
        <v>10744.8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3538</v>
      </c>
      <c r="AW112" s="18"/>
      <c r="AX112" s="18"/>
      <c r="AY112" s="18"/>
      <c r="AZ112" s="18"/>
      <c r="BA112" s="18">
        <v>3538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R114" s="36" t="s">
        <v>136</v>
      </c>
      <c r="AS114" s="36"/>
      <c r="AT114" s="36"/>
      <c r="AU114" s="37"/>
      <c r="AV114" s="37">
        <v>3538</v>
      </c>
      <c r="AW114" s="37"/>
      <c r="AX114" s="37"/>
      <c r="AY114" s="37"/>
      <c r="AZ114" s="37"/>
      <c r="BA114" s="37">
        <v>3538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R115" t="s">
        <v>43</v>
      </c>
      <c r="AS115">
        <v>2020</v>
      </c>
      <c r="AT115">
        <v>8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11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S117">
        <v>2021</v>
      </c>
      <c r="AT117">
        <v>10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S118">
        <v>2022</v>
      </c>
      <c r="AT118">
        <v>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2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3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6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10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2023</v>
      </c>
      <c r="AT124">
        <v>8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10</v>
      </c>
      <c r="AU125" s="18">
        <v>0.19999999999998863</v>
      </c>
      <c r="AV125" s="18"/>
      <c r="AW125" s="18"/>
      <c r="AX125" s="18"/>
      <c r="AY125" s="18"/>
      <c r="AZ125" s="18"/>
      <c r="BA125" s="18">
        <v>0.19999999999998863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11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4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2024</v>
      </c>
      <c r="AT128">
        <v>1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5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R133" s="36" t="s">
        <v>137</v>
      </c>
      <c r="AS133" s="36"/>
      <c r="AT133" s="36"/>
      <c r="AU133" s="37">
        <v>0.19999999999998863</v>
      </c>
      <c r="AV133" s="37"/>
      <c r="AW133" s="37"/>
      <c r="AX133" s="37"/>
      <c r="AY133" s="37"/>
      <c r="AZ133" s="37"/>
      <c r="BA133" s="37">
        <v>0.19999999999998863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t="s">
        <v>23</v>
      </c>
      <c r="AS134">
        <v>2020</v>
      </c>
      <c r="AT134">
        <v>10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11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12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S137">
        <v>2021</v>
      </c>
      <c r="AT137">
        <v>1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2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6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7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8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4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S144">
        <v>2022</v>
      </c>
      <c r="AT144">
        <v>1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5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6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9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12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S151">
        <v>2023</v>
      </c>
      <c r="AT151">
        <v>2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3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6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R154" s="36" t="s">
        <v>138</v>
      </c>
      <c r="AS154" s="36"/>
      <c r="AT154" s="36"/>
      <c r="AU154" s="37"/>
      <c r="AV154" s="37"/>
      <c r="AW154" s="37"/>
      <c r="AX154" s="37">
        <v>0</v>
      </c>
      <c r="AY154" s="37"/>
      <c r="AZ154" s="37"/>
      <c r="BA154" s="37">
        <v>0</v>
      </c>
    </row>
    <row r="155" spans="23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R155" t="s">
        <v>14</v>
      </c>
      <c r="AS155">
        <v>2020</v>
      </c>
      <c r="AT155">
        <v>6</v>
      </c>
      <c r="AU155" s="18">
        <v>0</v>
      </c>
      <c r="AV155" s="18"/>
      <c r="AW155" s="18"/>
      <c r="AX155" s="18"/>
      <c r="AY155" s="18"/>
      <c r="AZ155" s="18"/>
      <c r="BA155" s="18">
        <v>0</v>
      </c>
    </row>
    <row r="156" spans="23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S156">
        <v>2021</v>
      </c>
      <c r="AT156">
        <v>9</v>
      </c>
      <c r="AU156" s="18">
        <v>0</v>
      </c>
      <c r="AV156" s="18"/>
      <c r="AW156" s="18"/>
      <c r="AX156" s="18"/>
      <c r="AY156" s="18"/>
      <c r="AZ156" s="18"/>
      <c r="BA156" s="18">
        <v>0</v>
      </c>
    </row>
    <row r="157" spans="23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R157" s="36" t="s">
        <v>139</v>
      </c>
      <c r="AS157" s="36"/>
      <c r="AT157" s="36"/>
      <c r="AU157" s="37">
        <v>0</v>
      </c>
      <c r="AV157" s="37"/>
      <c r="AW157" s="37"/>
      <c r="AX157" s="37"/>
      <c r="AY157" s="37"/>
      <c r="AZ157" s="37"/>
      <c r="BA157" s="37">
        <v>0</v>
      </c>
    </row>
    <row r="158" spans="23:53" x14ac:dyDescent="0.35">
      <c r="Y158">
        <v>12</v>
      </c>
      <c r="Z158" s="57">
        <v>45612</v>
      </c>
      <c r="AA158" t="s">
        <v>3124</v>
      </c>
      <c r="AB158" s="18"/>
      <c r="AC158" s="18">
        <v>3538</v>
      </c>
      <c r="AD158" s="18"/>
      <c r="AE158" s="18"/>
      <c r="AF158" s="18"/>
      <c r="AG158" s="18"/>
      <c r="AH158" s="18">
        <v>3538</v>
      </c>
      <c r="AR158" t="s">
        <v>52</v>
      </c>
      <c r="AS158">
        <v>2020</v>
      </c>
      <c r="AT158">
        <v>8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3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9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3:53" x14ac:dyDescent="0.35">
      <c r="W160" s="36" t="s">
        <v>136</v>
      </c>
      <c r="X160" s="36"/>
      <c r="Y160" s="36"/>
      <c r="Z160" s="36"/>
      <c r="AA160" s="36"/>
      <c r="AB160" s="37"/>
      <c r="AC160" s="37">
        <v>3538</v>
      </c>
      <c r="AD160" s="37"/>
      <c r="AE160" s="37"/>
      <c r="AF160" s="37"/>
      <c r="AG160" s="37"/>
      <c r="AH160" s="37">
        <v>3538</v>
      </c>
      <c r="AT160">
        <v>11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3:53" x14ac:dyDescent="0.35">
      <c r="W161" t="s">
        <v>43</v>
      </c>
      <c r="X161">
        <v>2020</v>
      </c>
      <c r="Y161">
        <v>8</v>
      </c>
      <c r="Z161" s="57">
        <v>44062</v>
      </c>
      <c r="AA161" t="s">
        <v>41</v>
      </c>
      <c r="AB161" s="18">
        <v>0</v>
      </c>
      <c r="AC161" s="18"/>
      <c r="AD161" s="18"/>
      <c r="AE161" s="18"/>
      <c r="AF161" s="18"/>
      <c r="AG161" s="18"/>
      <c r="AH161" s="18">
        <v>0</v>
      </c>
      <c r="AS161">
        <v>2021</v>
      </c>
      <c r="AT161">
        <v>2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Y162">
        <v>11</v>
      </c>
      <c r="Z162" s="57">
        <v>44144</v>
      </c>
      <c r="AA162" t="s">
        <v>151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10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X163">
        <v>2021</v>
      </c>
      <c r="Y163">
        <v>10</v>
      </c>
      <c r="Z163" s="57">
        <v>44470</v>
      </c>
      <c r="AA163" t="s">
        <v>397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11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5">
      <c r="X164">
        <v>2022</v>
      </c>
      <c r="Y164">
        <v>1</v>
      </c>
      <c r="Z164" s="57">
        <v>44586</v>
      </c>
      <c r="AA164" t="s">
        <v>568</v>
      </c>
      <c r="AB164" s="18">
        <v>0</v>
      </c>
      <c r="AC164" s="18"/>
      <c r="AD164" s="18"/>
      <c r="AE164" s="18"/>
      <c r="AF164" s="18"/>
      <c r="AG164" s="18"/>
      <c r="AH164" s="18">
        <v>0</v>
      </c>
      <c r="AR164" s="36" t="s">
        <v>140</v>
      </c>
      <c r="AS164" s="36"/>
      <c r="AT164" s="36"/>
      <c r="AU164" s="37">
        <v>0</v>
      </c>
      <c r="AV164" s="37"/>
      <c r="AW164" s="37"/>
      <c r="AX164" s="37"/>
      <c r="AY164" s="37"/>
      <c r="AZ164" s="37"/>
      <c r="BA164" s="37">
        <v>0</v>
      </c>
    </row>
    <row r="165" spans="23:53" x14ac:dyDescent="0.35">
      <c r="Y165">
        <v>2</v>
      </c>
      <c r="Z165" s="57">
        <v>44613</v>
      </c>
      <c r="AA165" t="s">
        <v>607</v>
      </c>
      <c r="AB165" s="18">
        <v>0</v>
      </c>
      <c r="AC165" s="18"/>
      <c r="AD165" s="18"/>
      <c r="AE165" s="18"/>
      <c r="AF165" s="18"/>
      <c r="AG165" s="18"/>
      <c r="AH165" s="18">
        <v>0</v>
      </c>
      <c r="AR165" t="s">
        <v>62</v>
      </c>
      <c r="AS165">
        <v>2020</v>
      </c>
      <c r="AT165">
        <v>12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3</v>
      </c>
      <c r="Z166" s="57">
        <v>44632</v>
      </c>
      <c r="AA166" t="s">
        <v>645</v>
      </c>
      <c r="AB166" s="18">
        <v>0</v>
      </c>
      <c r="AC166" s="18"/>
      <c r="AD166" s="18"/>
      <c r="AE166" s="18"/>
      <c r="AF166" s="18"/>
      <c r="AG166" s="18"/>
      <c r="AH166" s="18">
        <v>0</v>
      </c>
      <c r="AS166">
        <v>2021</v>
      </c>
      <c r="AT166">
        <v>1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Z167" s="57">
        <v>44641</v>
      </c>
      <c r="AA167" t="s">
        <v>652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2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t="s">
        <v>767</v>
      </c>
      <c r="AA168" t="s">
        <v>766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3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Z169" s="57">
        <v>44695</v>
      </c>
      <c r="AA169" t="s">
        <v>776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5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6</v>
      </c>
      <c r="Z170" s="57">
        <v>44732</v>
      </c>
      <c r="AA170" t="s">
        <v>843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7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Y171">
        <v>10</v>
      </c>
      <c r="Z171" s="57">
        <v>44845</v>
      </c>
      <c r="AA171" t="s">
        <v>997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8</v>
      </c>
      <c r="AU171" s="18"/>
      <c r="AV171" s="18"/>
      <c r="AW171" s="18"/>
      <c r="AX171" s="18">
        <v>-179.39999999999998</v>
      </c>
      <c r="AY171" s="18"/>
      <c r="AZ171" s="18"/>
      <c r="BA171" s="18">
        <v>-179.39999999999998</v>
      </c>
    </row>
    <row r="172" spans="23:53" x14ac:dyDescent="0.35">
      <c r="X172">
        <v>2023</v>
      </c>
      <c r="Y172">
        <v>8</v>
      </c>
      <c r="Z172" s="57">
        <v>45141</v>
      </c>
      <c r="AA172" t="s">
        <v>1797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T172">
        <v>9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Z173" s="57">
        <v>45159</v>
      </c>
      <c r="AA173" t="s">
        <v>1822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4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10</v>
      </c>
      <c r="Z174" s="57">
        <v>45206</v>
      </c>
      <c r="AA174" t="s">
        <v>2000</v>
      </c>
      <c r="AB174" s="18">
        <v>0.19999999999998863</v>
      </c>
      <c r="AC174" s="18"/>
      <c r="AD174" s="18"/>
      <c r="AE174" s="18"/>
      <c r="AF174" s="18"/>
      <c r="AG174" s="18"/>
      <c r="AH174" s="18">
        <v>0.19999999999998863</v>
      </c>
      <c r="AS174">
        <v>2022</v>
      </c>
      <c r="AT174">
        <v>1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11</v>
      </c>
      <c r="Z175" s="57">
        <v>45252</v>
      </c>
      <c r="AA175" t="s">
        <v>2167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2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4</v>
      </c>
      <c r="Z176" t="s">
        <v>1414</v>
      </c>
      <c r="AA176" t="s">
        <v>1415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3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X177">
        <v>2024</v>
      </c>
      <c r="Y177">
        <v>1</v>
      </c>
      <c r="Z177" s="57">
        <v>45294</v>
      </c>
      <c r="AA177" t="s">
        <v>2269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5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Y178">
        <v>5</v>
      </c>
      <c r="Z178" s="57">
        <v>45422</v>
      </c>
      <c r="AA178" t="s">
        <v>2557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6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Y179">
        <v>7</v>
      </c>
      <c r="Z179" s="57">
        <v>45477</v>
      </c>
      <c r="AA179" t="s">
        <v>2753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7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Y180">
        <v>8</v>
      </c>
      <c r="Z180" s="57">
        <v>45509</v>
      </c>
      <c r="AA180" t="s">
        <v>2842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T180">
        <v>8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4</v>
      </c>
      <c r="Z181" s="57">
        <v>45394</v>
      </c>
      <c r="AA181" t="s">
        <v>2512</v>
      </c>
      <c r="AB181" s="18">
        <v>0</v>
      </c>
      <c r="AC181" s="18"/>
      <c r="AD181" s="18"/>
      <c r="AE181" s="18"/>
      <c r="AF181" s="18"/>
      <c r="AG181" s="18"/>
      <c r="AH181" s="18">
        <v>0</v>
      </c>
      <c r="AT181">
        <v>9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W182" s="36" t="s">
        <v>137</v>
      </c>
      <c r="X182" s="36"/>
      <c r="Y182" s="36"/>
      <c r="Z182" s="36"/>
      <c r="AA182" s="36"/>
      <c r="AB182" s="37">
        <v>0.19999999999998863</v>
      </c>
      <c r="AC182" s="37"/>
      <c r="AD182" s="37"/>
      <c r="AE182" s="37"/>
      <c r="AF182" s="37"/>
      <c r="AG182" s="37"/>
      <c r="AH182" s="37">
        <v>0.19999999999998863</v>
      </c>
      <c r="AT182">
        <v>10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W183" t="s">
        <v>23</v>
      </c>
      <c r="X183">
        <v>2020</v>
      </c>
      <c r="Y183">
        <v>10</v>
      </c>
      <c r="Z183" s="57">
        <v>44013</v>
      </c>
      <c r="AA183" t="s">
        <v>21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11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Y184">
        <v>11</v>
      </c>
      <c r="Z184" s="57">
        <v>44044</v>
      </c>
      <c r="AA184" t="s">
        <v>30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12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12</v>
      </c>
      <c r="Z185" s="57">
        <v>44051</v>
      </c>
      <c r="AA185" t="s">
        <v>31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4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AA186" t="s">
        <v>32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S186">
        <v>2023</v>
      </c>
      <c r="AT186">
        <v>1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X187">
        <v>2021</v>
      </c>
      <c r="Y187">
        <v>1</v>
      </c>
      <c r="Z187" s="57">
        <v>44091</v>
      </c>
      <c r="AA187" t="s">
        <v>99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2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Z188" s="57">
        <v>44096</v>
      </c>
      <c r="AA188" t="s">
        <v>101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3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Y189">
        <v>2</v>
      </c>
      <c r="Z189" s="57">
        <v>44112</v>
      </c>
      <c r="AA189" t="s">
        <v>110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5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Z190" s="57">
        <v>44116</v>
      </c>
      <c r="AA190" t="s">
        <v>112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6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Y191">
        <v>6</v>
      </c>
      <c r="Z191" s="57">
        <v>44251</v>
      </c>
      <c r="AA191" t="s">
        <v>274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7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7</v>
      </c>
      <c r="Z192" s="57">
        <v>44263</v>
      </c>
      <c r="AA192" t="s">
        <v>285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8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Z193" s="57">
        <v>44278</v>
      </c>
      <c r="AA193" t="s">
        <v>318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9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Z194" s="57">
        <v>44285</v>
      </c>
      <c r="AA194" t="s">
        <v>322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10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Y195">
        <v>8</v>
      </c>
      <c r="Z195" s="57">
        <v>44319</v>
      </c>
      <c r="AA195" t="s">
        <v>329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11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Y196">
        <v>12</v>
      </c>
      <c r="Z196" s="57">
        <v>44440</v>
      </c>
      <c r="AA196" t="s">
        <v>369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4</v>
      </c>
      <c r="Z197" s="57">
        <v>44191</v>
      </c>
      <c r="AA197" t="s">
        <v>211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S197">
        <v>2024</v>
      </c>
      <c r="AT197">
        <v>1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X198">
        <v>2022</v>
      </c>
      <c r="Y198">
        <v>1</v>
      </c>
      <c r="Z198" s="57">
        <v>44466</v>
      </c>
      <c r="AA198" t="s">
        <v>377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2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Z199" s="57">
        <v>44469</v>
      </c>
      <c r="AA199" t="s">
        <v>380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3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5</v>
      </c>
      <c r="Z200" s="57">
        <v>44575</v>
      </c>
      <c r="AA200" t="s">
        <v>559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5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AA201" t="s">
        <v>561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6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44578</v>
      </c>
      <c r="AA202" t="s">
        <v>562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7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Z203" s="57">
        <v>44587</v>
      </c>
      <c r="AA203" t="s">
        <v>569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8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6</v>
      </c>
      <c r="Z204" s="57">
        <v>44607</v>
      </c>
      <c r="AA204" t="s">
        <v>602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9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8</v>
      </c>
      <c r="Z205" s="57">
        <v>44672</v>
      </c>
      <c r="AA205" t="s">
        <v>700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10</v>
      </c>
      <c r="AU205" s="18"/>
      <c r="AV205" s="18"/>
      <c r="AW205" s="18"/>
      <c r="AX205" s="18">
        <v>420</v>
      </c>
      <c r="AY205" s="18"/>
      <c r="AZ205" s="18"/>
      <c r="BA205" s="18">
        <v>420</v>
      </c>
    </row>
    <row r="206" spans="24:53" x14ac:dyDescent="0.35">
      <c r="Y206">
        <v>9</v>
      </c>
      <c r="Z206" s="57">
        <v>44705</v>
      </c>
      <c r="AA206" t="s">
        <v>795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11</v>
      </c>
      <c r="AU206" s="18"/>
      <c r="AV206" s="18"/>
      <c r="AW206" s="18"/>
      <c r="AX206" s="18">
        <v>17401.5</v>
      </c>
      <c r="AY206" s="18"/>
      <c r="AZ206" s="18"/>
      <c r="BA206" s="18">
        <v>17401.5</v>
      </c>
    </row>
    <row r="207" spans="24:53" x14ac:dyDescent="0.35">
      <c r="Y207">
        <v>12</v>
      </c>
      <c r="Z207" s="57">
        <v>44788</v>
      </c>
      <c r="AA207" t="s">
        <v>902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12</v>
      </c>
      <c r="AU207" s="18"/>
      <c r="AV207" s="18"/>
      <c r="AW207" s="18"/>
      <c r="AX207" s="18">
        <v>20508.599999999999</v>
      </c>
      <c r="AY207" s="18"/>
      <c r="AZ207" s="18"/>
      <c r="BA207" s="18">
        <v>20508.599999999999</v>
      </c>
    </row>
    <row r="208" spans="24:53" x14ac:dyDescent="0.35">
      <c r="Y208">
        <v>4</v>
      </c>
      <c r="Z208" s="57">
        <v>44545</v>
      </c>
      <c r="AA208" t="s">
        <v>508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4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Z209" s="57">
        <v>44546</v>
      </c>
      <c r="AA209" t="s">
        <v>510</v>
      </c>
      <c r="AB209" s="18"/>
      <c r="AC209" s="18"/>
      <c r="AD209" s="18"/>
      <c r="AE209" s="18">
        <v>0</v>
      </c>
      <c r="AF209" s="18"/>
      <c r="AG209" s="18"/>
      <c r="AH209" s="18">
        <v>0</v>
      </c>
      <c r="AS209">
        <v>2025</v>
      </c>
      <c r="AT209">
        <v>1</v>
      </c>
      <c r="AU209" s="18"/>
      <c r="AV209" s="18"/>
      <c r="AW209" s="18"/>
      <c r="AX209" s="18">
        <v>21025.8</v>
      </c>
      <c r="AY209" s="18"/>
      <c r="AZ209" s="18"/>
      <c r="BA209" s="18">
        <v>21025.8</v>
      </c>
    </row>
    <row r="210" spans="23:53" x14ac:dyDescent="0.35">
      <c r="Z210" s="57">
        <v>44551</v>
      </c>
      <c r="AA210" t="s">
        <v>512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2</v>
      </c>
      <c r="AU210" s="18"/>
      <c r="AV210" s="18"/>
      <c r="AW210" s="18"/>
      <c r="AX210" s="18">
        <v>42934.600000000006</v>
      </c>
      <c r="AY210" s="18"/>
      <c r="AZ210" s="18"/>
      <c r="BA210" s="18">
        <v>42934.600000000006</v>
      </c>
    </row>
    <row r="211" spans="23:53" x14ac:dyDescent="0.35">
      <c r="X211">
        <v>2023</v>
      </c>
      <c r="Y211">
        <v>2</v>
      </c>
      <c r="Z211" s="57">
        <v>44854</v>
      </c>
      <c r="AA211" t="s">
        <v>1008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3</v>
      </c>
      <c r="AU211" s="18"/>
      <c r="AV211" s="18"/>
      <c r="AW211" s="18"/>
      <c r="AX211" s="18">
        <v>22788.400000000001</v>
      </c>
      <c r="AY211" s="18"/>
      <c r="AZ211" s="18"/>
      <c r="BA211" s="18">
        <v>22788.400000000001</v>
      </c>
    </row>
    <row r="212" spans="23:53" x14ac:dyDescent="0.35">
      <c r="Y212">
        <v>3</v>
      </c>
      <c r="Z212" s="57">
        <v>44866</v>
      </c>
      <c r="AA212" t="s">
        <v>1046</v>
      </c>
      <c r="AB212" s="18"/>
      <c r="AC212" s="18"/>
      <c r="AD212" s="18"/>
      <c r="AE212" s="18">
        <v>0</v>
      </c>
      <c r="AF212" s="18"/>
      <c r="AG212" s="18"/>
      <c r="AH212" s="18">
        <v>0</v>
      </c>
      <c r="AR212" s="36" t="s">
        <v>204</v>
      </c>
      <c r="AS212" s="36"/>
      <c r="AT212" s="36"/>
      <c r="AU212" s="37"/>
      <c r="AV212" s="37"/>
      <c r="AW212" s="37"/>
      <c r="AX212" s="37">
        <v>124899.5</v>
      </c>
      <c r="AY212" s="37"/>
      <c r="AZ212" s="37"/>
      <c r="BA212" s="37">
        <v>124899.5</v>
      </c>
    </row>
    <row r="213" spans="23:53" x14ac:dyDescent="0.35">
      <c r="Y213">
        <v>6</v>
      </c>
      <c r="Z213" s="57">
        <v>44978</v>
      </c>
      <c r="AA213" t="s">
        <v>1273</v>
      </c>
      <c r="AB213" s="18"/>
      <c r="AC213" s="18"/>
      <c r="AD213" s="18"/>
      <c r="AE213" s="18">
        <v>0</v>
      </c>
      <c r="AF213" s="18"/>
      <c r="AG213" s="18"/>
      <c r="AH213" s="18">
        <v>0</v>
      </c>
      <c r="AR213" t="s">
        <v>173</v>
      </c>
      <c r="AS213">
        <v>2020</v>
      </c>
      <c r="AT213">
        <v>11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W214" s="36" t="s">
        <v>138</v>
      </c>
      <c r="X214" s="36"/>
      <c r="Y214" s="36"/>
      <c r="Z214" s="36"/>
      <c r="AA214" s="36"/>
      <c r="AB214" s="37"/>
      <c r="AC214" s="37"/>
      <c r="AD214" s="37"/>
      <c r="AE214" s="37">
        <v>0</v>
      </c>
      <c r="AF214" s="37"/>
      <c r="AG214" s="37"/>
      <c r="AH214" s="37">
        <v>0</v>
      </c>
      <c r="AR214" s="36" t="s">
        <v>185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5">
      <c r="W215" t="s">
        <v>14</v>
      </c>
      <c r="X215">
        <v>2020</v>
      </c>
      <c r="Y215">
        <v>6</v>
      </c>
      <c r="Z215" s="57">
        <v>43993</v>
      </c>
      <c r="AA215" t="s">
        <v>11</v>
      </c>
      <c r="AB215" s="18">
        <v>0</v>
      </c>
      <c r="AC215" s="18"/>
      <c r="AD215" s="18"/>
      <c r="AE215" s="18"/>
      <c r="AF215" s="18"/>
      <c r="AG215" s="18"/>
      <c r="AH215" s="18">
        <v>0</v>
      </c>
      <c r="AR215" t="s">
        <v>223</v>
      </c>
      <c r="AS215" t="s">
        <v>1763</v>
      </c>
      <c r="AT215" t="s">
        <v>1763</v>
      </c>
      <c r="AU215" s="18"/>
      <c r="AV215" s="18"/>
      <c r="AW215" s="18"/>
      <c r="AX215" s="18"/>
      <c r="AY215" s="18">
        <v>0</v>
      </c>
      <c r="AZ215" s="18"/>
      <c r="BA215" s="18">
        <v>0</v>
      </c>
    </row>
    <row r="216" spans="23:53" x14ac:dyDescent="0.35">
      <c r="X216">
        <v>2021</v>
      </c>
      <c r="Y216">
        <v>9</v>
      </c>
      <c r="Z216" s="57">
        <v>44440</v>
      </c>
      <c r="AA216" t="s">
        <v>370</v>
      </c>
      <c r="AB216" s="18">
        <v>0</v>
      </c>
      <c r="AC216" s="18"/>
      <c r="AD216" s="18"/>
      <c r="AE216" s="18"/>
      <c r="AF216" s="18"/>
      <c r="AG216" s="18"/>
      <c r="AH216" s="18">
        <v>0</v>
      </c>
      <c r="AR216" s="36" t="s">
        <v>224</v>
      </c>
      <c r="AS216" s="36"/>
      <c r="AT216" s="36"/>
      <c r="AU216" s="37"/>
      <c r="AV216" s="37"/>
      <c r="AW216" s="37"/>
      <c r="AX216" s="37"/>
      <c r="AY216" s="37">
        <v>0</v>
      </c>
      <c r="AZ216" s="37"/>
      <c r="BA216" s="37">
        <v>0</v>
      </c>
    </row>
    <row r="217" spans="23:53" x14ac:dyDescent="0.35">
      <c r="W217" s="36" t="s">
        <v>139</v>
      </c>
      <c r="X217" s="36"/>
      <c r="Y217" s="36"/>
      <c r="Z217" s="36"/>
      <c r="AA217" s="36"/>
      <c r="AB217" s="37">
        <v>0</v>
      </c>
      <c r="AC217" s="37"/>
      <c r="AD217" s="37"/>
      <c r="AE217" s="37"/>
      <c r="AF217" s="37"/>
      <c r="AG217" s="37"/>
      <c r="AH217" s="37">
        <v>0</v>
      </c>
      <c r="AR217" t="s">
        <v>228</v>
      </c>
      <c r="AS217" t="s">
        <v>1763</v>
      </c>
      <c r="AT217" t="s">
        <v>1763</v>
      </c>
      <c r="AU217" s="18"/>
      <c r="AV217" s="18"/>
      <c r="AW217" s="18"/>
      <c r="AX217" s="18"/>
      <c r="AY217" s="18">
        <v>0</v>
      </c>
      <c r="AZ217" s="18"/>
      <c r="BA217" s="18">
        <v>0</v>
      </c>
    </row>
    <row r="218" spans="23:53" x14ac:dyDescent="0.35">
      <c r="W218" t="s">
        <v>52</v>
      </c>
      <c r="X218">
        <v>2020</v>
      </c>
      <c r="Y218">
        <v>8</v>
      </c>
      <c r="Z218" s="57">
        <v>44065</v>
      </c>
      <c r="AA218" t="s">
        <v>50</v>
      </c>
      <c r="AB218" s="18">
        <v>0</v>
      </c>
      <c r="AC218" s="18"/>
      <c r="AD218" s="18"/>
      <c r="AE218" s="18"/>
      <c r="AF218" s="18"/>
      <c r="AG218" s="18"/>
      <c r="AH218" s="18">
        <v>0</v>
      </c>
      <c r="AR218" s="36" t="s">
        <v>255</v>
      </c>
      <c r="AS218" s="36"/>
      <c r="AT218" s="36"/>
      <c r="AU218" s="37"/>
      <c r="AV218" s="37"/>
      <c r="AW218" s="37"/>
      <c r="AX218" s="37"/>
      <c r="AY218" s="37">
        <v>0</v>
      </c>
      <c r="AZ218" s="37"/>
      <c r="BA218" s="37">
        <v>0</v>
      </c>
    </row>
    <row r="219" spans="23:53" x14ac:dyDescent="0.35">
      <c r="Y219">
        <v>9</v>
      </c>
      <c r="Z219" s="57">
        <v>44075</v>
      </c>
      <c r="AA219" t="s">
        <v>66</v>
      </c>
      <c r="AB219" s="18">
        <v>0</v>
      </c>
      <c r="AC219" s="18"/>
      <c r="AD219" s="18"/>
      <c r="AE219" s="18"/>
      <c r="AF219" s="18"/>
      <c r="AG219" s="18"/>
      <c r="AH219" s="18">
        <v>0</v>
      </c>
      <c r="AR219" t="s">
        <v>262</v>
      </c>
      <c r="AS219">
        <v>2021</v>
      </c>
      <c r="AT219">
        <v>2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Y220">
        <v>11</v>
      </c>
      <c r="Z220" s="57">
        <v>44156</v>
      </c>
      <c r="AA220" t="s">
        <v>170</v>
      </c>
      <c r="AB220" s="18">
        <v>0</v>
      </c>
      <c r="AC220" s="18"/>
      <c r="AD220" s="18"/>
      <c r="AE220" s="18"/>
      <c r="AF220" s="18"/>
      <c r="AG220" s="18"/>
      <c r="AH220" s="18">
        <v>0</v>
      </c>
      <c r="AT220">
        <v>3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Z221" s="57">
        <v>44165</v>
      </c>
      <c r="AA221" t="s">
        <v>183</v>
      </c>
      <c r="AB221" s="18">
        <v>0</v>
      </c>
      <c r="AC221" s="18"/>
      <c r="AD221" s="18"/>
      <c r="AE221" s="18"/>
      <c r="AF221" s="18"/>
      <c r="AG221" s="18"/>
      <c r="AH221" s="18">
        <v>0</v>
      </c>
      <c r="AT221">
        <v>10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X222">
        <v>2021</v>
      </c>
      <c r="Y222">
        <v>2</v>
      </c>
      <c r="Z222" s="57">
        <v>44250</v>
      </c>
      <c r="AA222" t="s">
        <v>275</v>
      </c>
      <c r="AB222" s="18">
        <v>0</v>
      </c>
      <c r="AC222" s="18"/>
      <c r="AD222" s="18"/>
      <c r="AE222" s="18"/>
      <c r="AF222" s="18"/>
      <c r="AG222" s="18"/>
      <c r="AH222" s="18">
        <v>0</v>
      </c>
      <c r="AS222">
        <v>2023</v>
      </c>
      <c r="AT222">
        <v>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10</v>
      </c>
      <c r="Z223" s="57">
        <v>44492</v>
      </c>
      <c r="AA223" t="s">
        <v>441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T223">
        <v>3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Z224" s="57">
        <v>44497</v>
      </c>
      <c r="AA224" t="s">
        <v>444</v>
      </c>
      <c r="AB224" s="18">
        <v>0</v>
      </c>
      <c r="AC224" s="18"/>
      <c r="AD224" s="18"/>
      <c r="AE224" s="18"/>
      <c r="AF224" s="18"/>
      <c r="AG224" s="18"/>
      <c r="AH224" s="18">
        <v>0</v>
      </c>
      <c r="AT224">
        <v>5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3:53" x14ac:dyDescent="0.35">
      <c r="Y225">
        <v>11</v>
      </c>
      <c r="Z225" s="57">
        <v>44529</v>
      </c>
      <c r="AA225" t="s">
        <v>484</v>
      </c>
      <c r="AB225" s="18">
        <v>0</v>
      </c>
      <c r="AC225" s="18"/>
      <c r="AD225" s="18"/>
      <c r="AE225" s="18"/>
      <c r="AF225" s="18"/>
      <c r="AG225" s="18"/>
      <c r="AH225" s="18">
        <v>0</v>
      </c>
      <c r="AT225">
        <v>6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3:53" x14ac:dyDescent="0.35">
      <c r="W226" s="36" t="s">
        <v>140</v>
      </c>
      <c r="X226" s="36"/>
      <c r="Y226" s="36"/>
      <c r="Z226" s="36"/>
      <c r="AA226" s="36"/>
      <c r="AB226" s="37">
        <v>0</v>
      </c>
      <c r="AC226" s="37"/>
      <c r="AD226" s="37"/>
      <c r="AE226" s="37"/>
      <c r="AF226" s="37"/>
      <c r="AG226" s="37"/>
      <c r="AH226" s="37">
        <v>0</v>
      </c>
      <c r="AT226">
        <v>7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5">
      <c r="W227" t="s">
        <v>62</v>
      </c>
      <c r="X227">
        <v>2020</v>
      </c>
      <c r="Y227">
        <v>12</v>
      </c>
      <c r="Z227" s="57">
        <v>44070</v>
      </c>
      <c r="AA227" t="s">
        <v>60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8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X228">
        <v>2021</v>
      </c>
      <c r="Y228">
        <v>1</v>
      </c>
      <c r="Z228" s="57">
        <v>44097</v>
      </c>
      <c r="AA228" t="s">
        <v>102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9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Y229">
        <v>2</v>
      </c>
      <c r="Z229" s="57">
        <v>44125</v>
      </c>
      <c r="AA229" t="s">
        <v>127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10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Y230">
        <v>3</v>
      </c>
      <c r="Z230" s="57">
        <v>44155</v>
      </c>
      <c r="AA230" t="s">
        <v>167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11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Z231" s="57">
        <v>44165</v>
      </c>
      <c r="AA231" t="s">
        <v>184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12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AA232" t="s">
        <v>200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4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5</v>
      </c>
      <c r="Z233" s="57">
        <v>44207</v>
      </c>
      <c r="AA233" t="s">
        <v>239</v>
      </c>
      <c r="AB233" s="18"/>
      <c r="AC233" s="18"/>
      <c r="AD233" s="18"/>
      <c r="AE233" s="18">
        <v>0</v>
      </c>
      <c r="AF233" s="18"/>
      <c r="AG233" s="18"/>
      <c r="AH233" s="18">
        <v>0</v>
      </c>
      <c r="AS233">
        <v>2024</v>
      </c>
      <c r="AT233">
        <v>1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Z234" s="57">
        <v>44225</v>
      </c>
      <c r="AA234" t="s">
        <v>253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3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Y235">
        <v>7</v>
      </c>
      <c r="Z235" s="57">
        <v>44279</v>
      </c>
      <c r="AA235" t="s">
        <v>320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5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Y236">
        <v>8</v>
      </c>
      <c r="Z236" s="57">
        <v>44294</v>
      </c>
      <c r="AA236" t="s">
        <v>326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6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Z237" s="57">
        <v>44315</v>
      </c>
      <c r="AA237" t="s">
        <v>331</v>
      </c>
      <c r="AB237" s="18"/>
      <c r="AC237" s="18"/>
      <c r="AD237" s="18"/>
      <c r="AE237" s="18">
        <v>-179.39999999999998</v>
      </c>
      <c r="AF237" s="18"/>
      <c r="AG237" s="18"/>
      <c r="AH237" s="18">
        <v>-179.39999999999998</v>
      </c>
      <c r="AT237">
        <v>8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9</v>
      </c>
      <c r="Z238" s="57">
        <v>44348</v>
      </c>
      <c r="AA238" t="s">
        <v>355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4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AA239" t="s">
        <v>358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R239" s="36" t="s">
        <v>263</v>
      </c>
      <c r="AS239" s="36"/>
      <c r="AT239" s="36"/>
      <c r="AU239" s="37">
        <v>0</v>
      </c>
      <c r="AV239" s="37"/>
      <c r="AW239" s="37"/>
      <c r="AX239" s="37"/>
      <c r="AY239" s="37"/>
      <c r="AZ239" s="37"/>
      <c r="BA239" s="37">
        <v>0</v>
      </c>
    </row>
    <row r="240" spans="23:53" x14ac:dyDescent="0.35">
      <c r="Y240">
        <v>4</v>
      </c>
      <c r="Z240" s="57">
        <v>44196</v>
      </c>
      <c r="AA240" t="s">
        <v>217</v>
      </c>
      <c r="AB240" s="18"/>
      <c r="AC240" s="18"/>
      <c r="AD240" s="18"/>
      <c r="AE240" s="18">
        <v>0</v>
      </c>
      <c r="AF240" s="18"/>
      <c r="AG240" s="18"/>
      <c r="AH240" s="18">
        <v>0</v>
      </c>
      <c r="AR240" t="s">
        <v>280</v>
      </c>
      <c r="AS240">
        <v>2021</v>
      </c>
      <c r="AT240">
        <v>2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X241">
        <v>2022</v>
      </c>
      <c r="Y241">
        <v>1</v>
      </c>
      <c r="Z241" s="57">
        <v>44453</v>
      </c>
      <c r="AA241" t="s">
        <v>372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4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2</v>
      </c>
      <c r="Z242" s="57">
        <v>44474</v>
      </c>
      <c r="AA242" t="s">
        <v>402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R242" s="36" t="s">
        <v>281</v>
      </c>
      <c r="AS242" s="36"/>
      <c r="AT242" s="36"/>
      <c r="AU242" s="37">
        <v>0</v>
      </c>
      <c r="AV242" s="37"/>
      <c r="AW242" s="37"/>
      <c r="AX242" s="37"/>
      <c r="AY242" s="37"/>
      <c r="AZ242" s="37"/>
      <c r="BA242" s="37">
        <v>0</v>
      </c>
    </row>
    <row r="243" spans="24:53" x14ac:dyDescent="0.35">
      <c r="Z243" s="57">
        <v>44497</v>
      </c>
      <c r="AA243" t="s">
        <v>446</v>
      </c>
      <c r="AB243" s="18"/>
      <c r="AC243" s="18"/>
      <c r="AD243" s="18"/>
      <c r="AE243" s="18">
        <v>0</v>
      </c>
      <c r="AF243" s="18"/>
      <c r="AG243" s="18"/>
      <c r="AH243" s="18">
        <v>0</v>
      </c>
      <c r="AR243" t="s">
        <v>289</v>
      </c>
      <c r="AS243">
        <v>2021</v>
      </c>
      <c r="AT243">
        <v>3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Z244" s="57">
        <v>44499</v>
      </c>
      <c r="AA244" t="s">
        <v>449</v>
      </c>
      <c r="AB244" s="18"/>
      <c r="AC244" s="18"/>
      <c r="AD244" s="18"/>
      <c r="AE244" s="18">
        <v>0</v>
      </c>
      <c r="AF244" s="18"/>
      <c r="AG244" s="18"/>
      <c r="AH244" s="18">
        <v>0</v>
      </c>
      <c r="AR244" s="36" t="s">
        <v>291</v>
      </c>
      <c r="AS244" s="36"/>
      <c r="AT244" s="36"/>
      <c r="AU244" s="37">
        <v>0</v>
      </c>
      <c r="AV244" s="37"/>
      <c r="AW244" s="37"/>
      <c r="AX244" s="37"/>
      <c r="AY244" s="37"/>
      <c r="AZ244" s="37"/>
      <c r="BA244" s="37">
        <v>0</v>
      </c>
    </row>
    <row r="245" spans="24:53" x14ac:dyDescent="0.35">
      <c r="Y245">
        <v>3</v>
      </c>
      <c r="Z245" s="57">
        <v>44503</v>
      </c>
      <c r="AA245" t="s">
        <v>460</v>
      </c>
      <c r="AB245" s="18"/>
      <c r="AC245" s="18"/>
      <c r="AD245" s="18"/>
      <c r="AE245" s="18">
        <v>0</v>
      </c>
      <c r="AF245" s="18"/>
      <c r="AG245" s="18"/>
      <c r="AH245" s="18">
        <v>0</v>
      </c>
      <c r="AR245" t="s">
        <v>375</v>
      </c>
      <c r="AS245">
        <v>2021</v>
      </c>
      <c r="AT245">
        <v>9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Z246" s="57">
        <v>44508</v>
      </c>
      <c r="AA246" t="s">
        <v>465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R246" s="36" t="s">
        <v>382</v>
      </c>
      <c r="AS246" s="36"/>
      <c r="AT246" s="36"/>
      <c r="AU246" s="37">
        <v>0</v>
      </c>
      <c r="AV246" s="37"/>
      <c r="AW246" s="37"/>
      <c r="AX246" s="37"/>
      <c r="AY246" s="37"/>
      <c r="AZ246" s="37"/>
      <c r="BA246" s="37">
        <v>0</v>
      </c>
    </row>
    <row r="247" spans="24:53" x14ac:dyDescent="0.35">
      <c r="Y247">
        <v>5</v>
      </c>
      <c r="Z247" s="57">
        <v>44572</v>
      </c>
      <c r="AA247" t="s">
        <v>552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R247" t="s">
        <v>400</v>
      </c>
      <c r="AS247">
        <v>2021</v>
      </c>
      <c r="AT247">
        <v>10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Z248" s="57">
        <v>44585</v>
      </c>
      <c r="AA248" t="s">
        <v>567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11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6</v>
      </c>
      <c r="Z249" s="57">
        <v>44609</v>
      </c>
      <c r="AA249" t="s">
        <v>603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12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7</v>
      </c>
      <c r="Z250" s="57">
        <v>44628</v>
      </c>
      <c r="AA250" t="s">
        <v>635</v>
      </c>
      <c r="AB250" s="18"/>
      <c r="AC250" s="18"/>
      <c r="AD250" s="18"/>
      <c r="AE250" s="18">
        <v>0</v>
      </c>
      <c r="AF250" s="18"/>
      <c r="AG250" s="18"/>
      <c r="AH250" s="18">
        <v>0</v>
      </c>
      <c r="AS250">
        <v>2022</v>
      </c>
      <c r="AT250">
        <v>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44635</v>
      </c>
      <c r="AA251" t="s">
        <v>647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2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Y252">
        <v>8</v>
      </c>
      <c r="Z252" s="57">
        <v>44678</v>
      </c>
      <c r="AA252" t="s">
        <v>723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3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Y253">
        <v>9</v>
      </c>
      <c r="Z253" s="57">
        <v>44704</v>
      </c>
      <c r="AA253" t="s">
        <v>790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5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10</v>
      </c>
      <c r="Z254" s="57">
        <v>44721</v>
      </c>
      <c r="AA254" t="s">
        <v>831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6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44741</v>
      </c>
      <c r="AA255" t="s">
        <v>847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7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11</v>
      </c>
      <c r="Z256" s="57">
        <v>44768</v>
      </c>
      <c r="AA256" t="s">
        <v>870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8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12</v>
      </c>
      <c r="Z257" s="57">
        <v>44798</v>
      </c>
      <c r="AA257" t="s">
        <v>912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9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4</v>
      </c>
      <c r="Z258" s="57">
        <v>44545</v>
      </c>
      <c r="AA258" t="s">
        <v>507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10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44561</v>
      </c>
      <c r="AA259" t="s">
        <v>535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11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X260">
        <v>2023</v>
      </c>
      <c r="Y260">
        <v>1</v>
      </c>
      <c r="Z260" s="57">
        <v>44828</v>
      </c>
      <c r="AA260" t="s">
        <v>947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12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Z261" s="57">
        <v>44835</v>
      </c>
      <c r="AA261" t="s">
        <v>986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4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2</v>
      </c>
      <c r="Z262" s="57">
        <v>44849</v>
      </c>
      <c r="AA262" t="s">
        <v>1001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S262">
        <v>2023</v>
      </c>
      <c r="AT262">
        <v>1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44851</v>
      </c>
      <c r="AA263" t="s">
        <v>1005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2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3</v>
      </c>
      <c r="Z264" s="57">
        <v>44866</v>
      </c>
      <c r="AA264" t="s">
        <v>1047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3</v>
      </c>
      <c r="AU264" s="18">
        <v>-1.1368683772161603E-13</v>
      </c>
      <c r="AV264" s="18"/>
      <c r="AW264" s="18"/>
      <c r="AX264" s="18"/>
      <c r="AY264" s="18"/>
      <c r="AZ264" s="18"/>
      <c r="BA264" s="18">
        <v>-1.1368683772161603E-13</v>
      </c>
    </row>
    <row r="265" spans="24:53" x14ac:dyDescent="0.35">
      <c r="Z265" s="57">
        <v>44894</v>
      </c>
      <c r="AA265" t="s">
        <v>1092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5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5</v>
      </c>
      <c r="Z266" s="57">
        <v>44938</v>
      </c>
      <c r="AA266" t="s">
        <v>1180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6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44944</v>
      </c>
      <c r="AA267" t="s">
        <v>1192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7</v>
      </c>
      <c r="AU267" s="18">
        <v>-1.1368683772161603E-13</v>
      </c>
      <c r="AV267" s="18"/>
      <c r="AW267" s="18"/>
      <c r="AX267" s="18"/>
      <c r="AY267" s="18"/>
      <c r="AZ267" s="18"/>
      <c r="BA267" s="18">
        <v>-1.1368683772161603E-13</v>
      </c>
    </row>
    <row r="268" spans="24:53" x14ac:dyDescent="0.35">
      <c r="Y268">
        <v>6</v>
      </c>
      <c r="Z268" t="s">
        <v>1250</v>
      </c>
      <c r="AA268" t="s">
        <v>1251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8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Y269">
        <v>7</v>
      </c>
      <c r="Z269" t="s">
        <v>1334</v>
      </c>
      <c r="AA269" t="s">
        <v>1333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9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8</v>
      </c>
      <c r="Z270" t="s">
        <v>1403</v>
      </c>
      <c r="AA270" t="s">
        <v>1404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10</v>
      </c>
      <c r="AU270" s="18">
        <v>-5.6843418860808015E-14</v>
      </c>
      <c r="AV270" s="18"/>
      <c r="AW270" s="18"/>
      <c r="AX270" s="18"/>
      <c r="AY270" s="18"/>
      <c r="AZ270" s="18"/>
      <c r="BA270" s="18">
        <v>-5.6843418860808015E-14</v>
      </c>
    </row>
    <row r="271" spans="24:53" x14ac:dyDescent="0.35">
      <c r="Y271">
        <v>9</v>
      </c>
      <c r="Z271" s="57">
        <v>45056</v>
      </c>
      <c r="AA271" t="s">
        <v>1542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11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10</v>
      </c>
      <c r="Z272" s="57">
        <v>45083</v>
      </c>
      <c r="AA272" t="s">
        <v>1616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12</v>
      </c>
      <c r="AU272" s="18">
        <v>6322.2</v>
      </c>
      <c r="AV272" s="18"/>
      <c r="AW272" s="18"/>
      <c r="AX272" s="18"/>
      <c r="AY272" s="18"/>
      <c r="AZ272" s="18"/>
      <c r="BA272" s="18">
        <v>6322.2</v>
      </c>
    </row>
    <row r="273" spans="24:53" x14ac:dyDescent="0.35">
      <c r="Y273">
        <v>11</v>
      </c>
      <c r="Z273" s="57">
        <v>45117</v>
      </c>
      <c r="AA273" t="s">
        <v>1716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4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Z274" s="57">
        <v>45128</v>
      </c>
      <c r="AA274" t="s">
        <v>1727</v>
      </c>
      <c r="AB274" s="18"/>
      <c r="AC274" s="18"/>
      <c r="AD274" s="18"/>
      <c r="AE274" s="18">
        <v>0</v>
      </c>
      <c r="AF274" s="18"/>
      <c r="AG274" s="18"/>
      <c r="AH274" s="18">
        <v>0</v>
      </c>
      <c r="AS274">
        <v>2024</v>
      </c>
      <c r="AT274">
        <v>1</v>
      </c>
      <c r="AU274" s="18">
        <v>5139.8</v>
      </c>
      <c r="AV274" s="18"/>
      <c r="AW274" s="18"/>
      <c r="AX274" s="18"/>
      <c r="AY274" s="18"/>
      <c r="AZ274" s="18"/>
      <c r="BA274" s="18">
        <v>5139.8</v>
      </c>
    </row>
    <row r="275" spans="24:53" x14ac:dyDescent="0.35">
      <c r="Z275" s="57">
        <v>45140</v>
      </c>
      <c r="AA275" t="s">
        <v>1795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2</v>
      </c>
      <c r="AU275" s="18">
        <v>8424</v>
      </c>
      <c r="AV275" s="18"/>
      <c r="AW275" s="18"/>
      <c r="AX275" s="18"/>
      <c r="AY275" s="18"/>
      <c r="AZ275" s="18"/>
      <c r="BA275" s="18">
        <v>8424</v>
      </c>
    </row>
    <row r="276" spans="24:53" x14ac:dyDescent="0.35">
      <c r="Y276">
        <v>4</v>
      </c>
      <c r="Z276" s="57">
        <v>44922</v>
      </c>
      <c r="AA276" t="s">
        <v>1137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3</v>
      </c>
      <c r="AU276" s="18">
        <v>7875.3</v>
      </c>
      <c r="AV276" s="18"/>
      <c r="AW276" s="18"/>
      <c r="AX276" s="18"/>
      <c r="AY276" s="18"/>
      <c r="AZ276" s="18"/>
      <c r="BA276" s="18">
        <v>7875.3</v>
      </c>
    </row>
    <row r="277" spans="24:53" x14ac:dyDescent="0.35">
      <c r="X277">
        <v>2024</v>
      </c>
      <c r="Y277">
        <v>1</v>
      </c>
      <c r="Z277" s="57">
        <v>45174</v>
      </c>
      <c r="AA277" t="s">
        <v>1883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5</v>
      </c>
      <c r="AU277" s="18">
        <v>7963.8</v>
      </c>
      <c r="AV277" s="18"/>
      <c r="AW277" s="18"/>
      <c r="AX277" s="18"/>
      <c r="AY277" s="18"/>
      <c r="AZ277" s="18"/>
      <c r="BA277" s="18">
        <v>7963.8</v>
      </c>
    </row>
    <row r="278" spans="24:53" x14ac:dyDescent="0.35">
      <c r="Y278">
        <v>2</v>
      </c>
      <c r="Z278" s="57">
        <v>45205</v>
      </c>
      <c r="AA278" t="s">
        <v>1998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6</v>
      </c>
      <c r="AU278" s="18">
        <v>4852.5</v>
      </c>
      <c r="AV278" s="18"/>
      <c r="AW278" s="18"/>
      <c r="AX278" s="18"/>
      <c r="AY278" s="18"/>
      <c r="AZ278" s="18"/>
      <c r="BA278" s="18">
        <v>4852.5</v>
      </c>
    </row>
    <row r="279" spans="24:53" x14ac:dyDescent="0.35">
      <c r="Y279">
        <v>3</v>
      </c>
      <c r="Z279" s="57">
        <v>45245</v>
      </c>
      <c r="AA279" t="s">
        <v>2159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7</v>
      </c>
      <c r="AU279" s="18">
        <v>8721.2999999999993</v>
      </c>
      <c r="AV279" s="18"/>
      <c r="AW279" s="18"/>
      <c r="AX279" s="18"/>
      <c r="AY279" s="18"/>
      <c r="AZ279" s="18"/>
      <c r="BA279" s="18">
        <v>8721.2999999999993</v>
      </c>
    </row>
    <row r="280" spans="24:53" x14ac:dyDescent="0.35">
      <c r="AA280" t="s">
        <v>2160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8</v>
      </c>
      <c r="AU280" s="18">
        <v>7650</v>
      </c>
      <c r="AV280" s="18"/>
      <c r="AW280" s="18"/>
      <c r="AX280" s="18"/>
      <c r="AY280" s="18"/>
      <c r="AZ280" s="18"/>
      <c r="BA280" s="18">
        <v>7650</v>
      </c>
    </row>
    <row r="281" spans="24:53" x14ac:dyDescent="0.35">
      <c r="Z281" s="57">
        <v>45261</v>
      </c>
      <c r="AA281" t="s">
        <v>2175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9</v>
      </c>
      <c r="AU281" s="18">
        <v>6271.3</v>
      </c>
      <c r="AV281" s="18"/>
      <c r="AW281" s="18"/>
      <c r="AX281" s="18"/>
      <c r="AY281" s="18"/>
      <c r="AZ281" s="18"/>
      <c r="BA281" s="18">
        <v>6271.3</v>
      </c>
    </row>
    <row r="282" spans="24:53" x14ac:dyDescent="0.35">
      <c r="Y282">
        <v>5</v>
      </c>
      <c r="Z282" s="57">
        <v>45303</v>
      </c>
      <c r="AA282" t="s">
        <v>2280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10</v>
      </c>
      <c r="AU282" s="18">
        <v>4973.5</v>
      </c>
      <c r="AV282" s="18"/>
      <c r="AW282" s="18"/>
      <c r="AX282" s="18"/>
      <c r="AY282" s="18"/>
      <c r="AZ282" s="18"/>
      <c r="BA282" s="18">
        <v>4973.5</v>
      </c>
    </row>
    <row r="283" spans="24:53" x14ac:dyDescent="0.35">
      <c r="Y283">
        <v>6</v>
      </c>
      <c r="Z283" s="57">
        <v>45327</v>
      </c>
      <c r="AA283" t="s">
        <v>2348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11</v>
      </c>
      <c r="AU283" s="18">
        <v>8377.2999999999993</v>
      </c>
      <c r="AV283" s="18"/>
      <c r="AW283" s="18"/>
      <c r="AX283" s="18"/>
      <c r="AY283" s="18"/>
      <c r="AZ283" s="18"/>
      <c r="BA283" s="18">
        <v>8377.2999999999993</v>
      </c>
    </row>
    <row r="284" spans="24:53" x14ac:dyDescent="0.35">
      <c r="Z284" s="57">
        <v>45330</v>
      </c>
      <c r="AA284" t="s">
        <v>2353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4</v>
      </c>
      <c r="AU284" s="18">
        <v>5143.5</v>
      </c>
      <c r="AV284" s="18"/>
      <c r="AW284" s="18"/>
      <c r="AX284" s="18"/>
      <c r="AY284" s="18"/>
      <c r="AZ284" s="18"/>
      <c r="BA284" s="18">
        <v>5143.5</v>
      </c>
    </row>
    <row r="285" spans="24:53" x14ac:dyDescent="0.35">
      <c r="Z285" s="57">
        <v>45337</v>
      </c>
      <c r="AA285" t="s">
        <v>2355</v>
      </c>
      <c r="AB285" s="18"/>
      <c r="AC285" s="18"/>
      <c r="AD285" s="18"/>
      <c r="AE285" s="18">
        <v>0</v>
      </c>
      <c r="AF285" s="18"/>
      <c r="AG285" s="18"/>
      <c r="AH285" s="18">
        <v>0</v>
      </c>
      <c r="AR285" s="36" t="s">
        <v>421</v>
      </c>
      <c r="AS285" s="36"/>
      <c r="AT285" s="36"/>
      <c r="AU285" s="37">
        <v>81714.5</v>
      </c>
      <c r="AV285" s="37"/>
      <c r="AW285" s="37"/>
      <c r="AX285" s="37"/>
      <c r="AY285" s="37"/>
      <c r="AZ285" s="37"/>
      <c r="BA285" s="37">
        <v>81714.5</v>
      </c>
    </row>
    <row r="286" spans="24:53" x14ac:dyDescent="0.35">
      <c r="Z286" s="57">
        <v>45353</v>
      </c>
      <c r="AA286" t="s">
        <v>2424</v>
      </c>
      <c r="AB286" s="18"/>
      <c r="AC286" s="18"/>
      <c r="AD286" s="18"/>
      <c r="AE286" s="18">
        <v>0</v>
      </c>
      <c r="AF286" s="18"/>
      <c r="AG286" s="18"/>
      <c r="AH286" s="18">
        <v>0</v>
      </c>
      <c r="AR286" t="s">
        <v>409</v>
      </c>
      <c r="AS286">
        <v>2021</v>
      </c>
      <c r="AT286">
        <v>10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5">
      <c r="Y287">
        <v>7</v>
      </c>
      <c r="Z287" s="57">
        <v>45364</v>
      </c>
      <c r="AA287" t="s">
        <v>2433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11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4:53" x14ac:dyDescent="0.35">
      <c r="Z288" s="57">
        <v>45372</v>
      </c>
      <c r="AA288" t="s">
        <v>2448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12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4:53" x14ac:dyDescent="0.35">
      <c r="Y289">
        <v>8</v>
      </c>
      <c r="Z289" s="57">
        <v>45404</v>
      </c>
      <c r="AA289" t="s">
        <v>2516</v>
      </c>
      <c r="AB289" s="18"/>
      <c r="AC289" s="18"/>
      <c r="AD289" s="18"/>
      <c r="AE289" s="18">
        <v>0</v>
      </c>
      <c r="AF289" s="18"/>
      <c r="AG289" s="18"/>
      <c r="AH289" s="18">
        <v>0</v>
      </c>
      <c r="AS289">
        <v>2022</v>
      </c>
      <c r="AT289">
        <v>1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4:53" x14ac:dyDescent="0.35">
      <c r="Y290">
        <v>9</v>
      </c>
      <c r="Z290" s="57">
        <v>45422</v>
      </c>
      <c r="AA290" t="s">
        <v>2562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2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4:53" x14ac:dyDescent="0.35">
      <c r="Z291" s="57">
        <v>45444</v>
      </c>
      <c r="AA291" t="s">
        <v>2634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3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4:53" x14ac:dyDescent="0.35">
      <c r="Y292">
        <v>10</v>
      </c>
      <c r="Z292" s="57">
        <v>45467</v>
      </c>
      <c r="AA292" t="s">
        <v>2658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5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4:53" x14ac:dyDescent="0.35">
      <c r="Z293" s="57">
        <v>45469</v>
      </c>
      <c r="AA293" t="s">
        <v>2660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6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4:53" x14ac:dyDescent="0.35">
      <c r="Z294" s="57">
        <v>45475</v>
      </c>
      <c r="AA294" t="s">
        <v>2748</v>
      </c>
      <c r="AB294" s="18"/>
      <c r="AC294" s="18"/>
      <c r="AD294" s="18"/>
      <c r="AE294" s="18">
        <v>420</v>
      </c>
      <c r="AF294" s="18"/>
      <c r="AG294" s="18"/>
      <c r="AH294" s="18">
        <v>420</v>
      </c>
      <c r="AT294">
        <v>7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4:53" x14ac:dyDescent="0.35">
      <c r="Y295">
        <v>11</v>
      </c>
      <c r="Z295" s="57">
        <v>45491</v>
      </c>
      <c r="AA295" t="s">
        <v>2763</v>
      </c>
      <c r="AB295" s="18"/>
      <c r="AC295" s="18"/>
      <c r="AD295" s="18"/>
      <c r="AE295" s="18">
        <v>15347.5</v>
      </c>
      <c r="AF295" s="18"/>
      <c r="AG295" s="18"/>
      <c r="AH295" s="18">
        <v>15347.5</v>
      </c>
      <c r="AT295">
        <v>8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4:53" x14ac:dyDescent="0.35">
      <c r="AA296" t="s">
        <v>2764</v>
      </c>
      <c r="AB296" s="18"/>
      <c r="AC296" s="18"/>
      <c r="AD296" s="18"/>
      <c r="AE296" s="18">
        <v>2054</v>
      </c>
      <c r="AF296" s="18"/>
      <c r="AG296" s="18"/>
      <c r="AH296" s="18">
        <v>2054</v>
      </c>
      <c r="AT296">
        <v>9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4:53" x14ac:dyDescent="0.35">
      <c r="Y297">
        <v>12</v>
      </c>
      <c r="Z297" s="57">
        <v>45510</v>
      </c>
      <c r="AA297" t="s">
        <v>2846</v>
      </c>
      <c r="AB297" s="18"/>
      <c r="AC297" s="18"/>
      <c r="AD297" s="18"/>
      <c r="AE297" s="18">
        <v>17177.599999999999</v>
      </c>
      <c r="AF297" s="18"/>
      <c r="AG297" s="18"/>
      <c r="AH297" s="18">
        <v>17177.599999999999</v>
      </c>
      <c r="AT297">
        <v>10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4:53" x14ac:dyDescent="0.35">
      <c r="Z298" s="57">
        <v>45523</v>
      </c>
      <c r="AA298" t="s">
        <v>2868</v>
      </c>
      <c r="AB298" s="18"/>
      <c r="AC298" s="18"/>
      <c r="AD298" s="18"/>
      <c r="AE298" s="18">
        <v>881</v>
      </c>
      <c r="AF298" s="18"/>
      <c r="AG298" s="18"/>
      <c r="AH298" s="18">
        <v>881</v>
      </c>
      <c r="AT298">
        <v>11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4:53" x14ac:dyDescent="0.35">
      <c r="Z299" s="57">
        <v>45534</v>
      </c>
      <c r="AA299" t="s">
        <v>2875</v>
      </c>
      <c r="AB299" s="18"/>
      <c r="AC299" s="18"/>
      <c r="AD299" s="18"/>
      <c r="AE299" s="18">
        <v>2450</v>
      </c>
      <c r="AF299" s="18"/>
      <c r="AG299" s="18"/>
      <c r="AH299" s="18">
        <v>2450</v>
      </c>
      <c r="AT299">
        <v>12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4:53" x14ac:dyDescent="0.35">
      <c r="Y300">
        <v>4</v>
      </c>
      <c r="Z300" s="57">
        <v>45278</v>
      </c>
      <c r="AA300" t="s">
        <v>2199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4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4:53" x14ac:dyDescent="0.35">
      <c r="X301">
        <v>2025</v>
      </c>
      <c r="Y301">
        <v>1</v>
      </c>
      <c r="Z301" s="57">
        <v>45545</v>
      </c>
      <c r="AA301" t="s">
        <v>2945</v>
      </c>
      <c r="AB301" s="18"/>
      <c r="AC301" s="18"/>
      <c r="AD301" s="18"/>
      <c r="AE301" s="18">
        <v>21025.8</v>
      </c>
      <c r="AF301" s="18"/>
      <c r="AG301" s="18"/>
      <c r="AH301" s="18">
        <v>21025.8</v>
      </c>
      <c r="AS301">
        <v>2023</v>
      </c>
      <c r="AT301">
        <v>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4:53" x14ac:dyDescent="0.35">
      <c r="Y302">
        <v>2</v>
      </c>
      <c r="Z302" s="57">
        <v>45579</v>
      </c>
      <c r="AA302" t="s">
        <v>3015</v>
      </c>
      <c r="AB302" s="18"/>
      <c r="AC302" s="18"/>
      <c r="AD302" s="18"/>
      <c r="AE302" s="18">
        <v>22217.9</v>
      </c>
      <c r="AF302" s="18"/>
      <c r="AG302" s="18"/>
      <c r="AH302" s="18">
        <v>22217.9</v>
      </c>
      <c r="AT302">
        <v>2</v>
      </c>
      <c r="AU302" s="18">
        <v>4.5474735088646412E-13</v>
      </c>
      <c r="AV302" s="18"/>
      <c r="AW302" s="18"/>
      <c r="AX302" s="18"/>
      <c r="AY302" s="18"/>
      <c r="AZ302" s="18"/>
      <c r="BA302" s="18">
        <v>4.5474735088646412E-13</v>
      </c>
    </row>
    <row r="303" spans="24:53" x14ac:dyDescent="0.35">
      <c r="Z303" s="57">
        <v>45588</v>
      </c>
      <c r="AA303" t="s">
        <v>3029</v>
      </c>
      <c r="AB303" s="18"/>
      <c r="AC303" s="18"/>
      <c r="AD303" s="18"/>
      <c r="AE303" s="18">
        <v>20716.7</v>
      </c>
      <c r="AF303" s="18"/>
      <c r="AG303" s="18"/>
      <c r="AH303" s="18">
        <v>20716.7</v>
      </c>
      <c r="AT303">
        <v>3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4:53" x14ac:dyDescent="0.35">
      <c r="Y304">
        <v>3</v>
      </c>
      <c r="Z304" s="57">
        <v>45607</v>
      </c>
      <c r="AA304" t="s">
        <v>3119</v>
      </c>
      <c r="AB304" s="18"/>
      <c r="AC304" s="18"/>
      <c r="AD304" s="18"/>
      <c r="AE304" s="18">
        <v>22788.400000000001</v>
      </c>
      <c r="AF304" s="18"/>
      <c r="AG304" s="18"/>
      <c r="AH304" s="18">
        <v>22788.400000000001</v>
      </c>
      <c r="AT304">
        <v>5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W305" s="36" t="s">
        <v>204</v>
      </c>
      <c r="X305" s="36"/>
      <c r="Y305" s="36"/>
      <c r="Z305" s="36"/>
      <c r="AA305" s="36"/>
      <c r="AB305" s="37"/>
      <c r="AC305" s="37"/>
      <c r="AD305" s="37"/>
      <c r="AE305" s="37">
        <v>124899.5</v>
      </c>
      <c r="AF305" s="37"/>
      <c r="AG305" s="37"/>
      <c r="AH305" s="37">
        <v>124899.5</v>
      </c>
      <c r="AT305">
        <v>6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W306" t="s">
        <v>173</v>
      </c>
      <c r="X306">
        <v>2020</v>
      </c>
      <c r="Y306">
        <v>11</v>
      </c>
      <c r="Z306" s="57">
        <v>44159</v>
      </c>
      <c r="AA306" t="s">
        <v>175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7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W307" s="36" t="s">
        <v>185</v>
      </c>
      <c r="X307" s="36"/>
      <c r="Y307" s="36"/>
      <c r="Z307" s="36"/>
      <c r="AA307" s="36"/>
      <c r="AB307" s="37">
        <v>0</v>
      </c>
      <c r="AC307" s="37"/>
      <c r="AD307" s="37"/>
      <c r="AE307" s="37"/>
      <c r="AF307" s="37"/>
      <c r="AG307" s="37"/>
      <c r="AH307" s="37">
        <v>0</v>
      </c>
      <c r="AT307">
        <v>8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W308" t="s">
        <v>223</v>
      </c>
      <c r="X308" t="s">
        <v>1763</v>
      </c>
      <c r="Y308" t="s">
        <v>1763</v>
      </c>
      <c r="Z308" s="57">
        <v>44170</v>
      </c>
      <c r="AA308" t="s">
        <v>209</v>
      </c>
      <c r="AB308" s="18"/>
      <c r="AC308" s="18"/>
      <c r="AD308" s="18"/>
      <c r="AE308" s="18"/>
      <c r="AF308" s="18">
        <v>0</v>
      </c>
      <c r="AG308" s="18"/>
      <c r="AH308" s="18">
        <v>0</v>
      </c>
      <c r="AT308">
        <v>9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W309" s="36" t="s">
        <v>224</v>
      </c>
      <c r="X309" s="36"/>
      <c r="Y309" s="36"/>
      <c r="Z309" s="36"/>
      <c r="AA309" s="36"/>
      <c r="AB309" s="37"/>
      <c r="AC309" s="37"/>
      <c r="AD309" s="37"/>
      <c r="AE309" s="37"/>
      <c r="AF309" s="37">
        <v>0</v>
      </c>
      <c r="AG309" s="37"/>
      <c r="AH309" s="37">
        <v>0</v>
      </c>
      <c r="AT309">
        <v>10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W310" t="s">
        <v>228</v>
      </c>
      <c r="X310" t="s">
        <v>1763</v>
      </c>
      <c r="Y310" t="s">
        <v>1763</v>
      </c>
      <c r="Z310" s="57">
        <v>44513</v>
      </c>
      <c r="AA310" t="s">
        <v>476</v>
      </c>
      <c r="AB310" s="18"/>
      <c r="AC310" s="18"/>
      <c r="AD310" s="18"/>
      <c r="AE310" s="18"/>
      <c r="AF310" s="18">
        <v>0</v>
      </c>
      <c r="AG310" s="18"/>
      <c r="AH310" s="18">
        <v>0</v>
      </c>
      <c r="AT310">
        <v>4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W311" s="36" t="s">
        <v>255</v>
      </c>
      <c r="X311" s="36"/>
      <c r="Y311" s="36"/>
      <c r="Z311" s="36"/>
      <c r="AA311" s="36"/>
      <c r="AB311" s="37"/>
      <c r="AC311" s="37"/>
      <c r="AD311" s="37"/>
      <c r="AE311" s="37"/>
      <c r="AF311" s="37">
        <v>0</v>
      </c>
      <c r="AG311" s="37"/>
      <c r="AH311" s="37">
        <v>0</v>
      </c>
      <c r="AR311" s="36" t="s">
        <v>422</v>
      </c>
      <c r="AS311" s="36"/>
      <c r="AT311" s="36"/>
      <c r="AU311" s="37">
        <v>4.5474735088646412E-13</v>
      </c>
      <c r="AV311" s="37"/>
      <c r="AW311" s="37"/>
      <c r="AX311" s="37"/>
      <c r="AY311" s="37"/>
      <c r="AZ311" s="37"/>
      <c r="BA311" s="37">
        <v>4.5474735088646412E-13</v>
      </c>
    </row>
    <row r="312" spans="23:53" x14ac:dyDescent="0.35">
      <c r="W312" t="s">
        <v>262</v>
      </c>
      <c r="X312">
        <v>2021</v>
      </c>
      <c r="Y312">
        <v>2</v>
      </c>
      <c r="Z312" s="57">
        <v>44230</v>
      </c>
      <c r="AA312" t="s">
        <v>256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t="s">
        <v>469</v>
      </c>
      <c r="AS312" t="s">
        <v>1763</v>
      </c>
      <c r="AT312" t="s">
        <v>1763</v>
      </c>
      <c r="AU312" s="18"/>
      <c r="AV312" s="18"/>
      <c r="AW312" s="18"/>
      <c r="AX312" s="18"/>
      <c r="AY312" s="18">
        <v>0</v>
      </c>
      <c r="AZ312" s="18"/>
      <c r="BA312" s="18">
        <v>0</v>
      </c>
    </row>
    <row r="313" spans="23:53" x14ac:dyDescent="0.35">
      <c r="Z313" s="57">
        <v>44233</v>
      </c>
      <c r="AA313" t="s">
        <v>261</v>
      </c>
      <c r="AB313" s="18">
        <v>0</v>
      </c>
      <c r="AC313" s="18"/>
      <c r="AD313" s="18"/>
      <c r="AE313" s="18"/>
      <c r="AF313" s="18"/>
      <c r="AG313" s="18"/>
      <c r="AH313" s="18">
        <v>0</v>
      </c>
      <c r="AR313" s="36" t="s">
        <v>483</v>
      </c>
      <c r="AS313" s="36"/>
      <c r="AT313" s="36"/>
      <c r="AU313" s="37"/>
      <c r="AV313" s="37"/>
      <c r="AW313" s="37"/>
      <c r="AX313" s="37"/>
      <c r="AY313" s="37">
        <v>0</v>
      </c>
      <c r="AZ313" s="37"/>
      <c r="BA313" s="37">
        <v>0</v>
      </c>
    </row>
    <row r="314" spans="23:53" x14ac:dyDescent="0.35">
      <c r="Y314">
        <v>3</v>
      </c>
      <c r="Z314" s="57">
        <v>44280</v>
      </c>
      <c r="AA314" t="s">
        <v>321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R314" t="s">
        <v>491</v>
      </c>
      <c r="AS314">
        <v>2021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10</v>
      </c>
      <c r="Z315" s="57">
        <v>44484</v>
      </c>
      <c r="AA315" t="s">
        <v>419</v>
      </c>
      <c r="AB315" s="18">
        <v>0</v>
      </c>
      <c r="AC315" s="18"/>
      <c r="AD315" s="18"/>
      <c r="AE315" s="18"/>
      <c r="AF315" s="18"/>
      <c r="AG315" s="18"/>
      <c r="AH315" s="18">
        <v>0</v>
      </c>
      <c r="AS315">
        <v>2022</v>
      </c>
      <c r="AT315">
        <v>2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X316">
        <v>2023</v>
      </c>
      <c r="Y316">
        <v>1</v>
      </c>
      <c r="Z316" s="57">
        <v>44937</v>
      </c>
      <c r="AA316" t="s">
        <v>1177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3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Y317">
        <v>3</v>
      </c>
      <c r="Z317" t="s">
        <v>1330</v>
      </c>
      <c r="AA317" t="s">
        <v>1329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5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Z318" t="s">
        <v>1340</v>
      </c>
      <c r="AA318" t="s">
        <v>1341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6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Y319">
        <v>5</v>
      </c>
      <c r="Z319" s="57">
        <v>45054</v>
      </c>
      <c r="AA319" t="s">
        <v>1540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7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Z320" s="57">
        <v>45066</v>
      </c>
      <c r="AA320" t="s">
        <v>1557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8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5:53" x14ac:dyDescent="0.35">
      <c r="Z321" s="57">
        <v>45071</v>
      </c>
      <c r="AA321" t="s">
        <v>1557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9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5:53" x14ac:dyDescent="0.35">
      <c r="Z322" s="57">
        <v>45072</v>
      </c>
      <c r="AA322" t="s">
        <v>1561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10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5:53" x14ac:dyDescent="0.35">
      <c r="Z323" s="57">
        <v>45076</v>
      </c>
      <c r="AA323" t="s">
        <v>1561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11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5:53" x14ac:dyDescent="0.35">
      <c r="Y324">
        <v>6</v>
      </c>
      <c r="Z324" s="57">
        <v>45084</v>
      </c>
      <c r="AA324" t="s">
        <v>1617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12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5:53" x14ac:dyDescent="0.35">
      <c r="Z325" s="57">
        <v>45092</v>
      </c>
      <c r="AA325" t="s">
        <v>1628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5:53" x14ac:dyDescent="0.35">
      <c r="Z326" s="57">
        <v>45101</v>
      </c>
      <c r="AA326" t="s">
        <v>1650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S326">
        <v>2023</v>
      </c>
      <c r="AT326">
        <v>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5:53" x14ac:dyDescent="0.35">
      <c r="Y327">
        <v>7</v>
      </c>
      <c r="Z327" s="57">
        <v>45113</v>
      </c>
      <c r="AA327" t="s">
        <v>1714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5:53" x14ac:dyDescent="0.35">
      <c r="Y328">
        <v>8</v>
      </c>
      <c r="Z328" s="57">
        <v>45139</v>
      </c>
      <c r="AA328" t="s">
        <v>1794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3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5:53" x14ac:dyDescent="0.35">
      <c r="Z329" s="57">
        <v>45145</v>
      </c>
      <c r="AA329" t="s">
        <v>1804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5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5:53" x14ac:dyDescent="0.35">
      <c r="Z330" s="57">
        <v>45155</v>
      </c>
      <c r="AA330" t="s">
        <v>1820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6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5:53" x14ac:dyDescent="0.35">
      <c r="Y331">
        <v>9</v>
      </c>
      <c r="Z331" s="57">
        <v>45175</v>
      </c>
      <c r="AA331" t="s">
        <v>1885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7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5:53" x14ac:dyDescent="0.35">
      <c r="AA332" t="s">
        <v>1887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8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5:53" x14ac:dyDescent="0.35">
      <c r="Z333" s="57">
        <v>45183</v>
      </c>
      <c r="AA333" t="s">
        <v>1899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5:53" x14ac:dyDescent="0.35">
      <c r="Z334" t="s">
        <v>1915</v>
      </c>
      <c r="AA334" t="s">
        <v>1914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10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5:53" x14ac:dyDescent="0.35">
      <c r="Y335">
        <v>10</v>
      </c>
      <c r="Z335" s="57">
        <v>45201</v>
      </c>
      <c r="AA335" t="s">
        <v>1988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5:53" x14ac:dyDescent="0.35">
      <c r="Z336" t="s">
        <v>2004</v>
      </c>
      <c r="AA336" t="s">
        <v>2005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12</v>
      </c>
      <c r="AU336" s="18">
        <v>7546.5</v>
      </c>
      <c r="AV336" s="18"/>
      <c r="AW336" s="18"/>
      <c r="AX336" s="18"/>
      <c r="AY336" s="18"/>
      <c r="AZ336" s="18"/>
      <c r="BA336" s="18">
        <v>7546.5</v>
      </c>
    </row>
    <row r="337" spans="23:53" x14ac:dyDescent="0.35">
      <c r="Y337">
        <v>11</v>
      </c>
      <c r="Z337" s="57">
        <v>45239</v>
      </c>
      <c r="AA337" t="s">
        <v>2154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3:53" x14ac:dyDescent="0.35">
      <c r="Z338" s="57">
        <v>45245</v>
      </c>
      <c r="AA338" t="s">
        <v>2158</v>
      </c>
      <c r="AB338" s="18">
        <v>0</v>
      </c>
      <c r="AC338" s="18"/>
      <c r="AD338" s="18"/>
      <c r="AE338" s="18"/>
      <c r="AF338" s="18"/>
      <c r="AG338" s="18"/>
      <c r="AH338" s="18">
        <v>0</v>
      </c>
      <c r="AS338">
        <v>2024</v>
      </c>
      <c r="AT338">
        <v>1</v>
      </c>
      <c r="AU338" s="18">
        <v>5088.5</v>
      </c>
      <c r="AV338" s="18"/>
      <c r="AW338" s="18"/>
      <c r="AX338" s="18"/>
      <c r="AY338" s="18"/>
      <c r="AZ338" s="18"/>
      <c r="BA338" s="18">
        <v>5088.5</v>
      </c>
    </row>
    <row r="339" spans="23:53" x14ac:dyDescent="0.35">
      <c r="Z339" s="57">
        <v>45251</v>
      </c>
      <c r="AA339" t="s">
        <v>2164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2</v>
      </c>
      <c r="AU339" s="18">
        <v>2405.1</v>
      </c>
      <c r="AV339" s="18"/>
      <c r="AW339" s="18"/>
      <c r="AX339" s="18"/>
      <c r="AY339" s="18"/>
      <c r="AZ339" s="18"/>
      <c r="BA339" s="18">
        <v>2405.1</v>
      </c>
    </row>
    <row r="340" spans="23:53" x14ac:dyDescent="0.35">
      <c r="Y340">
        <v>12</v>
      </c>
      <c r="Z340" s="57">
        <v>45262</v>
      </c>
      <c r="AA340" t="s">
        <v>2179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3</v>
      </c>
      <c r="AU340" s="18">
        <v>5278.5</v>
      </c>
      <c r="AV340" s="18"/>
      <c r="AW340" s="18"/>
      <c r="AX340" s="18"/>
      <c r="AY340" s="18"/>
      <c r="AZ340" s="18"/>
      <c r="BA340" s="18">
        <v>5278.5</v>
      </c>
    </row>
    <row r="341" spans="23:53" x14ac:dyDescent="0.35">
      <c r="Z341" s="57">
        <v>45276</v>
      </c>
      <c r="AA341" t="s">
        <v>2194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5132.5</v>
      </c>
      <c r="AV341" s="18"/>
      <c r="AW341" s="18"/>
      <c r="AX341" s="18"/>
      <c r="AY341" s="18"/>
      <c r="AZ341" s="18"/>
      <c r="BA341" s="18">
        <v>5132.5</v>
      </c>
    </row>
    <row r="342" spans="23:53" x14ac:dyDescent="0.35">
      <c r="Y342">
        <v>4</v>
      </c>
      <c r="Z342" t="s">
        <v>1458</v>
      </c>
      <c r="AA342" t="s">
        <v>1456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2410</v>
      </c>
      <c r="AV342" s="18"/>
      <c r="AW342" s="18"/>
      <c r="AX342" s="18"/>
      <c r="AY342" s="18"/>
      <c r="AZ342" s="18"/>
      <c r="BA342" s="18">
        <v>2410</v>
      </c>
    </row>
    <row r="343" spans="23:53" x14ac:dyDescent="0.35">
      <c r="X343">
        <v>2024</v>
      </c>
      <c r="Y343">
        <v>1</v>
      </c>
      <c r="Z343" s="57">
        <v>45294</v>
      </c>
      <c r="AA343" t="s">
        <v>2268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5846</v>
      </c>
      <c r="AV343" s="18"/>
      <c r="AW343" s="18"/>
      <c r="AX343" s="18"/>
      <c r="AY343" s="18"/>
      <c r="AZ343" s="18"/>
      <c r="BA343" s="18">
        <v>5846</v>
      </c>
    </row>
    <row r="344" spans="23:53" x14ac:dyDescent="0.35">
      <c r="Y344">
        <v>3</v>
      </c>
      <c r="Z344" s="57">
        <v>45367</v>
      </c>
      <c r="AA344" t="s">
        <v>2438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R344" s="36" t="s">
        <v>500</v>
      </c>
      <c r="AS344" s="36"/>
      <c r="AT344" s="36"/>
      <c r="AU344" s="37">
        <v>33707.1</v>
      </c>
      <c r="AV344" s="37"/>
      <c r="AW344" s="37"/>
      <c r="AX344" s="37"/>
      <c r="AY344" s="37"/>
      <c r="AZ344" s="37"/>
      <c r="BA344" s="37">
        <v>33707.1</v>
      </c>
    </row>
    <row r="345" spans="23:53" x14ac:dyDescent="0.35">
      <c r="Y345">
        <v>5</v>
      </c>
      <c r="Z345" s="57">
        <v>45415</v>
      </c>
      <c r="AA345" t="s">
        <v>2549</v>
      </c>
      <c r="AB345" s="18">
        <v>0</v>
      </c>
      <c r="AC345" s="18"/>
      <c r="AD345" s="18"/>
      <c r="AE345" s="18"/>
      <c r="AF345" s="18"/>
      <c r="AG345" s="18"/>
      <c r="AH345" s="18">
        <v>0</v>
      </c>
      <c r="AR345" t="s">
        <v>637</v>
      </c>
      <c r="AS345">
        <v>2022</v>
      </c>
      <c r="AT345">
        <v>3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3:53" x14ac:dyDescent="0.35">
      <c r="Z346" s="57">
        <v>45440</v>
      </c>
      <c r="AA346" t="s">
        <v>2569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5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3:53" x14ac:dyDescent="0.35">
      <c r="Y347">
        <v>6</v>
      </c>
      <c r="Z347" s="57">
        <v>45447</v>
      </c>
      <c r="AA347" t="s">
        <v>2637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6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3:53" x14ac:dyDescent="0.35">
      <c r="Y348">
        <v>8</v>
      </c>
      <c r="Z348" s="57">
        <v>45526</v>
      </c>
      <c r="AA348" t="s">
        <v>2870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9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3:53" x14ac:dyDescent="0.35">
      <c r="Y349">
        <v>4</v>
      </c>
      <c r="Z349" s="57">
        <v>45406</v>
      </c>
      <c r="AA349" t="s">
        <v>2517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11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5">
      <c r="W350" s="36" t="s">
        <v>263</v>
      </c>
      <c r="X350" s="36"/>
      <c r="Y350" s="36"/>
      <c r="Z350" s="36"/>
      <c r="AA350" s="36"/>
      <c r="AB350" s="37">
        <v>0</v>
      </c>
      <c r="AC350" s="37"/>
      <c r="AD350" s="37"/>
      <c r="AE350" s="37"/>
      <c r="AF350" s="37"/>
      <c r="AG350" s="37"/>
      <c r="AH350" s="37">
        <v>0</v>
      </c>
      <c r="AT350">
        <v>12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5">
      <c r="W351" t="s">
        <v>280</v>
      </c>
      <c r="X351">
        <v>2021</v>
      </c>
      <c r="Y351">
        <v>2</v>
      </c>
      <c r="Z351" s="57">
        <v>44253</v>
      </c>
      <c r="AA351" t="s">
        <v>278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4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3:53" x14ac:dyDescent="0.35">
      <c r="Y352">
        <v>4</v>
      </c>
      <c r="Z352" s="57">
        <v>44294</v>
      </c>
      <c r="AA352" t="s">
        <v>325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1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3:53" x14ac:dyDescent="0.35">
      <c r="W353" s="36" t="s">
        <v>281</v>
      </c>
      <c r="X353" s="36"/>
      <c r="Y353" s="36"/>
      <c r="Z353" s="36"/>
      <c r="AA353" s="36"/>
      <c r="AB353" s="37">
        <v>0</v>
      </c>
      <c r="AC353" s="37"/>
      <c r="AD353" s="37"/>
      <c r="AE353" s="37"/>
      <c r="AF353" s="37"/>
      <c r="AG353" s="37"/>
      <c r="AH353" s="37">
        <v>0</v>
      </c>
      <c r="AT353">
        <v>2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5">
      <c r="W354" t="s">
        <v>289</v>
      </c>
      <c r="X354">
        <v>2021</v>
      </c>
      <c r="Y354">
        <v>3</v>
      </c>
      <c r="Z354" s="57">
        <v>44265</v>
      </c>
      <c r="AA354" t="s">
        <v>315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3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5">
      <c r="W355" s="36" t="s">
        <v>291</v>
      </c>
      <c r="X355" s="36"/>
      <c r="Y355" s="36"/>
      <c r="Z355" s="36"/>
      <c r="AA355" s="36"/>
      <c r="AB355" s="37">
        <v>0</v>
      </c>
      <c r="AC355" s="37"/>
      <c r="AD355" s="37"/>
      <c r="AE355" s="37"/>
      <c r="AF355" s="37"/>
      <c r="AG355" s="37"/>
      <c r="AH355" s="37">
        <v>0</v>
      </c>
      <c r="AT355">
        <v>7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5">
      <c r="W356" t="s">
        <v>375</v>
      </c>
      <c r="X356">
        <v>2021</v>
      </c>
      <c r="Y356">
        <v>9</v>
      </c>
      <c r="Z356" s="57">
        <v>44460</v>
      </c>
      <c r="AA356" t="s">
        <v>373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9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5">
      <c r="W357" s="36" t="s">
        <v>382</v>
      </c>
      <c r="X357" s="36"/>
      <c r="Y357" s="36"/>
      <c r="Z357" s="36"/>
      <c r="AA357" s="36"/>
      <c r="AB357" s="37">
        <v>0</v>
      </c>
      <c r="AC357" s="37"/>
      <c r="AD357" s="37"/>
      <c r="AE357" s="37"/>
      <c r="AF357" s="37"/>
      <c r="AG357" s="37"/>
      <c r="AH357" s="37">
        <v>0</v>
      </c>
      <c r="AT357">
        <v>10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W358" t="s">
        <v>400</v>
      </c>
      <c r="X358">
        <v>2021</v>
      </c>
      <c r="Y358">
        <v>10</v>
      </c>
      <c r="Z358" s="57">
        <v>44471</v>
      </c>
      <c r="AA358" t="s">
        <v>398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12</v>
      </c>
      <c r="AU358" s="18">
        <v>814.19999999999982</v>
      </c>
      <c r="AV358" s="18"/>
      <c r="AW358" s="18"/>
      <c r="AX358" s="18"/>
      <c r="AY358" s="18"/>
      <c r="AZ358" s="18"/>
      <c r="BA358" s="18">
        <v>814.19999999999982</v>
      </c>
    </row>
    <row r="359" spans="23:53" x14ac:dyDescent="0.35">
      <c r="Z359" s="57">
        <v>44474</v>
      </c>
      <c r="AA359" t="s">
        <v>401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4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Z360" s="57">
        <v>44482</v>
      </c>
      <c r="AA360" t="s">
        <v>415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641</v>
      </c>
      <c r="AS360" s="36"/>
      <c r="AT360" s="36"/>
      <c r="AU360" s="37">
        <v>814.19999999999982</v>
      </c>
      <c r="AV360" s="37"/>
      <c r="AW360" s="37"/>
      <c r="AX360" s="37"/>
      <c r="AY360" s="37"/>
      <c r="AZ360" s="37"/>
      <c r="BA360" s="37">
        <v>814.19999999999982</v>
      </c>
    </row>
    <row r="361" spans="23:53" x14ac:dyDescent="0.35">
      <c r="Z361" s="57">
        <v>44483</v>
      </c>
      <c r="AA361" t="s">
        <v>416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665</v>
      </c>
      <c r="AS361">
        <v>2022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Z362" s="57">
        <v>44497</v>
      </c>
      <c r="AA362" t="s">
        <v>447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Y363">
        <v>11</v>
      </c>
      <c r="Z363" s="57">
        <v>44502</v>
      </c>
      <c r="AA363" t="s">
        <v>457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Z364" s="57">
        <v>44513</v>
      </c>
      <c r="AA364" t="s">
        <v>477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4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Z365" s="57">
        <v>44526</v>
      </c>
      <c r="AA365" t="s">
        <v>481</v>
      </c>
      <c r="AB365" s="18">
        <v>0</v>
      </c>
      <c r="AC365" s="18"/>
      <c r="AD365" s="18"/>
      <c r="AE365" s="18"/>
      <c r="AF365" s="18"/>
      <c r="AG365" s="18"/>
      <c r="AH365" s="18">
        <v>0</v>
      </c>
      <c r="AS365">
        <v>2023</v>
      </c>
      <c r="AT365">
        <v>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AA366" t="s">
        <v>482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6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Y367">
        <v>12</v>
      </c>
      <c r="Z367" s="57">
        <v>44561</v>
      </c>
      <c r="AA367" t="s">
        <v>536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679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3:53" x14ac:dyDescent="0.35">
      <c r="X368">
        <v>2022</v>
      </c>
      <c r="Y368">
        <v>1</v>
      </c>
      <c r="Z368" s="57">
        <v>44567</v>
      </c>
      <c r="AA368" t="s">
        <v>547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709</v>
      </c>
      <c r="AS368">
        <v>2022</v>
      </c>
      <c r="AT368">
        <v>4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5">
      <c r="Z369" s="57">
        <v>44574</v>
      </c>
      <c r="AA369" t="s">
        <v>557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754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5">
      <c r="Z370" s="57">
        <v>44583</v>
      </c>
      <c r="AA370" t="s">
        <v>565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773</v>
      </c>
      <c r="AS370">
        <v>2022</v>
      </c>
      <c r="AT370">
        <v>5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5">
      <c r="Y371">
        <v>2</v>
      </c>
      <c r="Z371" s="57">
        <v>44602</v>
      </c>
      <c r="AA371" t="s">
        <v>601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5:53" x14ac:dyDescent="0.35">
      <c r="Z372" s="57">
        <v>44614</v>
      </c>
      <c r="AA372" t="s">
        <v>608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798</v>
      </c>
      <c r="AS372" s="36"/>
      <c r="AT372" s="36"/>
      <c r="AU372" s="37">
        <v>0</v>
      </c>
      <c r="AV372" s="37"/>
      <c r="AW372" s="37"/>
      <c r="AX372" s="37"/>
      <c r="AY372" s="37"/>
      <c r="AZ372" s="37"/>
      <c r="BA372" s="37">
        <v>0</v>
      </c>
    </row>
    <row r="373" spans="25:53" x14ac:dyDescent="0.35">
      <c r="Y373">
        <v>3</v>
      </c>
      <c r="Z373" s="57">
        <v>44631</v>
      </c>
      <c r="AA373" t="s">
        <v>643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784</v>
      </c>
      <c r="AS373">
        <v>2022</v>
      </c>
      <c r="AT373">
        <v>5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44637</v>
      </c>
      <c r="AA374" t="s">
        <v>649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8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Y375">
        <v>5</v>
      </c>
      <c r="Z375" s="57">
        <v>44704</v>
      </c>
      <c r="AA375" t="s">
        <v>794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10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5">
      <c r="Y376">
        <v>6</v>
      </c>
      <c r="Z376" s="57">
        <v>44740</v>
      </c>
      <c r="AA376" t="s">
        <v>846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12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5">
      <c r="Y377">
        <v>7</v>
      </c>
      <c r="Z377" s="57">
        <v>44754</v>
      </c>
      <c r="AA377" t="s">
        <v>857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S377">
        <v>2023</v>
      </c>
      <c r="AT377">
        <v>3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5">
      <c r="Y378">
        <v>8</v>
      </c>
      <c r="Z378" s="57">
        <v>44798</v>
      </c>
      <c r="AA378" t="s">
        <v>915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12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44799</v>
      </c>
      <c r="AA379" t="s">
        <v>915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S379">
        <v>2024</v>
      </c>
      <c r="AT379">
        <v>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Y380">
        <v>9</v>
      </c>
      <c r="Z380" s="57">
        <v>44827</v>
      </c>
      <c r="AA380" t="s">
        <v>943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3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5:53" x14ac:dyDescent="0.35">
      <c r="Y381">
        <v>10</v>
      </c>
      <c r="Z381" s="57">
        <v>44845</v>
      </c>
      <c r="AA381" t="s">
        <v>998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5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Y382">
        <v>11</v>
      </c>
      <c r="Z382" s="57">
        <v>44880</v>
      </c>
      <c r="AA382" t="s">
        <v>1066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8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5">
      <c r="Z383" t="s">
        <v>1069</v>
      </c>
      <c r="AA383" t="s">
        <v>1067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799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5:53" x14ac:dyDescent="0.35">
      <c r="Y384">
        <v>12</v>
      </c>
      <c r="Z384" t="s">
        <v>1134</v>
      </c>
      <c r="AA384" t="s">
        <v>1133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859</v>
      </c>
      <c r="AS384">
        <v>2022</v>
      </c>
      <c r="AT384">
        <v>7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Y385">
        <v>4</v>
      </c>
      <c r="Z385" s="57">
        <v>44659</v>
      </c>
      <c r="AA385" t="s">
        <v>686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8</v>
      </c>
      <c r="AU385" s="18">
        <v>0.20000000000004547</v>
      </c>
      <c r="AV385" s="18"/>
      <c r="AW385" s="18"/>
      <c r="AX385" s="18"/>
      <c r="AY385" s="18"/>
      <c r="AZ385" s="18"/>
      <c r="BA385" s="18">
        <v>0.20000000000004547</v>
      </c>
    </row>
    <row r="386" spans="24:53" x14ac:dyDescent="0.35">
      <c r="Z386" s="57">
        <v>44679</v>
      </c>
      <c r="AA386" t="s">
        <v>726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9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X387">
        <v>2023</v>
      </c>
      <c r="Y387">
        <v>1</v>
      </c>
      <c r="Z387" s="57">
        <v>44946</v>
      </c>
      <c r="AA387" t="s">
        <v>1194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2</v>
      </c>
      <c r="Z388" s="57">
        <v>44968</v>
      </c>
      <c r="AA388" t="s">
        <v>1256</v>
      </c>
      <c r="AB388" s="18">
        <v>0</v>
      </c>
      <c r="AC388" s="18"/>
      <c r="AD388" s="18"/>
      <c r="AE388" s="18"/>
      <c r="AF388" s="18"/>
      <c r="AG388" s="18"/>
      <c r="AH388" s="18">
        <v>0</v>
      </c>
      <c r="AS388">
        <v>2023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Z389" t="s">
        <v>1279</v>
      </c>
      <c r="AA389" t="s">
        <v>1280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5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t="s">
        <v>1283</v>
      </c>
      <c r="AA390" t="s">
        <v>1281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7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3</v>
      </c>
      <c r="Z391" t="s">
        <v>1321</v>
      </c>
      <c r="AA391" t="s">
        <v>1319</v>
      </c>
      <c r="AB391" s="18">
        <v>-1.1368683772161603E-13</v>
      </c>
      <c r="AC391" s="18"/>
      <c r="AD391" s="18"/>
      <c r="AE391" s="18"/>
      <c r="AF391" s="18"/>
      <c r="AG391" s="18"/>
      <c r="AH391" s="18">
        <v>-1.1368683772161603E-13</v>
      </c>
      <c r="AT391">
        <v>11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t="s">
        <v>1324</v>
      </c>
      <c r="AA392" t="s">
        <v>1320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4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t="s">
        <v>1334</v>
      </c>
      <c r="AA393" t="s">
        <v>1337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2024</v>
      </c>
      <c r="AT393">
        <v>6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5</v>
      </c>
      <c r="Z394" s="57">
        <v>45058</v>
      </c>
      <c r="AA394" t="s">
        <v>1541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7</v>
      </c>
      <c r="AU394" s="18">
        <v>16023.3</v>
      </c>
      <c r="AV394" s="18"/>
      <c r="AW394" s="18"/>
      <c r="AX394" s="18"/>
      <c r="AY394" s="18"/>
      <c r="AZ394" s="18"/>
      <c r="BA394" s="18">
        <v>16023.3</v>
      </c>
    </row>
    <row r="395" spans="24:53" x14ac:dyDescent="0.35">
      <c r="Y395">
        <v>6</v>
      </c>
      <c r="Z395" t="s">
        <v>1611</v>
      </c>
      <c r="AA395" t="s">
        <v>1610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8026.4</v>
      </c>
      <c r="AV395" s="18"/>
      <c r="AW395" s="18"/>
      <c r="AX395" s="18"/>
      <c r="AY395" s="18"/>
      <c r="AZ395" s="18"/>
      <c r="BA395" s="18">
        <v>8026.4</v>
      </c>
    </row>
    <row r="396" spans="24:53" x14ac:dyDescent="0.35">
      <c r="Z396" s="57">
        <v>45091</v>
      </c>
      <c r="AA396" t="s">
        <v>1626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874</v>
      </c>
      <c r="AS396" s="36"/>
      <c r="AT396" s="36"/>
      <c r="AU396" s="37">
        <v>24049.9</v>
      </c>
      <c r="AV396" s="37"/>
      <c r="AW396" s="37"/>
      <c r="AX396" s="37"/>
      <c r="AY396" s="37"/>
      <c r="AZ396" s="37"/>
      <c r="BA396" s="37">
        <v>24049.9</v>
      </c>
    </row>
    <row r="397" spans="24:53" x14ac:dyDescent="0.35">
      <c r="Z397" s="57">
        <v>45101</v>
      </c>
      <c r="AA397" t="s">
        <v>1651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958</v>
      </c>
      <c r="AS397">
        <v>2022</v>
      </c>
      <c r="AT397">
        <v>9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Y398">
        <v>7</v>
      </c>
      <c r="Z398" t="s">
        <v>1724</v>
      </c>
      <c r="AA398" t="s">
        <v>1723</v>
      </c>
      <c r="AB398" s="18">
        <v>-1.1368683772161603E-13</v>
      </c>
      <c r="AC398" s="18"/>
      <c r="AD398" s="18"/>
      <c r="AE398" s="18"/>
      <c r="AF398" s="18"/>
      <c r="AG398" s="18"/>
      <c r="AH398" s="18">
        <v>-1.1368683772161603E-13</v>
      </c>
      <c r="AS398">
        <v>2023</v>
      </c>
      <c r="AT398">
        <v>1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Z399" s="57">
        <v>45127</v>
      </c>
      <c r="AA399" t="s">
        <v>1726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s="36" t="s">
        <v>985</v>
      </c>
      <c r="AS399" s="36"/>
      <c r="AT399" s="36"/>
      <c r="AU399" s="37">
        <v>0</v>
      </c>
      <c r="AV399" s="37"/>
      <c r="AW399" s="37"/>
      <c r="AX399" s="37"/>
      <c r="AY399" s="37"/>
      <c r="AZ399" s="37"/>
      <c r="BA399" s="37">
        <v>0</v>
      </c>
    </row>
    <row r="400" spans="24:53" x14ac:dyDescent="0.35">
      <c r="Y400">
        <v>8</v>
      </c>
      <c r="Z400" s="57">
        <v>45142</v>
      </c>
      <c r="AA400" t="s">
        <v>1798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t="s">
        <v>1044</v>
      </c>
      <c r="AS400" t="s">
        <v>1763</v>
      </c>
      <c r="AT400" t="s">
        <v>1763</v>
      </c>
      <c r="AU400" s="18"/>
      <c r="AV400" s="18"/>
      <c r="AW400" s="18"/>
      <c r="AX400" s="18"/>
      <c r="AY400" s="18">
        <v>0</v>
      </c>
      <c r="AZ400" s="18"/>
      <c r="BA400" s="18">
        <v>0</v>
      </c>
    </row>
    <row r="401" spans="25:53" x14ac:dyDescent="0.35">
      <c r="Z401" s="57">
        <v>45153</v>
      </c>
      <c r="AA401" t="s">
        <v>1812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s="36" t="s">
        <v>1045</v>
      </c>
      <c r="AS401" s="36"/>
      <c r="AT401" s="36"/>
      <c r="AU401" s="37"/>
      <c r="AV401" s="37"/>
      <c r="AW401" s="37"/>
      <c r="AX401" s="37"/>
      <c r="AY401" s="37">
        <v>0</v>
      </c>
      <c r="AZ401" s="37"/>
      <c r="BA401" s="37">
        <v>0</v>
      </c>
    </row>
    <row r="402" spans="25:53" x14ac:dyDescent="0.35">
      <c r="Z402" s="57">
        <v>45155</v>
      </c>
      <c r="AA402" t="s">
        <v>1821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t="s">
        <v>1051</v>
      </c>
      <c r="AS402">
        <v>2022</v>
      </c>
      <c r="AT402">
        <v>11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s="57">
        <v>45160</v>
      </c>
      <c r="AA403" t="s">
        <v>1826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12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Z404" s="57">
        <v>45164</v>
      </c>
      <c r="AA404" t="s">
        <v>1830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s="36" t="s">
        <v>1088</v>
      </c>
      <c r="AS404" s="36"/>
      <c r="AT404" s="36"/>
      <c r="AU404" s="37">
        <v>0</v>
      </c>
      <c r="AV404" s="37"/>
      <c r="AW404" s="37"/>
      <c r="AX404" s="37"/>
      <c r="AY404" s="37"/>
      <c r="AZ404" s="37"/>
      <c r="BA404" s="37">
        <v>0</v>
      </c>
    </row>
    <row r="405" spans="25:53" x14ac:dyDescent="0.35">
      <c r="Z405" s="57">
        <v>45168</v>
      </c>
      <c r="AA405" t="s">
        <v>1835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t="s">
        <v>1057</v>
      </c>
      <c r="AS405">
        <v>2022</v>
      </c>
      <c r="AT405">
        <v>11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Y406">
        <v>9</v>
      </c>
      <c r="Z406" s="57">
        <v>45177</v>
      </c>
      <c r="AA406" t="s">
        <v>1889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s="36" t="s">
        <v>1089</v>
      </c>
      <c r="AS406" s="36"/>
      <c r="AT406" s="36"/>
      <c r="AU406" s="37">
        <v>0</v>
      </c>
      <c r="AV406" s="37"/>
      <c r="AW406" s="37"/>
      <c r="AX406" s="37"/>
      <c r="AY406" s="37"/>
      <c r="AZ406" s="37"/>
      <c r="BA406" s="37">
        <v>0</v>
      </c>
    </row>
    <row r="407" spans="25:53" x14ac:dyDescent="0.35">
      <c r="Z407" s="57">
        <v>45182</v>
      </c>
      <c r="AA407" t="s">
        <v>1902</v>
      </c>
      <c r="AB407" s="18">
        <v>0</v>
      </c>
      <c r="AC407" s="18"/>
      <c r="AD407" s="18"/>
      <c r="AE407" s="18"/>
      <c r="AF407" s="18"/>
      <c r="AG407" s="18"/>
      <c r="AH407" s="18">
        <v>0</v>
      </c>
      <c r="AR407" t="s">
        <v>1101</v>
      </c>
      <c r="AS407">
        <v>2022</v>
      </c>
      <c r="AT407">
        <v>11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s="57">
        <v>45192</v>
      </c>
      <c r="AA408" t="s">
        <v>1916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1104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5:53" x14ac:dyDescent="0.35">
      <c r="Z409" s="57">
        <v>45195</v>
      </c>
      <c r="AA409" t="s">
        <v>1920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1100</v>
      </c>
      <c r="AS409">
        <v>2022</v>
      </c>
      <c r="AT409">
        <v>11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5:53" x14ac:dyDescent="0.35">
      <c r="Y410">
        <v>10</v>
      </c>
      <c r="Z410" s="57">
        <v>45202</v>
      </c>
      <c r="AA410" t="s">
        <v>1991</v>
      </c>
      <c r="AB410" s="18">
        <v>-5.6843418860808015E-14</v>
      </c>
      <c r="AC410" s="18"/>
      <c r="AD410" s="18"/>
      <c r="AE410" s="18"/>
      <c r="AF410" s="18"/>
      <c r="AG410" s="18"/>
      <c r="AH410" s="18">
        <v>-5.6843418860808015E-14</v>
      </c>
      <c r="AR410" s="36" t="s">
        <v>1105</v>
      </c>
      <c r="AS410" s="36"/>
      <c r="AT410" s="36"/>
      <c r="AU410" s="37">
        <v>0</v>
      </c>
      <c r="AV410" s="37"/>
      <c r="AW410" s="37"/>
      <c r="AX410" s="37"/>
      <c r="AY410" s="37"/>
      <c r="AZ410" s="37"/>
      <c r="BA410" s="37">
        <v>0</v>
      </c>
    </row>
    <row r="411" spans="25:53" x14ac:dyDescent="0.35">
      <c r="Z411" t="s">
        <v>2009</v>
      </c>
      <c r="AA411" t="s">
        <v>2010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1196</v>
      </c>
      <c r="AS411">
        <v>2023</v>
      </c>
      <c r="AT411">
        <v>1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Z412" s="57">
        <v>45225</v>
      </c>
      <c r="AA412" t="s">
        <v>2030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2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45226</v>
      </c>
      <c r="AA413" t="s">
        <v>2032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3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Y414">
        <v>11</v>
      </c>
      <c r="Z414" s="57">
        <v>45233</v>
      </c>
      <c r="AA414" t="s">
        <v>2149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5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Z415" s="57">
        <v>45245</v>
      </c>
      <c r="AA415" t="s">
        <v>2161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6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5">
      <c r="Z416" s="57">
        <v>45259</v>
      </c>
      <c r="AA416" t="s">
        <v>2174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7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5">
      <c r="Y417">
        <v>12</v>
      </c>
      <c r="Z417" s="57">
        <v>45268</v>
      </c>
      <c r="AA417" t="s">
        <v>2186</v>
      </c>
      <c r="AB417" s="18">
        <v>1051.2</v>
      </c>
      <c r="AC417" s="18"/>
      <c r="AD417" s="18"/>
      <c r="AE417" s="18"/>
      <c r="AF417" s="18"/>
      <c r="AG417" s="18"/>
      <c r="AH417" s="18">
        <v>1051.2</v>
      </c>
      <c r="AT417">
        <v>8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5">
      <c r="Z418" s="57">
        <v>45279</v>
      </c>
      <c r="AA418" t="s">
        <v>2200</v>
      </c>
      <c r="AB418" s="18">
        <v>2918</v>
      </c>
      <c r="AC418" s="18"/>
      <c r="AD418" s="18"/>
      <c r="AE418" s="18"/>
      <c r="AF418" s="18"/>
      <c r="AG418" s="18"/>
      <c r="AH418" s="18">
        <v>2918</v>
      </c>
      <c r="AT418">
        <v>9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4:53" x14ac:dyDescent="0.35">
      <c r="Z419" s="57">
        <v>45290</v>
      </c>
      <c r="AA419" t="s">
        <v>2214</v>
      </c>
      <c r="AB419" s="18">
        <v>2353</v>
      </c>
      <c r="AC419" s="18"/>
      <c r="AD419" s="18"/>
      <c r="AE419" s="18"/>
      <c r="AF419" s="18"/>
      <c r="AG419" s="18"/>
      <c r="AH419" s="18">
        <v>2353</v>
      </c>
      <c r="AT419">
        <v>10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5">
      <c r="Y420">
        <v>4</v>
      </c>
      <c r="Z420" t="s">
        <v>1462</v>
      </c>
      <c r="AA420" t="s">
        <v>1461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11</v>
      </c>
      <c r="AU420" s="18">
        <v>2576.3000000000002</v>
      </c>
      <c r="AV420" s="18"/>
      <c r="AW420" s="18"/>
      <c r="AX420" s="18"/>
      <c r="AY420" s="18"/>
      <c r="AZ420" s="18"/>
      <c r="BA420" s="18">
        <v>2576.3000000000002</v>
      </c>
    </row>
    <row r="421" spans="24:53" x14ac:dyDescent="0.35">
      <c r="AA421" t="s">
        <v>1467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5">
      <c r="Z422" s="57">
        <v>45023</v>
      </c>
      <c r="AA422" t="s">
        <v>1412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1232</v>
      </c>
      <c r="AS422" s="36"/>
      <c r="AT422" s="36"/>
      <c r="AU422" s="37">
        <v>2576.3000000000002</v>
      </c>
      <c r="AV422" s="37"/>
      <c r="AW422" s="37"/>
      <c r="AX422" s="37"/>
      <c r="AY422" s="37"/>
      <c r="AZ422" s="37"/>
      <c r="BA422" s="37">
        <v>2576.3000000000002</v>
      </c>
    </row>
    <row r="423" spans="24:53" x14ac:dyDescent="0.35">
      <c r="X423">
        <v>2024</v>
      </c>
      <c r="Y423">
        <v>1</v>
      </c>
      <c r="Z423" s="57">
        <v>45301</v>
      </c>
      <c r="AA423" t="s">
        <v>2276</v>
      </c>
      <c r="AB423" s="18">
        <v>2075.5</v>
      </c>
      <c r="AC423" s="18"/>
      <c r="AD423" s="18"/>
      <c r="AE423" s="18"/>
      <c r="AF423" s="18"/>
      <c r="AG423" s="18"/>
      <c r="AH423" s="18">
        <v>2075.5</v>
      </c>
      <c r="AR423" t="s">
        <v>1257</v>
      </c>
      <c r="AS423">
        <v>2023</v>
      </c>
      <c r="AT423">
        <v>2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4:53" x14ac:dyDescent="0.35">
      <c r="Z424" s="57">
        <v>45308</v>
      </c>
      <c r="AA424" t="s">
        <v>2282</v>
      </c>
      <c r="AB424" s="18">
        <v>795</v>
      </c>
      <c r="AC424" s="18"/>
      <c r="AD424" s="18"/>
      <c r="AE424" s="18"/>
      <c r="AF424" s="18"/>
      <c r="AG424" s="18"/>
      <c r="AH424" s="18">
        <v>795</v>
      </c>
      <c r="AT424">
        <v>4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5">
      <c r="Z425" s="57">
        <v>45310</v>
      </c>
      <c r="AA425" t="s">
        <v>2286</v>
      </c>
      <c r="AB425" s="18">
        <v>2269.3000000000002</v>
      </c>
      <c r="AC425" s="18"/>
      <c r="AD425" s="18"/>
      <c r="AE425" s="18"/>
      <c r="AF425" s="18"/>
      <c r="AG425" s="18"/>
      <c r="AH425" s="18">
        <v>2269.3000000000002</v>
      </c>
      <c r="AR425" s="36" t="s">
        <v>1387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5">
      <c r="Y426">
        <v>2</v>
      </c>
      <c r="Z426" s="57">
        <v>45323</v>
      </c>
      <c r="AA426" t="s">
        <v>2342</v>
      </c>
      <c r="AB426" s="18">
        <v>2643</v>
      </c>
      <c r="AC426" s="18"/>
      <c r="AD426" s="18"/>
      <c r="AE426" s="18"/>
      <c r="AF426" s="18"/>
      <c r="AG426" s="18"/>
      <c r="AH426" s="18">
        <v>2643</v>
      </c>
      <c r="AR426" t="s">
        <v>1304</v>
      </c>
      <c r="AS426">
        <v>2023</v>
      </c>
      <c r="AT426">
        <v>3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5">
      <c r="Z427" s="57">
        <v>45337</v>
      </c>
      <c r="AA427" t="s">
        <v>2354</v>
      </c>
      <c r="AB427" s="18">
        <v>2720.5</v>
      </c>
      <c r="AC427" s="18"/>
      <c r="AD427" s="18"/>
      <c r="AE427" s="18"/>
      <c r="AF427" s="18"/>
      <c r="AG427" s="18"/>
      <c r="AH427" s="18">
        <v>2720.5</v>
      </c>
      <c r="AR427" s="36" t="s">
        <v>1388</v>
      </c>
      <c r="AS427" s="36"/>
      <c r="AT427" s="36"/>
      <c r="AU427" s="37">
        <v>0</v>
      </c>
      <c r="AV427" s="37"/>
      <c r="AW427" s="37"/>
      <c r="AX427" s="37"/>
      <c r="AY427" s="37"/>
      <c r="AZ427" s="37"/>
      <c r="BA427" s="37">
        <v>0</v>
      </c>
    </row>
    <row r="428" spans="24:53" x14ac:dyDescent="0.35">
      <c r="Z428" s="57">
        <v>45345</v>
      </c>
      <c r="AA428" t="s">
        <v>2366</v>
      </c>
      <c r="AB428" s="18">
        <v>3060.5</v>
      </c>
      <c r="AC428" s="18"/>
      <c r="AD428" s="18"/>
      <c r="AE428" s="18"/>
      <c r="AF428" s="18"/>
      <c r="AG428" s="18"/>
      <c r="AH428" s="18">
        <v>3060.5</v>
      </c>
      <c r="AR428" t="s">
        <v>1309</v>
      </c>
      <c r="AS428">
        <v>2023</v>
      </c>
      <c r="AT428">
        <v>5</v>
      </c>
      <c r="AU428" s="18"/>
      <c r="AV428" s="18"/>
      <c r="AW428" s="18"/>
      <c r="AX428" s="18"/>
      <c r="AY428" s="18"/>
      <c r="AZ428" s="18">
        <v>0</v>
      </c>
      <c r="BA428" s="18">
        <v>0</v>
      </c>
    </row>
    <row r="429" spans="24:53" x14ac:dyDescent="0.35">
      <c r="Y429">
        <v>3</v>
      </c>
      <c r="Z429" s="57">
        <v>45356</v>
      </c>
      <c r="AA429" t="s">
        <v>2430</v>
      </c>
      <c r="AB429" s="18">
        <v>1848</v>
      </c>
      <c r="AC429" s="18"/>
      <c r="AD429" s="18"/>
      <c r="AE429" s="18"/>
      <c r="AF429" s="18"/>
      <c r="AG429" s="18"/>
      <c r="AH429" s="18">
        <v>1848</v>
      </c>
      <c r="AT429">
        <v>6</v>
      </c>
      <c r="AU429" s="18"/>
      <c r="AV429" s="18"/>
      <c r="AW429" s="18"/>
      <c r="AX429" s="18"/>
      <c r="AY429" s="18"/>
      <c r="AZ429" s="18">
        <v>0</v>
      </c>
      <c r="BA429" s="18">
        <v>0</v>
      </c>
    </row>
    <row r="430" spans="24:53" x14ac:dyDescent="0.35">
      <c r="Z430" s="57">
        <v>45367</v>
      </c>
      <c r="AA430" t="s">
        <v>2441</v>
      </c>
      <c r="AB430" s="18">
        <v>3494.3</v>
      </c>
      <c r="AC430" s="18"/>
      <c r="AD430" s="18"/>
      <c r="AE430" s="18"/>
      <c r="AF430" s="18"/>
      <c r="AG430" s="18"/>
      <c r="AH430" s="18">
        <v>3494.3</v>
      </c>
      <c r="AT430">
        <v>7</v>
      </c>
      <c r="AU430" s="18"/>
      <c r="AV430" s="18"/>
      <c r="AW430" s="18"/>
      <c r="AX430" s="18"/>
      <c r="AY430" s="18"/>
      <c r="AZ430" s="18">
        <v>0</v>
      </c>
      <c r="BA430" s="18">
        <v>0</v>
      </c>
    </row>
    <row r="431" spans="24:53" x14ac:dyDescent="0.35">
      <c r="Z431" s="57">
        <v>45379</v>
      </c>
      <c r="AA431" t="s">
        <v>2452</v>
      </c>
      <c r="AB431" s="18">
        <v>2533</v>
      </c>
      <c r="AC431" s="18"/>
      <c r="AD431" s="18"/>
      <c r="AE431" s="18"/>
      <c r="AF431" s="18"/>
      <c r="AG431" s="18"/>
      <c r="AH431" s="18">
        <v>2533</v>
      </c>
      <c r="AT431">
        <v>8</v>
      </c>
      <c r="AU431" s="18"/>
      <c r="AV431" s="18"/>
      <c r="AW431" s="18"/>
      <c r="AX431" s="18"/>
      <c r="AY431" s="18"/>
      <c r="AZ431" s="18">
        <v>0</v>
      </c>
      <c r="BA431" s="18">
        <v>0</v>
      </c>
    </row>
    <row r="432" spans="24:53" x14ac:dyDescent="0.35">
      <c r="Y432">
        <v>5</v>
      </c>
      <c r="Z432" s="57">
        <v>45413</v>
      </c>
      <c r="AA432" t="s">
        <v>2548</v>
      </c>
      <c r="AB432" s="18">
        <v>2742.5</v>
      </c>
      <c r="AC432" s="18"/>
      <c r="AD432" s="18"/>
      <c r="AE432" s="18"/>
      <c r="AF432" s="18"/>
      <c r="AG432" s="18"/>
      <c r="AH432" s="18">
        <v>2742.5</v>
      </c>
      <c r="AT432">
        <v>9</v>
      </c>
      <c r="AU432" s="18"/>
      <c r="AV432" s="18"/>
      <c r="AW432" s="18"/>
      <c r="AX432" s="18"/>
      <c r="AY432" s="18"/>
      <c r="AZ432" s="18">
        <v>0</v>
      </c>
      <c r="BA432" s="18">
        <v>0</v>
      </c>
    </row>
    <row r="433" spans="25:53" x14ac:dyDescent="0.35">
      <c r="Z433" s="57">
        <v>45422</v>
      </c>
      <c r="AA433" t="s">
        <v>2561</v>
      </c>
      <c r="AB433" s="18">
        <v>2512.5</v>
      </c>
      <c r="AC433" s="18"/>
      <c r="AD433" s="18"/>
      <c r="AE433" s="18"/>
      <c r="AF433" s="18"/>
      <c r="AG433" s="18"/>
      <c r="AH433" s="18">
        <v>2512.5</v>
      </c>
      <c r="AT433">
        <v>10</v>
      </c>
      <c r="AU433" s="18"/>
      <c r="AV433" s="18"/>
      <c r="AW433" s="18"/>
      <c r="AX433" s="18"/>
      <c r="AY433" s="18"/>
      <c r="AZ433" s="18">
        <v>0</v>
      </c>
      <c r="BA433" s="18">
        <v>0</v>
      </c>
    </row>
    <row r="434" spans="25:53" x14ac:dyDescent="0.35">
      <c r="Z434" s="57">
        <v>45440</v>
      </c>
      <c r="AA434" t="s">
        <v>2568</v>
      </c>
      <c r="AB434" s="18">
        <v>2708.8</v>
      </c>
      <c r="AC434" s="18"/>
      <c r="AD434" s="18"/>
      <c r="AE434" s="18"/>
      <c r="AF434" s="18"/>
      <c r="AG434" s="18"/>
      <c r="AH434" s="18">
        <v>2708.8</v>
      </c>
      <c r="AT434">
        <v>11</v>
      </c>
      <c r="AU434" s="18"/>
      <c r="AV434" s="18"/>
      <c r="AW434" s="18"/>
      <c r="AX434" s="18"/>
      <c r="AY434" s="18"/>
      <c r="AZ434" s="18">
        <v>0</v>
      </c>
      <c r="BA434" s="18">
        <v>0</v>
      </c>
    </row>
    <row r="435" spans="25:53" x14ac:dyDescent="0.35">
      <c r="Y435">
        <v>6</v>
      </c>
      <c r="Z435" s="57">
        <v>45450</v>
      </c>
      <c r="AA435" t="s">
        <v>2642</v>
      </c>
      <c r="AB435" s="18">
        <v>2390</v>
      </c>
      <c r="AC435" s="18"/>
      <c r="AD435" s="18"/>
      <c r="AE435" s="18"/>
      <c r="AF435" s="18"/>
      <c r="AG435" s="18"/>
      <c r="AH435" s="18">
        <v>2390</v>
      </c>
      <c r="AT435">
        <v>4</v>
      </c>
      <c r="AU435" s="18"/>
      <c r="AV435" s="18"/>
      <c r="AW435" s="18"/>
      <c r="AX435" s="18"/>
      <c r="AY435" s="18"/>
      <c r="AZ435" s="18">
        <v>0</v>
      </c>
      <c r="BA435" s="18">
        <v>0</v>
      </c>
    </row>
    <row r="436" spans="25:53" x14ac:dyDescent="0.35">
      <c r="Z436" s="57">
        <v>45465</v>
      </c>
      <c r="AA436" t="s">
        <v>2657</v>
      </c>
      <c r="AB436" s="18">
        <v>2462.5</v>
      </c>
      <c r="AC436" s="18"/>
      <c r="AD436" s="18"/>
      <c r="AE436" s="18"/>
      <c r="AF436" s="18"/>
      <c r="AG436" s="18"/>
      <c r="AH436" s="18">
        <v>2462.5</v>
      </c>
      <c r="AS436">
        <v>2024</v>
      </c>
      <c r="AT436">
        <v>1</v>
      </c>
      <c r="AU436" s="18"/>
      <c r="AV436" s="18"/>
      <c r="AW436" s="18"/>
      <c r="AX436" s="18"/>
      <c r="AY436" s="18"/>
      <c r="AZ436" s="18">
        <v>0</v>
      </c>
      <c r="BA436" s="18">
        <v>0</v>
      </c>
    </row>
    <row r="437" spans="25:53" x14ac:dyDescent="0.35">
      <c r="Y437">
        <v>7</v>
      </c>
      <c r="Z437" s="57">
        <v>45477</v>
      </c>
      <c r="AA437" t="s">
        <v>2754</v>
      </c>
      <c r="AB437" s="18">
        <v>3105</v>
      </c>
      <c r="AC437" s="18"/>
      <c r="AD437" s="18"/>
      <c r="AE437" s="18"/>
      <c r="AF437" s="18"/>
      <c r="AG437" s="18"/>
      <c r="AH437" s="18">
        <v>3105</v>
      </c>
      <c r="AT437">
        <v>3</v>
      </c>
      <c r="AU437" s="18"/>
      <c r="AV437" s="18"/>
      <c r="AW437" s="18"/>
      <c r="AX437" s="18"/>
      <c r="AY437" s="18"/>
      <c r="AZ437" s="18">
        <v>0</v>
      </c>
      <c r="BA437" s="18">
        <v>0</v>
      </c>
    </row>
    <row r="438" spans="25:53" x14ac:dyDescent="0.35">
      <c r="Z438" s="57">
        <v>45490</v>
      </c>
      <c r="AA438" t="s">
        <v>2762</v>
      </c>
      <c r="AB438" s="18">
        <v>2165</v>
      </c>
      <c r="AC438" s="18"/>
      <c r="AD438" s="18"/>
      <c r="AE438" s="18"/>
      <c r="AF438" s="18"/>
      <c r="AG438" s="18"/>
      <c r="AH438" s="18">
        <v>2165</v>
      </c>
      <c r="AT438">
        <v>6</v>
      </c>
      <c r="AU438" s="18"/>
      <c r="AV438" s="18"/>
      <c r="AW438" s="18"/>
      <c r="AX438" s="18"/>
      <c r="AY438" s="18"/>
      <c r="AZ438" s="18">
        <v>0</v>
      </c>
      <c r="BA438" s="18">
        <v>0</v>
      </c>
    </row>
    <row r="439" spans="25:53" x14ac:dyDescent="0.35">
      <c r="Z439" s="57">
        <v>45497</v>
      </c>
      <c r="AA439" t="s">
        <v>2767</v>
      </c>
      <c r="AB439" s="18">
        <v>3451.3</v>
      </c>
      <c r="AC439" s="18"/>
      <c r="AD439" s="18"/>
      <c r="AE439" s="18"/>
      <c r="AF439" s="18"/>
      <c r="AG439" s="18"/>
      <c r="AH439" s="18">
        <v>3451.3</v>
      </c>
      <c r="AT439">
        <v>7</v>
      </c>
      <c r="AU439" s="18"/>
      <c r="AV439" s="18"/>
      <c r="AW439" s="18"/>
      <c r="AX439" s="18"/>
      <c r="AY439" s="18"/>
      <c r="AZ439" s="18">
        <v>0</v>
      </c>
      <c r="BA439" s="18">
        <v>0</v>
      </c>
    </row>
    <row r="440" spans="25:53" x14ac:dyDescent="0.35">
      <c r="Y440">
        <v>8</v>
      </c>
      <c r="Z440" s="57">
        <v>45510</v>
      </c>
      <c r="AA440" t="s">
        <v>2847</v>
      </c>
      <c r="AB440" s="18">
        <v>2997.5</v>
      </c>
      <c r="AC440" s="18"/>
      <c r="AD440" s="18"/>
      <c r="AE440" s="18"/>
      <c r="AF440" s="18"/>
      <c r="AG440" s="18"/>
      <c r="AH440" s="18">
        <v>2997.5</v>
      </c>
      <c r="AT440">
        <v>9</v>
      </c>
      <c r="AU440" s="18"/>
      <c r="AV440" s="18"/>
      <c r="AW440" s="18"/>
      <c r="AX440" s="18"/>
      <c r="AY440" s="18"/>
      <c r="AZ440" s="18">
        <v>8732.2999999999993</v>
      </c>
      <c r="BA440" s="18">
        <v>8732.2999999999993</v>
      </c>
    </row>
    <row r="441" spans="25:53" x14ac:dyDescent="0.35">
      <c r="Z441" s="57">
        <v>45520</v>
      </c>
      <c r="AA441" t="s">
        <v>2860</v>
      </c>
      <c r="AB441" s="18">
        <v>1880</v>
      </c>
      <c r="AC441" s="18"/>
      <c r="AD441" s="18"/>
      <c r="AE441" s="18"/>
      <c r="AF441" s="18"/>
      <c r="AG441" s="18"/>
      <c r="AH441" s="18">
        <v>1880</v>
      </c>
      <c r="AT441">
        <v>11</v>
      </c>
      <c r="AU441" s="18"/>
      <c r="AV441" s="18"/>
      <c r="AW441" s="18"/>
      <c r="AX441" s="18"/>
      <c r="AY441" s="18"/>
      <c r="AZ441" s="18">
        <v>8742</v>
      </c>
      <c r="BA441" s="18">
        <v>8742</v>
      </c>
    </row>
    <row r="442" spans="25:53" x14ac:dyDescent="0.35">
      <c r="Z442" s="57">
        <v>45531</v>
      </c>
      <c r="AA442" t="s">
        <v>2872</v>
      </c>
      <c r="AB442" s="18">
        <v>2772.5</v>
      </c>
      <c r="AC442" s="18"/>
      <c r="AD442" s="18"/>
      <c r="AE442" s="18"/>
      <c r="AF442" s="18"/>
      <c r="AG442" s="18"/>
      <c r="AH442" s="18">
        <v>2772.5</v>
      </c>
      <c r="AT442">
        <v>4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5:53" x14ac:dyDescent="0.35">
      <c r="Y443">
        <v>9</v>
      </c>
      <c r="Z443" s="57">
        <v>45543</v>
      </c>
      <c r="AA443" t="s">
        <v>2944</v>
      </c>
      <c r="AB443" s="18">
        <v>515</v>
      </c>
      <c r="AC443" s="18"/>
      <c r="AD443" s="18"/>
      <c r="AE443" s="18"/>
      <c r="AF443" s="18"/>
      <c r="AG443" s="18"/>
      <c r="AH443" s="18">
        <v>515</v>
      </c>
      <c r="AR443" s="36" t="s">
        <v>1389</v>
      </c>
      <c r="AS443" s="36"/>
      <c r="AT443" s="36"/>
      <c r="AU443" s="37"/>
      <c r="AV443" s="37"/>
      <c r="AW443" s="37"/>
      <c r="AX443" s="37"/>
      <c r="AY443" s="37"/>
      <c r="AZ443" s="37">
        <v>17474.3</v>
      </c>
      <c r="BA443" s="37">
        <v>17474.3</v>
      </c>
    </row>
    <row r="444" spans="25:53" x14ac:dyDescent="0.35">
      <c r="Z444" s="57">
        <v>45546</v>
      </c>
      <c r="AA444" t="s">
        <v>2946</v>
      </c>
      <c r="AB444" s="18">
        <v>2397.5</v>
      </c>
      <c r="AC444" s="18"/>
      <c r="AD444" s="18"/>
      <c r="AE444" s="18"/>
      <c r="AF444" s="18"/>
      <c r="AG444" s="18"/>
      <c r="AH444" s="18">
        <v>2397.5</v>
      </c>
      <c r="AR444" t="s">
        <v>1420</v>
      </c>
      <c r="AS444">
        <v>2023</v>
      </c>
      <c r="AT444">
        <v>5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5:53" x14ac:dyDescent="0.35">
      <c r="Z445" s="57">
        <v>45561</v>
      </c>
      <c r="AA445" t="s">
        <v>2955</v>
      </c>
      <c r="AB445" s="18">
        <v>3358.8</v>
      </c>
      <c r="AC445" s="18"/>
      <c r="AD445" s="18"/>
      <c r="AE445" s="18"/>
      <c r="AF445" s="18"/>
      <c r="AG445" s="18"/>
      <c r="AH445" s="18">
        <v>3358.8</v>
      </c>
      <c r="AT445">
        <v>6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5">
      <c r="Y446">
        <v>10</v>
      </c>
      <c r="Z446" s="57">
        <v>45574</v>
      </c>
      <c r="AA446" t="s">
        <v>3012</v>
      </c>
      <c r="AB446" s="18">
        <v>2330.5</v>
      </c>
      <c r="AC446" s="18"/>
      <c r="AD446" s="18"/>
      <c r="AE446" s="18"/>
      <c r="AF446" s="18"/>
      <c r="AG446" s="18"/>
      <c r="AH446" s="18">
        <v>2330.5</v>
      </c>
      <c r="AT446">
        <v>7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5">
      <c r="Z447" s="57">
        <v>45583</v>
      </c>
      <c r="AA447" t="s">
        <v>3023</v>
      </c>
      <c r="AB447" s="18">
        <v>500</v>
      </c>
      <c r="AC447" s="18"/>
      <c r="AD447" s="18"/>
      <c r="AE447" s="18"/>
      <c r="AF447" s="18"/>
      <c r="AG447" s="18"/>
      <c r="AH447" s="18">
        <v>500</v>
      </c>
      <c r="AT447">
        <v>4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5">
      <c r="Z448" s="57">
        <v>45587</v>
      </c>
      <c r="AA448" t="s">
        <v>3028</v>
      </c>
      <c r="AB448" s="18">
        <v>1738</v>
      </c>
      <c r="AC448" s="18"/>
      <c r="AD448" s="18"/>
      <c r="AE448" s="18"/>
      <c r="AF448" s="18"/>
      <c r="AG448" s="18"/>
      <c r="AH448" s="18">
        <v>1738</v>
      </c>
      <c r="AR448" s="36" t="s">
        <v>1436</v>
      </c>
      <c r="AS448" s="36"/>
      <c r="AT448" s="36"/>
      <c r="AU448" s="37">
        <v>0</v>
      </c>
      <c r="AV448" s="37"/>
      <c r="AW448" s="37"/>
      <c r="AX448" s="37"/>
      <c r="AY448" s="37"/>
      <c r="AZ448" s="37"/>
      <c r="BA448" s="37">
        <v>0</v>
      </c>
    </row>
    <row r="449" spans="23:53" x14ac:dyDescent="0.35">
      <c r="Z449" s="57">
        <v>45594</v>
      </c>
      <c r="AA449" t="s">
        <v>3033</v>
      </c>
      <c r="AB449" s="18">
        <v>405</v>
      </c>
      <c r="AC449" s="18"/>
      <c r="AD449" s="18"/>
      <c r="AE449" s="18"/>
      <c r="AF449" s="18"/>
      <c r="AG449" s="18"/>
      <c r="AH449" s="18">
        <v>405</v>
      </c>
      <c r="AR449" t="s">
        <v>1453</v>
      </c>
      <c r="AS449">
        <v>2021</v>
      </c>
      <c r="AT449">
        <v>1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3:53" x14ac:dyDescent="0.35">
      <c r="Y450">
        <v>11</v>
      </c>
      <c r="Z450" s="57">
        <v>45597</v>
      </c>
      <c r="AA450" t="s">
        <v>3102</v>
      </c>
      <c r="AB450" s="18">
        <v>2158</v>
      </c>
      <c r="AC450" s="18"/>
      <c r="AD450" s="18"/>
      <c r="AE450" s="18"/>
      <c r="AF450" s="18"/>
      <c r="AG450" s="18"/>
      <c r="AH450" s="18">
        <v>2158</v>
      </c>
      <c r="AT450">
        <v>2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3:53" x14ac:dyDescent="0.35">
      <c r="Z451" s="57">
        <v>45605</v>
      </c>
      <c r="AA451" t="s">
        <v>3118</v>
      </c>
      <c r="AB451" s="18">
        <v>1406.3</v>
      </c>
      <c r="AC451" s="18"/>
      <c r="AD451" s="18"/>
      <c r="AE451" s="18"/>
      <c r="AF451" s="18"/>
      <c r="AG451" s="18"/>
      <c r="AH451" s="18">
        <v>1406.3</v>
      </c>
      <c r="AT451">
        <v>5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3:53" x14ac:dyDescent="0.35">
      <c r="Z452" s="57">
        <v>45608</v>
      </c>
      <c r="AA452" t="s">
        <v>3121</v>
      </c>
      <c r="AB452" s="18">
        <v>2143</v>
      </c>
      <c r="AC452" s="18"/>
      <c r="AD452" s="18"/>
      <c r="AE452" s="18"/>
      <c r="AF452" s="18"/>
      <c r="AG452" s="18"/>
      <c r="AH452" s="18">
        <v>2143</v>
      </c>
      <c r="AT452">
        <v>10</v>
      </c>
      <c r="AU452" s="18">
        <v>0</v>
      </c>
      <c r="AV452" s="18"/>
      <c r="AW452" s="18"/>
      <c r="AX452" s="18"/>
      <c r="AY452" s="18"/>
      <c r="AZ452" s="18"/>
      <c r="BA452" s="18">
        <v>0</v>
      </c>
    </row>
    <row r="453" spans="23:53" x14ac:dyDescent="0.35">
      <c r="Z453" s="57">
        <v>45622</v>
      </c>
      <c r="AA453" t="s">
        <v>3139</v>
      </c>
      <c r="AB453" s="18">
        <v>2670</v>
      </c>
      <c r="AC453" s="18"/>
      <c r="AD453" s="18"/>
      <c r="AE453" s="18"/>
      <c r="AF453" s="18"/>
      <c r="AG453" s="18"/>
      <c r="AH453" s="18">
        <v>2670</v>
      </c>
      <c r="AT453">
        <v>12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3:53" x14ac:dyDescent="0.35">
      <c r="Y454">
        <v>4</v>
      </c>
      <c r="Z454" s="57">
        <v>45390</v>
      </c>
      <c r="AA454" t="s">
        <v>2509</v>
      </c>
      <c r="AB454" s="18">
        <v>2688</v>
      </c>
      <c r="AC454" s="18"/>
      <c r="AD454" s="18"/>
      <c r="AE454" s="18"/>
      <c r="AF454" s="18"/>
      <c r="AG454" s="18"/>
      <c r="AH454" s="18">
        <v>2688</v>
      </c>
      <c r="AS454">
        <v>2023</v>
      </c>
      <c r="AT454">
        <v>5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3:53" x14ac:dyDescent="0.35">
      <c r="Z455" s="57">
        <v>45402</v>
      </c>
      <c r="AA455" t="s">
        <v>2515</v>
      </c>
      <c r="AB455" s="18">
        <v>1925.5</v>
      </c>
      <c r="AC455" s="18"/>
      <c r="AD455" s="18"/>
      <c r="AE455" s="18"/>
      <c r="AF455" s="18"/>
      <c r="AG455" s="18"/>
      <c r="AH455" s="18">
        <v>1925.5</v>
      </c>
      <c r="AT455">
        <v>6</v>
      </c>
      <c r="AU455" s="18">
        <v>0</v>
      </c>
      <c r="AV455" s="18"/>
      <c r="AW455" s="18"/>
      <c r="AX455" s="18"/>
      <c r="AY455" s="18"/>
      <c r="AZ455" s="18"/>
      <c r="BA455" s="18">
        <v>0</v>
      </c>
    </row>
    <row r="456" spans="23:53" x14ac:dyDescent="0.35">
      <c r="Z456" s="57">
        <v>45411</v>
      </c>
      <c r="AA456" t="s">
        <v>2521</v>
      </c>
      <c r="AB456" s="18">
        <v>530</v>
      </c>
      <c r="AC456" s="18"/>
      <c r="AD456" s="18"/>
      <c r="AE456" s="18"/>
      <c r="AF456" s="18"/>
      <c r="AG456" s="18"/>
      <c r="AH456" s="18">
        <v>530</v>
      </c>
      <c r="AT456">
        <v>7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3:53" x14ac:dyDescent="0.35">
      <c r="W457" s="36" t="s">
        <v>421</v>
      </c>
      <c r="X457" s="36"/>
      <c r="Y457" s="36"/>
      <c r="Z457" s="36"/>
      <c r="AA457" s="36"/>
      <c r="AB457" s="37">
        <v>81714.500000000015</v>
      </c>
      <c r="AC457" s="37"/>
      <c r="AD457" s="37"/>
      <c r="AE457" s="37"/>
      <c r="AF457" s="37"/>
      <c r="AG457" s="37"/>
      <c r="AH457" s="37">
        <v>81714.500000000015</v>
      </c>
      <c r="AT457">
        <v>9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3:53" x14ac:dyDescent="0.35">
      <c r="W458" t="s">
        <v>409</v>
      </c>
      <c r="X458">
        <v>2021</v>
      </c>
      <c r="Y458">
        <v>10</v>
      </c>
      <c r="Z458" s="57">
        <v>44478</v>
      </c>
      <c r="AA458" t="s">
        <v>407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10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3:53" x14ac:dyDescent="0.35">
      <c r="Z459" s="57">
        <v>44481</v>
      </c>
      <c r="AA459" t="s">
        <v>411</v>
      </c>
      <c r="AB459" s="18">
        <v>0</v>
      </c>
      <c r="AC459" s="18"/>
      <c r="AD459" s="18"/>
      <c r="AE459" s="18"/>
      <c r="AF459" s="18"/>
      <c r="AG459" s="18"/>
      <c r="AH459" s="18">
        <v>0</v>
      </c>
      <c r="AT459">
        <v>11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3:53" x14ac:dyDescent="0.35">
      <c r="Z460" s="57">
        <v>44484</v>
      </c>
      <c r="AA460" t="s">
        <v>424</v>
      </c>
      <c r="AB460" s="18">
        <v>0</v>
      </c>
      <c r="AC460" s="18"/>
      <c r="AD460" s="18"/>
      <c r="AE460" s="18"/>
      <c r="AF460" s="18"/>
      <c r="AG460" s="18"/>
      <c r="AH460" s="18">
        <v>0</v>
      </c>
      <c r="AT460">
        <v>4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3:53" x14ac:dyDescent="0.35">
      <c r="Z461" s="57">
        <v>44487</v>
      </c>
      <c r="AA461" t="s">
        <v>425</v>
      </c>
      <c r="AB461" s="18">
        <v>0</v>
      </c>
      <c r="AC461" s="18"/>
      <c r="AD461" s="18"/>
      <c r="AE461" s="18"/>
      <c r="AF461" s="18"/>
      <c r="AG461" s="18"/>
      <c r="AH461" s="18">
        <v>0</v>
      </c>
      <c r="AR461" s="36" t="s">
        <v>1528</v>
      </c>
      <c r="AS461" s="36"/>
      <c r="AT461" s="36"/>
      <c r="AU461" s="37">
        <v>0</v>
      </c>
      <c r="AV461" s="37"/>
      <c r="AW461" s="37"/>
      <c r="AX461" s="37"/>
      <c r="AY461" s="37"/>
      <c r="AZ461" s="37"/>
      <c r="BA461" s="37">
        <v>0</v>
      </c>
    </row>
    <row r="462" spans="23:53" x14ac:dyDescent="0.35">
      <c r="Z462" s="57">
        <v>44488</v>
      </c>
      <c r="AA462" t="s">
        <v>426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R462" t="s">
        <v>1697</v>
      </c>
      <c r="AS462">
        <v>2021</v>
      </c>
      <c r="AT462">
        <v>9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3:53" x14ac:dyDescent="0.35">
      <c r="Z463" s="57">
        <v>44489</v>
      </c>
      <c r="AA463" t="s">
        <v>427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1789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3:53" x14ac:dyDescent="0.35">
      <c r="Z464" s="57">
        <v>44495</v>
      </c>
      <c r="AA464" t="s">
        <v>443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1620</v>
      </c>
      <c r="AS464">
        <v>2023</v>
      </c>
      <c r="AT464">
        <v>6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5">
      <c r="Z465" s="57">
        <v>44496</v>
      </c>
      <c r="AA465" t="s">
        <v>445</v>
      </c>
      <c r="AB465" s="18">
        <v>0</v>
      </c>
      <c r="AC465" s="18"/>
      <c r="AD465" s="18"/>
      <c r="AE465" s="18"/>
      <c r="AF465" s="18"/>
      <c r="AG465" s="18"/>
      <c r="AH465" s="18">
        <v>0</v>
      </c>
      <c r="AT465">
        <v>8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4:53" x14ac:dyDescent="0.35">
      <c r="Y466">
        <v>11</v>
      </c>
      <c r="Z466" s="57">
        <v>44503</v>
      </c>
      <c r="AA466" t="s">
        <v>459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R466" s="36" t="s">
        <v>1790</v>
      </c>
      <c r="AS466" s="36"/>
      <c r="AT466" s="36"/>
      <c r="AU466" s="37">
        <v>0</v>
      </c>
      <c r="AV466" s="37"/>
      <c r="AW466" s="37"/>
      <c r="AX466" s="37"/>
      <c r="AY466" s="37"/>
      <c r="AZ466" s="37"/>
      <c r="BA466" s="37">
        <v>0</v>
      </c>
    </row>
    <row r="467" spans="24:53" x14ac:dyDescent="0.35">
      <c r="Z467" s="57">
        <v>44506</v>
      </c>
      <c r="AA467" t="s">
        <v>464</v>
      </c>
      <c r="AB467" s="18">
        <v>0</v>
      </c>
      <c r="AC467" s="18"/>
      <c r="AD467" s="18"/>
      <c r="AE467" s="18"/>
      <c r="AF467" s="18"/>
      <c r="AG467" s="18"/>
      <c r="AH467" s="18">
        <v>0</v>
      </c>
      <c r="AR467" t="s">
        <v>1702</v>
      </c>
      <c r="AS467">
        <v>2023</v>
      </c>
      <c r="AT467">
        <v>9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Z468" s="57">
        <v>44511</v>
      </c>
      <c r="AA468" t="s">
        <v>473</v>
      </c>
      <c r="AB468" s="18">
        <v>0</v>
      </c>
      <c r="AC468" s="18"/>
      <c r="AD468" s="18"/>
      <c r="AE468" s="18"/>
      <c r="AF468" s="18"/>
      <c r="AG468" s="18"/>
      <c r="AH468" s="18">
        <v>0</v>
      </c>
      <c r="AR468" s="36" t="s">
        <v>1986</v>
      </c>
      <c r="AS468" s="36"/>
      <c r="AT468" s="36"/>
      <c r="AU468" s="37">
        <v>0</v>
      </c>
      <c r="AV468" s="37"/>
      <c r="AW468" s="37"/>
      <c r="AX468" s="37"/>
      <c r="AY468" s="37"/>
      <c r="AZ468" s="37"/>
      <c r="BA468" s="37">
        <v>0</v>
      </c>
    </row>
    <row r="469" spans="24:53" x14ac:dyDescent="0.35">
      <c r="AA469" t="s">
        <v>475</v>
      </c>
      <c r="AB469" s="18">
        <v>0</v>
      </c>
      <c r="AC469" s="18"/>
      <c r="AD469" s="18"/>
      <c r="AE469" s="18"/>
      <c r="AF469" s="18"/>
      <c r="AG469" s="18"/>
      <c r="AH469" s="18">
        <v>0</v>
      </c>
      <c r="AR469" t="s">
        <v>1704</v>
      </c>
      <c r="AS469">
        <v>2023</v>
      </c>
      <c r="AT469">
        <v>9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Y470">
        <v>12</v>
      </c>
      <c r="Z470" s="57">
        <v>44537</v>
      </c>
      <c r="AA470" t="s">
        <v>501</v>
      </c>
      <c r="AB470" s="18">
        <v>0</v>
      </c>
      <c r="AC470" s="18"/>
      <c r="AD470" s="18"/>
      <c r="AE470" s="18"/>
      <c r="AF470" s="18"/>
      <c r="AG470" s="18"/>
      <c r="AH470" s="18">
        <v>0</v>
      </c>
      <c r="AT470">
        <v>12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5">
      <c r="Z471" s="57">
        <v>44540</v>
      </c>
      <c r="AA471" t="s">
        <v>504</v>
      </c>
      <c r="AB471" s="18">
        <v>0</v>
      </c>
      <c r="AC471" s="18"/>
      <c r="AD471" s="18"/>
      <c r="AE471" s="18"/>
      <c r="AF471" s="18"/>
      <c r="AG471" s="18"/>
      <c r="AH471" s="18">
        <v>0</v>
      </c>
      <c r="AS471">
        <v>2024</v>
      </c>
      <c r="AT471">
        <v>10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Z472" s="57">
        <v>44550</v>
      </c>
      <c r="AA472" t="s">
        <v>511</v>
      </c>
      <c r="AB472" s="18">
        <v>0</v>
      </c>
      <c r="AC472" s="18"/>
      <c r="AD472" s="18"/>
      <c r="AE472" s="18"/>
      <c r="AF472" s="18"/>
      <c r="AG472" s="18"/>
      <c r="AH472" s="18">
        <v>0</v>
      </c>
      <c r="AT472">
        <v>11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Z473" s="57">
        <v>44552</v>
      </c>
      <c r="AA473" t="s">
        <v>522</v>
      </c>
      <c r="AB473" s="18">
        <v>0</v>
      </c>
      <c r="AC473" s="18"/>
      <c r="AD473" s="18"/>
      <c r="AE473" s="18"/>
      <c r="AF473" s="18"/>
      <c r="AG473" s="18"/>
      <c r="AH473" s="18">
        <v>0</v>
      </c>
      <c r="AT473">
        <v>4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s="57">
        <v>44554</v>
      </c>
      <c r="AA474" t="s">
        <v>529</v>
      </c>
      <c r="AB474" s="18">
        <v>0</v>
      </c>
      <c r="AC474" s="18"/>
      <c r="AD474" s="18"/>
      <c r="AE474" s="18"/>
      <c r="AF474" s="18"/>
      <c r="AG474" s="18"/>
      <c r="AH474" s="18">
        <v>0</v>
      </c>
      <c r="AR474" s="36" t="s">
        <v>1987</v>
      </c>
      <c r="AS474" s="36"/>
      <c r="AT474" s="36"/>
      <c r="AU474" s="37">
        <v>0</v>
      </c>
      <c r="AV474" s="37"/>
      <c r="AW474" s="37"/>
      <c r="AX474" s="37"/>
      <c r="AY474" s="37"/>
      <c r="AZ474" s="37"/>
      <c r="BA474" s="37">
        <v>0</v>
      </c>
    </row>
    <row r="475" spans="24:53" x14ac:dyDescent="0.35">
      <c r="Z475" s="57">
        <v>44557</v>
      </c>
      <c r="AA475" t="s">
        <v>530</v>
      </c>
      <c r="AB475" s="18">
        <v>0</v>
      </c>
      <c r="AC475" s="18"/>
      <c r="AD475" s="18"/>
      <c r="AE475" s="18"/>
      <c r="AF475" s="18"/>
      <c r="AG475" s="18"/>
      <c r="AH475" s="18">
        <v>0</v>
      </c>
      <c r="AR475" t="s">
        <v>2012</v>
      </c>
      <c r="AS475">
        <v>2023</v>
      </c>
      <c r="AT475">
        <v>10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s="57">
        <v>44560</v>
      </c>
      <c r="AA476" t="s">
        <v>532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11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X477">
        <v>2022</v>
      </c>
      <c r="Y477">
        <v>1</v>
      </c>
      <c r="Z477" s="57">
        <v>44564</v>
      </c>
      <c r="AA477" t="s">
        <v>546</v>
      </c>
      <c r="AB477" s="18">
        <v>0</v>
      </c>
      <c r="AC477" s="18"/>
      <c r="AD477" s="18"/>
      <c r="AE477" s="18"/>
      <c r="AF477" s="18"/>
      <c r="AG477" s="18"/>
      <c r="AH477" s="18">
        <v>0</v>
      </c>
      <c r="AT477">
        <v>12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Z478" s="57">
        <v>44568</v>
      </c>
      <c r="AA478" t="s">
        <v>548</v>
      </c>
      <c r="AB478" s="18">
        <v>0</v>
      </c>
      <c r="AC478" s="18"/>
      <c r="AD478" s="18"/>
      <c r="AE478" s="18"/>
      <c r="AF478" s="18"/>
      <c r="AG478" s="18"/>
      <c r="AH478" s="18">
        <v>0</v>
      </c>
      <c r="AS478">
        <v>2024</v>
      </c>
      <c r="AT478">
        <v>1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Z479" s="57">
        <v>44569</v>
      </c>
      <c r="AA479" t="s">
        <v>549</v>
      </c>
      <c r="AB479" s="18">
        <v>0</v>
      </c>
      <c r="AC479" s="18"/>
      <c r="AD479" s="18"/>
      <c r="AE479" s="18"/>
      <c r="AF479" s="18"/>
      <c r="AG479" s="18"/>
      <c r="AH479" s="18">
        <v>0</v>
      </c>
      <c r="AT479">
        <v>2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5">
      <c r="Z480" s="57">
        <v>44574</v>
      </c>
      <c r="AA480" t="s">
        <v>558</v>
      </c>
      <c r="AB480" s="18">
        <v>0</v>
      </c>
      <c r="AC480" s="18"/>
      <c r="AD480" s="18"/>
      <c r="AE480" s="18"/>
      <c r="AF480" s="18"/>
      <c r="AG480" s="18"/>
      <c r="AH480" s="18">
        <v>0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5">
      <c r="Z481" s="57">
        <v>44579</v>
      </c>
      <c r="AA481" t="s">
        <v>564</v>
      </c>
      <c r="AB481" s="18">
        <v>0</v>
      </c>
      <c r="AC481" s="18"/>
      <c r="AD481" s="18"/>
      <c r="AE481" s="18"/>
      <c r="AF481" s="18"/>
      <c r="AG481" s="18"/>
      <c r="AH481" s="18">
        <v>0</v>
      </c>
      <c r="AT481">
        <v>5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5">
      <c r="Y482">
        <v>2</v>
      </c>
      <c r="Z482" s="57">
        <v>44616</v>
      </c>
      <c r="AA482" t="s">
        <v>609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6</v>
      </c>
      <c r="AU482" s="18">
        <v>13566.9</v>
      </c>
      <c r="AV482" s="18"/>
      <c r="AW482" s="18"/>
      <c r="AX482" s="18"/>
      <c r="AY482" s="18"/>
      <c r="AZ482" s="18"/>
      <c r="BA482" s="18">
        <v>13566.9</v>
      </c>
    </row>
    <row r="483" spans="25:53" x14ac:dyDescent="0.35">
      <c r="Z483" s="57">
        <v>44618</v>
      </c>
      <c r="AA483" t="s">
        <v>610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T483">
        <v>7</v>
      </c>
      <c r="AU483" s="18">
        <v>82838</v>
      </c>
      <c r="AV483" s="18"/>
      <c r="AW483" s="18"/>
      <c r="AX483" s="18"/>
      <c r="AY483" s="18"/>
      <c r="AZ483" s="18"/>
      <c r="BA483" s="18">
        <v>82838</v>
      </c>
    </row>
    <row r="484" spans="25:53" x14ac:dyDescent="0.35">
      <c r="Y484">
        <v>3</v>
      </c>
      <c r="Z484" s="57">
        <v>44634</v>
      </c>
      <c r="AA484" t="s">
        <v>646</v>
      </c>
      <c r="AB484" s="18">
        <v>0</v>
      </c>
      <c r="AC484" s="18"/>
      <c r="AD484" s="18"/>
      <c r="AE484" s="18"/>
      <c r="AF484" s="18"/>
      <c r="AG484" s="18"/>
      <c r="AH484" s="18">
        <v>0</v>
      </c>
      <c r="AT484">
        <v>8</v>
      </c>
      <c r="AU484" s="18">
        <v>53233.5</v>
      </c>
      <c r="AV484" s="18"/>
      <c r="AW484" s="18"/>
      <c r="AX484" s="18"/>
      <c r="AY484" s="18"/>
      <c r="AZ484" s="18"/>
      <c r="BA484" s="18">
        <v>53233.5</v>
      </c>
    </row>
    <row r="485" spans="25:53" x14ac:dyDescent="0.35">
      <c r="Z485" s="57">
        <v>44635</v>
      </c>
      <c r="AA485" t="s">
        <v>648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9</v>
      </c>
      <c r="AU485" s="18">
        <v>105945.5</v>
      </c>
      <c r="AV485" s="18"/>
      <c r="AW485" s="18"/>
      <c r="AX485" s="18"/>
      <c r="AY485" s="18"/>
      <c r="AZ485" s="18"/>
      <c r="BA485" s="18">
        <v>105945.5</v>
      </c>
    </row>
    <row r="486" spans="25:53" x14ac:dyDescent="0.35">
      <c r="Z486" s="57">
        <v>44638</v>
      </c>
      <c r="AA486" t="s">
        <v>650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10</v>
      </c>
      <c r="AU486" s="18">
        <v>79921.2</v>
      </c>
      <c r="AV486" s="18"/>
      <c r="AW486" s="18"/>
      <c r="AX486" s="18"/>
      <c r="AY486" s="18"/>
      <c r="AZ486" s="18"/>
      <c r="BA486" s="18">
        <v>79921.2</v>
      </c>
    </row>
    <row r="487" spans="25:53" x14ac:dyDescent="0.35">
      <c r="Z487" s="57">
        <v>44643</v>
      </c>
      <c r="AA487" t="s">
        <v>653</v>
      </c>
      <c r="AB487" s="18">
        <v>0</v>
      </c>
      <c r="AC487" s="18"/>
      <c r="AD487" s="18"/>
      <c r="AE487" s="18"/>
      <c r="AF487" s="18"/>
      <c r="AG487" s="18"/>
      <c r="AH487" s="18">
        <v>0</v>
      </c>
      <c r="AT487">
        <v>11</v>
      </c>
      <c r="AU487" s="18">
        <v>118302.8</v>
      </c>
      <c r="AV487" s="18"/>
      <c r="AW487" s="18"/>
      <c r="AX487" s="18"/>
      <c r="AY487" s="18"/>
      <c r="AZ487" s="18"/>
      <c r="BA487" s="18">
        <v>118302.8</v>
      </c>
    </row>
    <row r="488" spans="25:53" x14ac:dyDescent="0.35">
      <c r="Z488" s="57">
        <v>44645</v>
      </c>
      <c r="AA488" t="s">
        <v>660</v>
      </c>
      <c r="AB488" s="18">
        <v>0</v>
      </c>
      <c r="AC488" s="18"/>
      <c r="AD488" s="18"/>
      <c r="AE488" s="18"/>
      <c r="AF488" s="18"/>
      <c r="AG488" s="18"/>
      <c r="AH488" s="18">
        <v>0</v>
      </c>
      <c r="AT488">
        <v>4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5">
      <c r="Z489" s="57">
        <v>44649</v>
      </c>
      <c r="AA489" t="s">
        <v>662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s="36" t="s">
        <v>2037</v>
      </c>
      <c r="AS489" s="36"/>
      <c r="AT489" s="36"/>
      <c r="AU489" s="37">
        <v>453807.89999999997</v>
      </c>
      <c r="AV489" s="37"/>
      <c r="AW489" s="37"/>
      <c r="AX489" s="37"/>
      <c r="AY489" s="37"/>
      <c r="AZ489" s="37"/>
      <c r="BA489" s="37">
        <v>453807.89999999997</v>
      </c>
    </row>
    <row r="490" spans="25:53" x14ac:dyDescent="0.35">
      <c r="Y490">
        <v>5</v>
      </c>
      <c r="Z490" s="57">
        <v>44687</v>
      </c>
      <c r="AA490" t="s">
        <v>762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t="s">
        <v>2134</v>
      </c>
      <c r="AS490">
        <v>2023</v>
      </c>
      <c r="AT490">
        <v>12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5:53" x14ac:dyDescent="0.35">
      <c r="Z491" s="57">
        <v>44688</v>
      </c>
      <c r="AA491" t="s">
        <v>764</v>
      </c>
      <c r="AB491" s="18">
        <v>0</v>
      </c>
      <c r="AC491" s="18"/>
      <c r="AD491" s="18"/>
      <c r="AE491" s="18"/>
      <c r="AF491" s="18"/>
      <c r="AG491" s="18"/>
      <c r="AH491" s="18">
        <v>0</v>
      </c>
      <c r="AS491">
        <v>2024</v>
      </c>
      <c r="AT491">
        <v>1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5">
      <c r="Z492" s="57">
        <v>44695</v>
      </c>
      <c r="AA492" t="s">
        <v>777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3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5:53" x14ac:dyDescent="0.35">
      <c r="Z493" s="57">
        <v>44699</v>
      </c>
      <c r="AA493" t="s">
        <v>780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s="36" t="s">
        <v>2148</v>
      </c>
      <c r="AS493" s="36"/>
      <c r="AT493" s="36"/>
      <c r="AU493" s="37">
        <v>0</v>
      </c>
      <c r="AV493" s="37"/>
      <c r="AW493" s="37"/>
      <c r="AX493" s="37"/>
      <c r="AY493" s="37"/>
      <c r="AZ493" s="37"/>
      <c r="BA493" s="37">
        <v>0</v>
      </c>
    </row>
    <row r="494" spans="25:53" x14ac:dyDescent="0.35">
      <c r="Z494" s="57">
        <v>44701</v>
      </c>
      <c r="AA494" t="s">
        <v>783</v>
      </c>
      <c r="AB494" s="18">
        <v>0</v>
      </c>
      <c r="AC494" s="18"/>
      <c r="AD494" s="18"/>
      <c r="AE494" s="18"/>
      <c r="AF494" s="18"/>
      <c r="AG494" s="18"/>
      <c r="AH494" s="18">
        <v>0</v>
      </c>
      <c r="AR494" t="s">
        <v>2271</v>
      </c>
      <c r="AS494">
        <v>2024</v>
      </c>
      <c r="AT494">
        <v>1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5:53" x14ac:dyDescent="0.35">
      <c r="Z495" s="57">
        <v>44702</v>
      </c>
      <c r="AA495" t="s">
        <v>789</v>
      </c>
      <c r="AB495" s="18">
        <v>0</v>
      </c>
      <c r="AC495" s="18"/>
      <c r="AD495" s="18"/>
      <c r="AE495" s="18"/>
      <c r="AF495" s="18"/>
      <c r="AG495" s="18"/>
      <c r="AH495" s="18">
        <v>0</v>
      </c>
      <c r="AR495" s="36" t="s">
        <v>2340</v>
      </c>
      <c r="AS495" s="36"/>
      <c r="AT495" s="36"/>
      <c r="AU495" s="37">
        <v>0</v>
      </c>
      <c r="AV495" s="37"/>
      <c r="AW495" s="37"/>
      <c r="AX495" s="37"/>
      <c r="AY495" s="37"/>
      <c r="AZ495" s="37"/>
      <c r="BA495" s="37">
        <v>0</v>
      </c>
    </row>
    <row r="496" spans="25:53" x14ac:dyDescent="0.35">
      <c r="Z496" s="57">
        <v>44704</v>
      </c>
      <c r="AA496" t="s">
        <v>793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t="s">
        <v>2284</v>
      </c>
      <c r="AS496">
        <v>2024</v>
      </c>
      <c r="AT496">
        <v>1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5:53" x14ac:dyDescent="0.35">
      <c r="Z497" s="57">
        <v>44706</v>
      </c>
      <c r="AA497" t="s">
        <v>796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2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5:53" x14ac:dyDescent="0.35">
      <c r="Y498">
        <v>6</v>
      </c>
      <c r="Z498" s="57">
        <v>44714</v>
      </c>
      <c r="AA498" t="s">
        <v>826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5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5:53" x14ac:dyDescent="0.35">
      <c r="Z499" s="57">
        <v>44716</v>
      </c>
      <c r="AA499" t="s">
        <v>828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6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5:53" x14ac:dyDescent="0.35">
      <c r="Z500" s="57">
        <v>44723</v>
      </c>
      <c r="AA500" t="s">
        <v>834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s="36" t="s">
        <v>2341</v>
      </c>
      <c r="AS500" s="36"/>
      <c r="AT500" s="36"/>
      <c r="AU500" s="37">
        <v>0</v>
      </c>
      <c r="AV500" s="37"/>
      <c r="AW500" s="37"/>
      <c r="AX500" s="37"/>
      <c r="AY500" s="37"/>
      <c r="AZ500" s="37"/>
      <c r="BA500" s="37">
        <v>0</v>
      </c>
    </row>
    <row r="501" spans="25:53" x14ac:dyDescent="0.35">
      <c r="Z501" s="57">
        <v>44730</v>
      </c>
      <c r="AA501" t="s">
        <v>842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t="s">
        <v>2362</v>
      </c>
      <c r="AS501">
        <v>2024</v>
      </c>
      <c r="AT501">
        <v>2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5:53" x14ac:dyDescent="0.35">
      <c r="Z502" s="57">
        <v>44736</v>
      </c>
      <c r="AA502" t="s">
        <v>845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s="36" t="s">
        <v>2504</v>
      </c>
      <c r="AS502" s="36"/>
      <c r="AT502" s="36"/>
      <c r="AU502" s="37">
        <v>0</v>
      </c>
      <c r="AV502" s="37"/>
      <c r="AW502" s="37"/>
      <c r="AX502" s="37"/>
      <c r="AY502" s="37"/>
      <c r="AZ502" s="37"/>
      <c r="BA502" s="37">
        <v>0</v>
      </c>
    </row>
    <row r="503" spans="25:53" x14ac:dyDescent="0.35">
      <c r="Y503">
        <v>7</v>
      </c>
      <c r="Z503" s="57">
        <v>44756</v>
      </c>
      <c r="AA503" t="s">
        <v>858</v>
      </c>
      <c r="AB503" s="18">
        <v>0</v>
      </c>
      <c r="AC503" s="18"/>
      <c r="AD503" s="18"/>
      <c r="AE503" s="18"/>
      <c r="AF503" s="18"/>
      <c r="AG503" s="18"/>
      <c r="AH503" s="18">
        <v>0</v>
      </c>
      <c r="AR503" t="s">
        <v>2440</v>
      </c>
      <c r="AS503">
        <v>2024</v>
      </c>
      <c r="AT503">
        <v>3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5:53" x14ac:dyDescent="0.35">
      <c r="Z504" s="57">
        <v>44760</v>
      </c>
      <c r="AA504" t="s">
        <v>866</v>
      </c>
      <c r="AB504" s="18">
        <v>0</v>
      </c>
      <c r="AC504" s="18"/>
      <c r="AD504" s="18"/>
      <c r="AE504" s="18"/>
      <c r="AF504" s="18"/>
      <c r="AG504" s="18"/>
      <c r="AH504" s="18">
        <v>0</v>
      </c>
      <c r="AR504" s="36" t="s">
        <v>2505</v>
      </c>
      <c r="AS504" s="36"/>
      <c r="AT504" s="36"/>
      <c r="AU504" s="37">
        <v>0</v>
      </c>
      <c r="AV504" s="37"/>
      <c r="AW504" s="37"/>
      <c r="AX504" s="37"/>
      <c r="AY504" s="37"/>
      <c r="AZ504" s="37"/>
      <c r="BA504" s="37">
        <v>0</v>
      </c>
    </row>
    <row r="505" spans="25:53" x14ac:dyDescent="0.35">
      <c r="Z505" s="57">
        <v>44762</v>
      </c>
      <c r="AA505" t="s">
        <v>867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t="s">
        <v>2728</v>
      </c>
      <c r="AS505">
        <v>2024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5:53" x14ac:dyDescent="0.35">
      <c r="Z506" s="57">
        <v>44765</v>
      </c>
      <c r="AA506" t="s">
        <v>868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7</v>
      </c>
      <c r="AU506" s="18">
        <v>2770</v>
      </c>
      <c r="AV506" s="18"/>
      <c r="AW506" s="18"/>
      <c r="AX506" s="18"/>
      <c r="AY506" s="18"/>
      <c r="AZ506" s="18"/>
      <c r="BA506" s="18">
        <v>2770</v>
      </c>
    </row>
    <row r="507" spans="25:53" x14ac:dyDescent="0.35">
      <c r="Y507">
        <v>8</v>
      </c>
      <c r="Z507" s="57">
        <v>44779</v>
      </c>
      <c r="AA507" t="s">
        <v>895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8</v>
      </c>
      <c r="AU507" s="18">
        <v>11120</v>
      </c>
      <c r="AV507" s="18"/>
      <c r="AW507" s="18"/>
      <c r="AX507" s="18"/>
      <c r="AY507" s="18"/>
      <c r="AZ507" s="18"/>
      <c r="BA507" s="18">
        <v>11120</v>
      </c>
    </row>
    <row r="508" spans="25:53" x14ac:dyDescent="0.35">
      <c r="Z508" s="57">
        <v>44785</v>
      </c>
      <c r="AA508" t="s">
        <v>899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11</v>
      </c>
      <c r="AU508" s="18">
        <v>2947.5</v>
      </c>
      <c r="AV508" s="18"/>
      <c r="AW508" s="18"/>
      <c r="AX508" s="18"/>
      <c r="AY508" s="18"/>
      <c r="AZ508" s="18"/>
      <c r="BA508" s="18">
        <v>2947.5</v>
      </c>
    </row>
    <row r="509" spans="25:53" x14ac:dyDescent="0.35">
      <c r="Z509" s="57">
        <v>44796</v>
      </c>
      <c r="AA509" t="s">
        <v>910</v>
      </c>
      <c r="AB509" s="18">
        <v>0</v>
      </c>
      <c r="AC509" s="18"/>
      <c r="AD509" s="18"/>
      <c r="AE509" s="18"/>
      <c r="AF509" s="18"/>
      <c r="AG509" s="18"/>
      <c r="AH509" s="18">
        <v>0</v>
      </c>
      <c r="AR509" s="36" t="s">
        <v>2733</v>
      </c>
      <c r="AS509" s="36"/>
      <c r="AT509" s="36"/>
      <c r="AU509" s="37">
        <v>16837.5</v>
      </c>
      <c r="AV509" s="37"/>
      <c r="AW509" s="37"/>
      <c r="AX509" s="37"/>
      <c r="AY509" s="37"/>
      <c r="AZ509" s="37"/>
      <c r="BA509" s="37">
        <v>16837.5</v>
      </c>
    </row>
    <row r="510" spans="25:53" x14ac:dyDescent="0.35">
      <c r="Y510">
        <v>9</v>
      </c>
      <c r="Z510" s="57">
        <v>44806</v>
      </c>
      <c r="AA510" t="s">
        <v>924</v>
      </c>
      <c r="AB510" s="18">
        <v>0</v>
      </c>
      <c r="AC510" s="18"/>
      <c r="AD510" s="18"/>
      <c r="AE510" s="18"/>
      <c r="AF510" s="18"/>
      <c r="AG510" s="18"/>
      <c r="AH510" s="18">
        <v>0</v>
      </c>
      <c r="AR510" t="s">
        <v>2656</v>
      </c>
      <c r="AS510">
        <v>2024</v>
      </c>
      <c r="AT510">
        <v>6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5:53" x14ac:dyDescent="0.35">
      <c r="Z511" s="57">
        <v>44810</v>
      </c>
      <c r="AA511" t="s">
        <v>927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7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5:53" x14ac:dyDescent="0.35">
      <c r="Z512" s="57">
        <v>44813</v>
      </c>
      <c r="AA512" t="s">
        <v>931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8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Z513" s="57">
        <v>44817</v>
      </c>
      <c r="AA513" t="s">
        <v>933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9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AA514" t="s">
        <v>934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10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Y515">
        <v>10</v>
      </c>
      <c r="Z515" t="s">
        <v>992</v>
      </c>
      <c r="AA515" t="s">
        <v>987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11</v>
      </c>
      <c r="AU515" s="18">
        <v>2682.5</v>
      </c>
      <c r="AV515" s="18"/>
      <c r="AW515" s="18"/>
      <c r="AX515" s="18"/>
      <c r="AY515" s="18"/>
      <c r="AZ515" s="18"/>
      <c r="BA515" s="18">
        <v>2682.5</v>
      </c>
    </row>
    <row r="516" spans="25:53" x14ac:dyDescent="0.35">
      <c r="Z516" s="57">
        <v>44847</v>
      </c>
      <c r="AA516" t="s">
        <v>999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2667</v>
      </c>
      <c r="AS516" s="36"/>
      <c r="AT516" s="36"/>
      <c r="AU516" s="37">
        <v>2682.5</v>
      </c>
      <c r="AV516" s="37"/>
      <c r="AW516" s="37"/>
      <c r="AX516" s="37"/>
      <c r="AY516" s="37"/>
      <c r="AZ516" s="37"/>
      <c r="BA516" s="37">
        <v>2682.5</v>
      </c>
    </row>
    <row r="517" spans="25:53" x14ac:dyDescent="0.35">
      <c r="Z517" s="57">
        <v>44856</v>
      </c>
      <c r="AA517" t="s">
        <v>1010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2734</v>
      </c>
      <c r="AS517">
        <v>2024</v>
      </c>
      <c r="AT517">
        <v>7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Z518" s="57">
        <v>44861</v>
      </c>
      <c r="AA518" t="s">
        <v>1012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R518" s="36" t="s">
        <v>2838</v>
      </c>
      <c r="AS518" s="36"/>
      <c r="AT518" s="36"/>
      <c r="AU518" s="37">
        <v>0</v>
      </c>
      <c r="AV518" s="37"/>
      <c r="AW518" s="37"/>
      <c r="AX518" s="37"/>
      <c r="AY518" s="37"/>
      <c r="AZ518" s="37"/>
      <c r="BA518" s="37">
        <v>0</v>
      </c>
    </row>
    <row r="519" spans="25:53" x14ac:dyDescent="0.35">
      <c r="Z519" s="57">
        <v>44865</v>
      </c>
      <c r="AA519" t="s">
        <v>1014</v>
      </c>
      <c r="AB519" s="18">
        <v>0</v>
      </c>
      <c r="AC519" s="18"/>
      <c r="AD519" s="18"/>
      <c r="AE519" s="18"/>
      <c r="AF519" s="18"/>
      <c r="AG519" s="18"/>
      <c r="AH519" s="18">
        <v>0</v>
      </c>
      <c r="AR519" t="s">
        <v>2740</v>
      </c>
      <c r="AS519">
        <v>2024</v>
      </c>
      <c r="AT519">
        <v>7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5">
      <c r="Y520">
        <v>11</v>
      </c>
      <c r="Z520" s="57">
        <v>44869</v>
      </c>
      <c r="AA520" t="s">
        <v>1050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2839</v>
      </c>
      <c r="AS520" s="36"/>
      <c r="AT520" s="36"/>
      <c r="AU520" s="37">
        <v>0</v>
      </c>
      <c r="AV520" s="37"/>
      <c r="AW520" s="37"/>
      <c r="AX520" s="37"/>
      <c r="AY520" s="37"/>
      <c r="AZ520" s="37"/>
      <c r="BA520" s="37">
        <v>0</v>
      </c>
    </row>
    <row r="521" spans="25:53" x14ac:dyDescent="0.35">
      <c r="Z521" s="57">
        <v>44876</v>
      </c>
      <c r="AA521" t="s">
        <v>1064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2928</v>
      </c>
      <c r="AS521">
        <v>2023</v>
      </c>
      <c r="AT521">
        <v>10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Z522" t="s">
        <v>1070</v>
      </c>
      <c r="AA522" t="s">
        <v>1075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11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Y523">
        <v>12</v>
      </c>
      <c r="Z523" s="57">
        <v>44897</v>
      </c>
      <c r="AA523" t="s">
        <v>1109</v>
      </c>
      <c r="AB523" s="18">
        <v>0</v>
      </c>
      <c r="AC523" s="18"/>
      <c r="AD523" s="18"/>
      <c r="AE523" s="18"/>
      <c r="AF523" s="18"/>
      <c r="AG523" s="18"/>
      <c r="AH523" s="18">
        <v>0</v>
      </c>
      <c r="AS523">
        <v>2024</v>
      </c>
      <c r="AT523">
        <v>8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AA524" t="s">
        <v>1111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2930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44898</v>
      </c>
      <c r="AA525" t="s">
        <v>1115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2929</v>
      </c>
      <c r="AS525">
        <v>2023</v>
      </c>
      <c r="AT525">
        <v>12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44904</v>
      </c>
      <c r="AA526" t="s">
        <v>1122</v>
      </c>
      <c r="AB526" s="18">
        <v>0</v>
      </c>
      <c r="AC526" s="18"/>
      <c r="AD526" s="18"/>
      <c r="AE526" s="18"/>
      <c r="AF526" s="18"/>
      <c r="AG526" s="18"/>
      <c r="AH526" s="18">
        <v>0</v>
      </c>
      <c r="AS526">
        <v>2024</v>
      </c>
      <c r="AT526">
        <v>1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44917</v>
      </c>
      <c r="AA527" t="s">
        <v>1127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2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Z528" s="57">
        <v>44923</v>
      </c>
      <c r="AA528" t="s">
        <v>1138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3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4:53" x14ac:dyDescent="0.35">
      <c r="Z529" s="57">
        <v>44925</v>
      </c>
      <c r="AA529" t="s">
        <v>1139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5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4:53" x14ac:dyDescent="0.35">
      <c r="Y530">
        <v>4</v>
      </c>
      <c r="Z530" s="57">
        <v>44652</v>
      </c>
      <c r="AA530" t="s">
        <v>683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7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4:53" x14ac:dyDescent="0.35">
      <c r="Z531" s="57">
        <v>44656</v>
      </c>
      <c r="AA531" t="s">
        <v>685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8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4:53" x14ac:dyDescent="0.35">
      <c r="Z532" s="57">
        <v>44660</v>
      </c>
      <c r="AA532" t="s">
        <v>689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9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4:53" x14ac:dyDescent="0.35">
      <c r="Z533" s="57">
        <v>44664</v>
      </c>
      <c r="AA533" t="s">
        <v>693</v>
      </c>
      <c r="AB533" s="18">
        <v>0</v>
      </c>
      <c r="AC533" s="18"/>
      <c r="AD533" s="18"/>
      <c r="AE533" s="18"/>
      <c r="AF533" s="18"/>
      <c r="AG533" s="18"/>
      <c r="AH533" s="18">
        <v>0</v>
      </c>
      <c r="AT533">
        <v>10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4:53" x14ac:dyDescent="0.35">
      <c r="Z534" s="57">
        <v>44667</v>
      </c>
      <c r="AA534" t="s">
        <v>696</v>
      </c>
      <c r="AB534" s="18">
        <v>0</v>
      </c>
      <c r="AC534" s="18"/>
      <c r="AD534" s="18"/>
      <c r="AE534" s="18"/>
      <c r="AF534" s="18"/>
      <c r="AG534" s="18"/>
      <c r="AH534" s="18">
        <v>0</v>
      </c>
      <c r="AT534">
        <v>11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4:53" x14ac:dyDescent="0.35">
      <c r="Z535" s="57">
        <v>44670</v>
      </c>
      <c r="AA535" t="s">
        <v>698</v>
      </c>
      <c r="AB535" s="18">
        <v>0</v>
      </c>
      <c r="AC535" s="18"/>
      <c r="AD535" s="18"/>
      <c r="AE535" s="18"/>
      <c r="AF535" s="18"/>
      <c r="AG535" s="18"/>
      <c r="AH535" s="18">
        <v>0</v>
      </c>
      <c r="AT535">
        <v>4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4:53" x14ac:dyDescent="0.35">
      <c r="Z536" s="57">
        <v>44674</v>
      </c>
      <c r="AA536" t="s">
        <v>718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2931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4:53" x14ac:dyDescent="0.35">
      <c r="Z537" s="57">
        <v>44679</v>
      </c>
      <c r="AA537" t="s">
        <v>725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2939</v>
      </c>
      <c r="AS537">
        <v>2024</v>
      </c>
      <c r="AT537">
        <v>9</v>
      </c>
      <c r="AU537" s="18">
        <v>-5</v>
      </c>
      <c r="AV537" s="18"/>
      <c r="AW537" s="18"/>
      <c r="AX537" s="18"/>
      <c r="AY537" s="18"/>
      <c r="AZ537" s="18"/>
      <c r="BA537" s="18">
        <v>-5</v>
      </c>
    </row>
    <row r="538" spans="24:53" x14ac:dyDescent="0.35">
      <c r="Z538" s="57">
        <v>44681</v>
      </c>
      <c r="AA538" t="s">
        <v>729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10</v>
      </c>
      <c r="AU538" s="18">
        <v>-5</v>
      </c>
      <c r="AV538" s="18"/>
      <c r="AW538" s="18"/>
      <c r="AX538" s="18"/>
      <c r="AY538" s="18"/>
      <c r="AZ538" s="18"/>
      <c r="BA538" s="18">
        <v>-5</v>
      </c>
    </row>
    <row r="539" spans="24:53" x14ac:dyDescent="0.35">
      <c r="X539">
        <v>2023</v>
      </c>
      <c r="Y539">
        <v>1</v>
      </c>
      <c r="Z539" s="57">
        <v>44931</v>
      </c>
      <c r="AA539" t="s">
        <v>1167</v>
      </c>
      <c r="AB539" s="18">
        <v>0</v>
      </c>
      <c r="AC539" s="18"/>
      <c r="AD539" s="18"/>
      <c r="AE539" s="18"/>
      <c r="AF539" s="18"/>
      <c r="AG539" s="18"/>
      <c r="AH539" s="18">
        <v>0</v>
      </c>
      <c r="AR539" s="36" t="s">
        <v>3007</v>
      </c>
      <c r="AS539" s="36"/>
      <c r="AT539" s="36"/>
      <c r="AU539" s="37">
        <v>-10</v>
      </c>
      <c r="AV539" s="37"/>
      <c r="AW539" s="37"/>
      <c r="AX539" s="37"/>
      <c r="AY539" s="37"/>
      <c r="AZ539" s="37"/>
      <c r="BA539" s="37">
        <v>-10</v>
      </c>
    </row>
    <row r="540" spans="24:53" x14ac:dyDescent="0.35">
      <c r="Z540" s="57">
        <v>44933</v>
      </c>
      <c r="AA540" t="s">
        <v>1171</v>
      </c>
      <c r="AB540" s="18">
        <v>0</v>
      </c>
      <c r="AC540" s="18"/>
      <c r="AD540" s="18"/>
      <c r="AE540" s="18"/>
      <c r="AF540" s="18"/>
      <c r="AG540" s="18"/>
      <c r="AH540" s="18">
        <v>0</v>
      </c>
      <c r="AR540" t="s">
        <v>3062</v>
      </c>
      <c r="AS540">
        <v>2024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4:53" x14ac:dyDescent="0.35">
      <c r="Z541" s="57">
        <v>44935</v>
      </c>
      <c r="AA541" t="s">
        <v>1174</v>
      </c>
      <c r="AB541" s="18">
        <v>0</v>
      </c>
      <c r="AC541" s="18"/>
      <c r="AD541" s="18"/>
      <c r="AE541" s="18"/>
      <c r="AF541" s="18"/>
      <c r="AG541" s="18"/>
      <c r="AH541" s="18">
        <v>0</v>
      </c>
      <c r="AR541" s="36" t="s">
        <v>3098</v>
      </c>
      <c r="AS541" s="36"/>
      <c r="AT541" s="36"/>
      <c r="AU541" s="37">
        <v>0</v>
      </c>
      <c r="AV541" s="37"/>
      <c r="AW541" s="37"/>
      <c r="AX541" s="37"/>
      <c r="AY541" s="37"/>
      <c r="AZ541" s="37"/>
      <c r="BA541" s="37">
        <v>0</v>
      </c>
    </row>
    <row r="542" spans="24:53" x14ac:dyDescent="0.35">
      <c r="Z542" s="57">
        <v>44938</v>
      </c>
      <c r="AA542" t="s">
        <v>1181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t="s">
        <v>3064</v>
      </c>
      <c r="AS542">
        <v>2024</v>
      </c>
      <c r="AT542">
        <v>10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4:53" x14ac:dyDescent="0.35">
      <c r="Z543" s="57">
        <v>44940</v>
      </c>
      <c r="AA543" t="s">
        <v>1189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s="36" t="s">
        <v>3099</v>
      </c>
      <c r="AS543" s="36"/>
      <c r="AT543" s="36"/>
      <c r="AU543" s="37">
        <v>0</v>
      </c>
      <c r="AV543" s="37"/>
      <c r="AW543" s="37"/>
      <c r="AX543" s="37"/>
      <c r="AY543" s="37"/>
      <c r="AZ543" s="37"/>
      <c r="BA543" s="37">
        <v>0</v>
      </c>
    </row>
    <row r="544" spans="24:53" x14ac:dyDescent="0.35">
      <c r="Z544" s="57">
        <v>44945</v>
      </c>
      <c r="AA544" t="s">
        <v>1193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t="s">
        <v>3101</v>
      </c>
      <c r="AS544">
        <v>2024</v>
      </c>
      <c r="AT544">
        <v>11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5">
      <c r="Z545" s="57">
        <v>44956</v>
      </c>
      <c r="AA545" t="s">
        <v>1204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s="36" t="s">
        <v>3211</v>
      </c>
      <c r="AS545" s="36"/>
      <c r="AT545" s="36"/>
      <c r="AU545" s="37">
        <v>0</v>
      </c>
      <c r="AV545" s="37"/>
      <c r="AW545" s="37"/>
      <c r="AX545" s="37"/>
      <c r="AY545" s="37"/>
      <c r="AZ545" s="37"/>
      <c r="BA545" s="37">
        <v>0</v>
      </c>
    </row>
    <row r="546" spans="25:53" x14ac:dyDescent="0.35">
      <c r="Y546">
        <v>2</v>
      </c>
      <c r="Z546" t="s">
        <v>1238</v>
      </c>
      <c r="AA546" t="s">
        <v>1237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t="s">
        <v>131</v>
      </c>
      <c r="AU546" s="18">
        <v>616180.1</v>
      </c>
      <c r="AV546" s="18">
        <v>3538</v>
      </c>
      <c r="AW546" s="18">
        <v>10744.8</v>
      </c>
      <c r="AX546" s="18">
        <v>124899.5</v>
      </c>
      <c r="AY546" s="18">
        <v>0</v>
      </c>
      <c r="AZ546" s="18">
        <v>17474.3</v>
      </c>
      <c r="BA546" s="18">
        <v>772836.7</v>
      </c>
    </row>
    <row r="547" spans="25:53" x14ac:dyDescent="0.35">
      <c r="Z547" t="s">
        <v>1246</v>
      </c>
      <c r="AA547" t="s">
        <v>1245</v>
      </c>
      <c r="AB547" s="18">
        <v>4.5474735088646412E-13</v>
      </c>
      <c r="AC547" s="18"/>
      <c r="AD547" s="18"/>
      <c r="AE547" s="18"/>
      <c r="AF547" s="18"/>
      <c r="AG547" s="18"/>
      <c r="AH547" s="18">
        <v>4.5474735088646412E-13</v>
      </c>
    </row>
    <row r="548" spans="25:53" x14ac:dyDescent="0.35">
      <c r="AA548" t="s">
        <v>1247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53" x14ac:dyDescent="0.35">
      <c r="Z549" s="57">
        <v>44968</v>
      </c>
      <c r="AA549" t="s">
        <v>1254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53" x14ac:dyDescent="0.35">
      <c r="AA550" t="s">
        <v>1255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53" x14ac:dyDescent="0.35">
      <c r="Z551" t="s">
        <v>1264</v>
      </c>
      <c r="AA551" t="s">
        <v>1263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53" x14ac:dyDescent="0.35">
      <c r="AA552" t="s">
        <v>1266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53" x14ac:dyDescent="0.35">
      <c r="AA553" t="s">
        <v>1267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53" x14ac:dyDescent="0.35">
      <c r="Z554" s="57">
        <v>44978</v>
      </c>
      <c r="AA554" t="s">
        <v>1274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53" x14ac:dyDescent="0.35">
      <c r="AA555" t="s">
        <v>1275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53" x14ac:dyDescent="0.35">
      <c r="Z556" t="s">
        <v>1279</v>
      </c>
      <c r="AA556" t="s">
        <v>1277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53" x14ac:dyDescent="0.35">
      <c r="Y557">
        <v>3</v>
      </c>
      <c r="Z557" t="s">
        <v>1308</v>
      </c>
      <c r="AA557" t="s">
        <v>1307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53" x14ac:dyDescent="0.35">
      <c r="AA558" t="s">
        <v>1311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53" x14ac:dyDescent="0.35">
      <c r="Z559" t="s">
        <v>1332</v>
      </c>
      <c r="AA559" t="s">
        <v>1331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53" x14ac:dyDescent="0.35">
      <c r="Z560" t="s">
        <v>1334</v>
      </c>
      <c r="AA560" t="s">
        <v>1335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5">
      <c r="AA561" t="s">
        <v>1336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5">
      <c r="Z562" t="s">
        <v>1348</v>
      </c>
      <c r="AA562" t="s">
        <v>1346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5:34" x14ac:dyDescent="0.35">
      <c r="AA563" t="s">
        <v>1347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5:34" x14ac:dyDescent="0.35">
      <c r="Z564" t="s">
        <v>1362</v>
      </c>
      <c r="AA564" t="s">
        <v>1365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5:34" x14ac:dyDescent="0.35">
      <c r="AA565" t="s">
        <v>1366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5:34" x14ac:dyDescent="0.35">
      <c r="Y566">
        <v>5</v>
      </c>
      <c r="Z566" s="57">
        <v>45048</v>
      </c>
      <c r="AA566" t="s">
        <v>1531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5:34" x14ac:dyDescent="0.35">
      <c r="AA567" t="s">
        <v>1532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5:34" x14ac:dyDescent="0.35">
      <c r="Z568" s="57">
        <v>45054</v>
      </c>
      <c r="AA568" t="s">
        <v>1538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5">
      <c r="AA569" t="s">
        <v>1539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5:34" x14ac:dyDescent="0.35">
      <c r="Z570" s="57">
        <v>45066</v>
      </c>
      <c r="AA570" t="s">
        <v>1555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5:34" x14ac:dyDescent="0.35">
      <c r="AA571" t="s">
        <v>1556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5:34" x14ac:dyDescent="0.35">
      <c r="Z572" s="57">
        <v>45072</v>
      </c>
      <c r="AA572" t="s">
        <v>1559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5:34" x14ac:dyDescent="0.35">
      <c r="Y573">
        <v>6</v>
      </c>
      <c r="Z573" t="s">
        <v>1636</v>
      </c>
      <c r="AA573" t="s">
        <v>1633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5:34" x14ac:dyDescent="0.35">
      <c r="AA574" t="s">
        <v>1634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5:34" x14ac:dyDescent="0.35">
      <c r="Y575">
        <v>7</v>
      </c>
      <c r="Z575" t="s">
        <v>1708</v>
      </c>
      <c r="AA575" t="s">
        <v>1706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5:34" x14ac:dyDescent="0.35">
      <c r="Z576" s="57">
        <v>45133</v>
      </c>
      <c r="AA576" t="s">
        <v>1725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5:34" x14ac:dyDescent="0.35">
      <c r="Z577" t="s">
        <v>1732</v>
      </c>
      <c r="AA577" t="s">
        <v>1731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5:34" x14ac:dyDescent="0.35">
      <c r="Z578" s="57">
        <v>45134</v>
      </c>
      <c r="AA578" t="s">
        <v>1735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5:34" x14ac:dyDescent="0.35">
      <c r="AA579" t="s">
        <v>1736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5:34" x14ac:dyDescent="0.35">
      <c r="Y580">
        <v>8</v>
      </c>
      <c r="Z580" s="57">
        <v>45142</v>
      </c>
      <c r="AA580" t="s">
        <v>1799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34" x14ac:dyDescent="0.35">
      <c r="Z581" s="57">
        <v>45145</v>
      </c>
      <c r="AA581" t="s">
        <v>1805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34" x14ac:dyDescent="0.35">
      <c r="AA582" t="s">
        <v>1806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34" x14ac:dyDescent="0.35">
      <c r="Z583" t="s">
        <v>1815</v>
      </c>
      <c r="AA583" t="s">
        <v>1813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5:34" x14ac:dyDescent="0.35">
      <c r="AA584" t="s">
        <v>1814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5:34" x14ac:dyDescent="0.35">
      <c r="Z585" s="57">
        <v>45160</v>
      </c>
      <c r="AA585" t="s">
        <v>1824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5:34" x14ac:dyDescent="0.35">
      <c r="AA586" t="s">
        <v>1825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5:34" x14ac:dyDescent="0.35">
      <c r="Z587" s="57">
        <v>45166</v>
      </c>
      <c r="AA587" t="s">
        <v>1833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5:34" x14ac:dyDescent="0.35">
      <c r="AA588" t="s">
        <v>1834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5:34" x14ac:dyDescent="0.35">
      <c r="Y589">
        <v>9</v>
      </c>
      <c r="Z589" t="s">
        <v>1878</v>
      </c>
      <c r="AA589" t="s">
        <v>1876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5:34" x14ac:dyDescent="0.35">
      <c r="AA590" t="s">
        <v>1877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5:34" x14ac:dyDescent="0.35">
      <c r="AA591" t="s">
        <v>1881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5:34" x14ac:dyDescent="0.35">
      <c r="AA592" t="s">
        <v>1882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Z593" s="57">
        <v>45178</v>
      </c>
      <c r="AA593" t="s">
        <v>1891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AA594" t="s">
        <v>1892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s="57">
        <v>45182</v>
      </c>
      <c r="AA595" t="s">
        <v>1900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AA596" t="s">
        <v>1901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s="57">
        <v>45184</v>
      </c>
      <c r="AA597" t="s">
        <v>1903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AA598" t="s">
        <v>1904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Z599" s="57">
        <v>45189</v>
      </c>
      <c r="AA599" t="s">
        <v>1910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AA600" t="s">
        <v>1911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45196</v>
      </c>
      <c r="AA601" t="s">
        <v>1921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AA602" t="s">
        <v>1923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45199</v>
      </c>
      <c r="AA603" t="s">
        <v>1925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AA604" t="s">
        <v>1926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Y605">
        <v>10</v>
      </c>
      <c r="Z605" t="s">
        <v>1995</v>
      </c>
      <c r="AA605" t="s">
        <v>1993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AA606" t="s">
        <v>1994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Z607" s="57">
        <v>45205</v>
      </c>
      <c r="AA607" t="s">
        <v>1999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Z608" s="57">
        <v>45211</v>
      </c>
      <c r="AA608" t="s">
        <v>2001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3:34" x14ac:dyDescent="0.35">
      <c r="Y609">
        <v>4</v>
      </c>
      <c r="Z609" t="s">
        <v>1409</v>
      </c>
      <c r="AA609" t="s">
        <v>1407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3:34" x14ac:dyDescent="0.35">
      <c r="Z610" t="s">
        <v>1419</v>
      </c>
      <c r="AA610" t="s">
        <v>1418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3:34" x14ac:dyDescent="0.35">
      <c r="Z611" t="s">
        <v>1435</v>
      </c>
      <c r="AA611" t="s">
        <v>1433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3:34" x14ac:dyDescent="0.35">
      <c r="AA612" t="s">
        <v>1434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5">
      <c r="Z613" t="s">
        <v>1464</v>
      </c>
      <c r="AA613" t="s">
        <v>1463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5">
      <c r="W614" s="36" t="s">
        <v>422</v>
      </c>
      <c r="X614" s="36"/>
      <c r="Y614" s="36"/>
      <c r="Z614" s="36"/>
      <c r="AA614" s="36"/>
      <c r="AB614" s="37">
        <v>4.5474735088646412E-13</v>
      </c>
      <c r="AC614" s="37"/>
      <c r="AD614" s="37"/>
      <c r="AE614" s="37"/>
      <c r="AF614" s="37"/>
      <c r="AG614" s="37"/>
      <c r="AH614" s="37">
        <v>4.5474735088646412E-13</v>
      </c>
    </row>
    <row r="615" spans="23:34" x14ac:dyDescent="0.35">
      <c r="W615" t="s">
        <v>469</v>
      </c>
      <c r="X615" t="s">
        <v>1763</v>
      </c>
      <c r="Y615" t="s">
        <v>1763</v>
      </c>
      <c r="Z615" s="57">
        <v>44509</v>
      </c>
      <c r="AA615" t="s">
        <v>470</v>
      </c>
      <c r="AB615" s="18"/>
      <c r="AC615" s="18"/>
      <c r="AD615" s="18"/>
      <c r="AE615" s="18"/>
      <c r="AF615" s="18">
        <v>0</v>
      </c>
      <c r="AG615" s="18"/>
      <c r="AH615" s="18">
        <v>0</v>
      </c>
    </row>
    <row r="616" spans="23:34" x14ac:dyDescent="0.35">
      <c r="W616" s="36" t="s">
        <v>483</v>
      </c>
      <c r="X616" s="36"/>
      <c r="Y616" s="36"/>
      <c r="Z616" s="36"/>
      <c r="AA616" s="36"/>
      <c r="AB616" s="37"/>
      <c r="AC616" s="37"/>
      <c r="AD616" s="37"/>
      <c r="AE616" s="37"/>
      <c r="AF616" s="37">
        <v>0</v>
      </c>
      <c r="AG616" s="37"/>
      <c r="AH616" s="37">
        <v>0</v>
      </c>
    </row>
    <row r="617" spans="23:34" x14ac:dyDescent="0.35">
      <c r="W617" t="s">
        <v>491</v>
      </c>
      <c r="X617">
        <v>2021</v>
      </c>
      <c r="Y617">
        <v>11</v>
      </c>
      <c r="Z617" s="57">
        <v>44510</v>
      </c>
      <c r="AA617" t="s">
        <v>472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3:34" x14ac:dyDescent="0.35">
      <c r="X618">
        <v>2022</v>
      </c>
      <c r="Y618">
        <v>2</v>
      </c>
      <c r="Z618" s="57">
        <v>44613</v>
      </c>
      <c r="AA618" t="s">
        <v>606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3:34" x14ac:dyDescent="0.35">
      <c r="Y619">
        <v>3</v>
      </c>
      <c r="Z619" s="57">
        <v>44625</v>
      </c>
      <c r="AA619" t="s">
        <v>633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5">
      <c r="Z620" s="57">
        <v>44639</v>
      </c>
      <c r="AA620" t="s">
        <v>651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5">
      <c r="Y621">
        <v>5</v>
      </c>
      <c r="Z621" s="57">
        <v>44700</v>
      </c>
      <c r="AA621" t="s">
        <v>781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5">
      <c r="Z622" s="57">
        <v>44709</v>
      </c>
      <c r="AA622" t="s">
        <v>797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5">
      <c r="Y623">
        <v>6</v>
      </c>
      <c r="Z623" s="57">
        <v>44722</v>
      </c>
      <c r="AA623" t="s">
        <v>833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5">
      <c r="Z624" s="57">
        <v>44736</v>
      </c>
      <c r="AA624" t="s">
        <v>844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5">
      <c r="Y625">
        <v>7</v>
      </c>
      <c r="Z625" s="57">
        <v>44771</v>
      </c>
      <c r="AA625" t="s">
        <v>871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5">
      <c r="Y626">
        <v>8</v>
      </c>
      <c r="Z626" s="57">
        <v>44789</v>
      </c>
      <c r="AA626" t="s">
        <v>907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5">
      <c r="Y627">
        <v>9</v>
      </c>
      <c r="Z627" s="57">
        <v>44813</v>
      </c>
      <c r="AA627" t="s">
        <v>932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5">
      <c r="Z628" s="57">
        <v>44819</v>
      </c>
      <c r="AA628" t="s">
        <v>937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5">
      <c r="Z629" s="57">
        <v>44830</v>
      </c>
      <c r="AA629" t="s">
        <v>950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5">
      <c r="Y630">
        <v>10</v>
      </c>
      <c r="Z630" t="s">
        <v>994</v>
      </c>
      <c r="AA630" t="s">
        <v>993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5">
      <c r="Z631" s="57">
        <v>44847</v>
      </c>
      <c r="AA631" t="s">
        <v>1000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5">
      <c r="Z632" s="57">
        <v>44856</v>
      </c>
      <c r="AA632" t="s">
        <v>1011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5">
      <c r="Z633" s="57">
        <v>44865</v>
      </c>
      <c r="AA633" t="s">
        <v>1015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5">
      <c r="Y634">
        <v>11</v>
      </c>
      <c r="Z634" s="57">
        <v>44874</v>
      </c>
      <c r="AA634" t="s">
        <v>1063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5">
      <c r="Y635">
        <v>12</v>
      </c>
      <c r="Z635" s="57">
        <v>44901</v>
      </c>
      <c r="AA635" t="s">
        <v>1119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5">
      <c r="Z636" s="57">
        <v>44908</v>
      </c>
      <c r="AA636" t="s">
        <v>1123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5">
      <c r="Z637" s="57">
        <v>44919</v>
      </c>
      <c r="AA637" t="s">
        <v>1135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5">
      <c r="Y638">
        <v>4</v>
      </c>
      <c r="Z638" s="57">
        <v>44652</v>
      </c>
      <c r="AA638" t="s">
        <v>680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5">
      <c r="Z639" s="57">
        <v>44665</v>
      </c>
      <c r="AA639" t="s">
        <v>694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5">
      <c r="Z640" s="57">
        <v>44679</v>
      </c>
      <c r="AA640" t="s">
        <v>724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4:34" x14ac:dyDescent="0.35">
      <c r="X641">
        <v>2023</v>
      </c>
      <c r="Y641">
        <v>1</v>
      </c>
      <c r="Z641" s="57">
        <v>44935</v>
      </c>
      <c r="AA641" t="s">
        <v>1172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4:34" x14ac:dyDescent="0.35">
      <c r="Z642" s="57">
        <v>44942</v>
      </c>
      <c r="AA642" t="s">
        <v>1190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4:34" x14ac:dyDescent="0.35">
      <c r="Y643">
        <v>2</v>
      </c>
      <c r="Z643" s="57">
        <v>44959</v>
      </c>
      <c r="AA643" t="s">
        <v>1236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4:34" x14ac:dyDescent="0.35">
      <c r="Z644" t="s">
        <v>1250</v>
      </c>
      <c r="AA644" t="s">
        <v>1249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4:34" x14ac:dyDescent="0.35">
      <c r="Z645" t="s">
        <v>1272</v>
      </c>
      <c r="AA645" t="s">
        <v>1271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4:34" x14ac:dyDescent="0.35">
      <c r="Y646">
        <v>3</v>
      </c>
      <c r="Z646" t="s">
        <v>1317</v>
      </c>
      <c r="AA646" t="s">
        <v>1318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4:34" x14ac:dyDescent="0.35">
      <c r="Z647" t="s">
        <v>1340</v>
      </c>
      <c r="AA647" t="s">
        <v>1339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4:34" x14ac:dyDescent="0.35">
      <c r="Z648" t="s">
        <v>1350</v>
      </c>
      <c r="AA648" t="s">
        <v>1349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4:34" x14ac:dyDescent="0.35">
      <c r="Y649">
        <v>5</v>
      </c>
      <c r="Z649" s="57">
        <v>45063</v>
      </c>
      <c r="AA649" t="s">
        <v>1550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4:34" x14ac:dyDescent="0.35">
      <c r="Y650">
        <v>6</v>
      </c>
      <c r="Z650" s="57">
        <v>45099</v>
      </c>
      <c r="AA650" t="s">
        <v>1648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4:34" x14ac:dyDescent="0.35">
      <c r="Z651" s="57">
        <v>45105</v>
      </c>
      <c r="AA651" t="s">
        <v>1664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4:34" x14ac:dyDescent="0.35">
      <c r="Y652">
        <v>7</v>
      </c>
      <c r="Z652" s="57">
        <v>45118</v>
      </c>
      <c r="AA652" t="s">
        <v>1718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4:34" x14ac:dyDescent="0.35">
      <c r="Z653" s="57">
        <v>45124</v>
      </c>
      <c r="AA653" t="s">
        <v>1722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4:34" x14ac:dyDescent="0.35">
      <c r="Z654" s="57">
        <v>45134</v>
      </c>
      <c r="AA654" t="s">
        <v>1734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4:34" x14ac:dyDescent="0.35">
      <c r="Y655">
        <v>8</v>
      </c>
      <c r="Z655" s="57">
        <v>45163</v>
      </c>
      <c r="AA655" t="s">
        <v>1829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4:34" x14ac:dyDescent="0.35">
      <c r="Y656">
        <v>9</v>
      </c>
      <c r="Z656" s="57">
        <v>45176</v>
      </c>
      <c r="AA656" t="s">
        <v>1888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Y657">
        <v>10</v>
      </c>
      <c r="Z657" s="57">
        <v>45203</v>
      </c>
      <c r="AA657" t="s">
        <v>1992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45224</v>
      </c>
      <c r="AA658" t="s">
        <v>2028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Y659">
        <v>11</v>
      </c>
      <c r="Z659" s="57">
        <v>45237</v>
      </c>
      <c r="AA659" t="s">
        <v>2153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Z660" s="57">
        <v>45255</v>
      </c>
      <c r="AA660" t="s">
        <v>2170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Y661">
        <v>12</v>
      </c>
      <c r="Z661" s="57">
        <v>45262</v>
      </c>
      <c r="AA661" t="s">
        <v>2180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s="57">
        <v>45267</v>
      </c>
      <c r="AA662" t="s">
        <v>2183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Z663" s="57">
        <v>45275</v>
      </c>
      <c r="AA663" t="s">
        <v>2192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s="57">
        <v>45278</v>
      </c>
      <c r="AA664" t="s">
        <v>2198</v>
      </c>
      <c r="AB664" s="18">
        <v>2978</v>
      </c>
      <c r="AC664" s="18"/>
      <c r="AD664" s="18"/>
      <c r="AE664" s="18"/>
      <c r="AF664" s="18"/>
      <c r="AG664" s="18"/>
      <c r="AH664" s="18">
        <v>2978</v>
      </c>
    </row>
    <row r="665" spans="24:34" x14ac:dyDescent="0.35">
      <c r="Z665" s="57">
        <v>45282</v>
      </c>
      <c r="AA665" t="s">
        <v>2208</v>
      </c>
      <c r="AB665" s="18">
        <v>2145.5</v>
      </c>
      <c r="AC665" s="18"/>
      <c r="AD665" s="18"/>
      <c r="AE665" s="18"/>
      <c r="AF665" s="18"/>
      <c r="AG665" s="18"/>
      <c r="AH665" s="18">
        <v>2145.5</v>
      </c>
    </row>
    <row r="666" spans="24:34" x14ac:dyDescent="0.35">
      <c r="Z666" s="57">
        <v>45290</v>
      </c>
      <c r="AA666" t="s">
        <v>2213</v>
      </c>
      <c r="AB666" s="18">
        <v>2423</v>
      </c>
      <c r="AC666" s="18"/>
      <c r="AD666" s="18"/>
      <c r="AE666" s="18"/>
      <c r="AF666" s="18"/>
      <c r="AG666" s="18"/>
      <c r="AH666" s="18">
        <v>2423</v>
      </c>
    </row>
    <row r="667" spans="24:34" x14ac:dyDescent="0.35">
      <c r="Y667">
        <v>4</v>
      </c>
      <c r="Z667" t="s">
        <v>1403</v>
      </c>
      <c r="AA667" t="s">
        <v>1406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Z668" t="s">
        <v>1428</v>
      </c>
      <c r="AA668" t="s">
        <v>1427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Z669" t="s">
        <v>1439</v>
      </c>
      <c r="AA669" t="s">
        <v>1438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Z670" t="s">
        <v>1466</v>
      </c>
      <c r="AA670" t="s">
        <v>1465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X671">
        <v>2024</v>
      </c>
      <c r="Y671">
        <v>1</v>
      </c>
      <c r="Z671" s="57">
        <v>45296</v>
      </c>
      <c r="AA671" t="s">
        <v>2272</v>
      </c>
      <c r="AB671" s="18">
        <v>2388</v>
      </c>
      <c r="AC671" s="18"/>
      <c r="AD671" s="18"/>
      <c r="AE671" s="18"/>
      <c r="AF671" s="18"/>
      <c r="AG671" s="18"/>
      <c r="AH671" s="18">
        <v>2388</v>
      </c>
    </row>
    <row r="672" spans="24:34" x14ac:dyDescent="0.35">
      <c r="Z672" s="57">
        <v>45306</v>
      </c>
      <c r="AA672" t="s">
        <v>2281</v>
      </c>
      <c r="AB672" s="18">
        <v>2700.5</v>
      </c>
      <c r="AC672" s="18"/>
      <c r="AD672" s="18"/>
      <c r="AE672" s="18"/>
      <c r="AF672" s="18"/>
      <c r="AG672" s="18"/>
      <c r="AH672" s="18">
        <v>2700.5</v>
      </c>
    </row>
    <row r="673" spans="23:34" x14ac:dyDescent="0.35">
      <c r="Y673">
        <v>2</v>
      </c>
      <c r="Z673" s="57">
        <v>45338</v>
      </c>
      <c r="AA673" t="s">
        <v>2356</v>
      </c>
      <c r="AB673" s="18">
        <v>2405.1</v>
      </c>
      <c r="AC673" s="18"/>
      <c r="AD673" s="18"/>
      <c r="AE673" s="18"/>
      <c r="AF673" s="18"/>
      <c r="AG673" s="18"/>
      <c r="AH673" s="18">
        <v>2405.1</v>
      </c>
    </row>
    <row r="674" spans="23:34" x14ac:dyDescent="0.35">
      <c r="Y674">
        <v>3</v>
      </c>
      <c r="Z674" s="57">
        <v>45352</v>
      </c>
      <c r="AA674" t="s">
        <v>2423</v>
      </c>
      <c r="AB674" s="18">
        <v>2613</v>
      </c>
      <c r="AC674" s="18"/>
      <c r="AD674" s="18"/>
      <c r="AE674" s="18"/>
      <c r="AF674" s="18"/>
      <c r="AG674" s="18"/>
      <c r="AH674" s="18">
        <v>2613</v>
      </c>
    </row>
    <row r="675" spans="23:34" x14ac:dyDescent="0.35">
      <c r="Z675" s="57">
        <v>45381</v>
      </c>
      <c r="AA675" t="s">
        <v>2455</v>
      </c>
      <c r="AB675" s="18">
        <v>2665.5</v>
      </c>
      <c r="AC675" s="18"/>
      <c r="AD675" s="18"/>
      <c r="AE675" s="18"/>
      <c r="AF675" s="18"/>
      <c r="AG675" s="18"/>
      <c r="AH675" s="18">
        <v>2665.5</v>
      </c>
    </row>
    <row r="676" spans="23:34" x14ac:dyDescent="0.35">
      <c r="Y676">
        <v>5</v>
      </c>
      <c r="Z676" s="57">
        <v>45432</v>
      </c>
      <c r="AA676" t="s">
        <v>2566</v>
      </c>
      <c r="AB676" s="18">
        <v>2722.5</v>
      </c>
      <c r="AC676" s="18"/>
      <c r="AD676" s="18"/>
      <c r="AE676" s="18"/>
      <c r="AF676" s="18"/>
      <c r="AG676" s="18"/>
      <c r="AH676" s="18">
        <v>2722.5</v>
      </c>
    </row>
    <row r="677" spans="23:34" x14ac:dyDescent="0.35">
      <c r="Z677" s="57">
        <v>45437</v>
      </c>
      <c r="AA677" t="s">
        <v>2567</v>
      </c>
      <c r="AB677" s="18">
        <v>2410</v>
      </c>
      <c r="AC677" s="18"/>
      <c r="AD677" s="18"/>
      <c r="AE677" s="18"/>
      <c r="AF677" s="18"/>
      <c r="AG677" s="18"/>
      <c r="AH677" s="18">
        <v>2410</v>
      </c>
    </row>
    <row r="678" spans="23:34" x14ac:dyDescent="0.35">
      <c r="Y678">
        <v>6</v>
      </c>
      <c r="Z678" s="57">
        <v>45444</v>
      </c>
      <c r="AA678" t="s">
        <v>2636</v>
      </c>
      <c r="AB678" s="18">
        <v>2410</v>
      </c>
      <c r="AC678" s="18"/>
      <c r="AD678" s="18"/>
      <c r="AE678" s="18"/>
      <c r="AF678" s="18"/>
      <c r="AG678" s="18"/>
      <c r="AH678" s="18">
        <v>2410</v>
      </c>
    </row>
    <row r="679" spans="23:34" x14ac:dyDescent="0.35">
      <c r="Y679">
        <v>4</v>
      </c>
      <c r="Z679" s="57">
        <v>45390</v>
      </c>
      <c r="AA679" t="s">
        <v>2510</v>
      </c>
      <c r="AB679" s="18">
        <v>2665.5</v>
      </c>
      <c r="AC679" s="18"/>
      <c r="AD679" s="18"/>
      <c r="AE679" s="18"/>
      <c r="AF679" s="18"/>
      <c r="AG679" s="18"/>
      <c r="AH679" s="18">
        <v>2665.5</v>
      </c>
    </row>
    <row r="680" spans="23:34" x14ac:dyDescent="0.35">
      <c r="Z680" s="57">
        <v>45407</v>
      </c>
      <c r="AA680" t="s">
        <v>2518</v>
      </c>
      <c r="AB680" s="18">
        <v>3180.5</v>
      </c>
      <c r="AC680" s="18"/>
      <c r="AD680" s="18"/>
      <c r="AE680" s="18"/>
      <c r="AF680" s="18"/>
      <c r="AG680" s="18"/>
      <c r="AH680" s="18">
        <v>3180.5</v>
      </c>
    </row>
    <row r="681" spans="23:34" x14ac:dyDescent="0.35">
      <c r="W681" s="36" t="s">
        <v>500</v>
      </c>
      <c r="X681" s="36"/>
      <c r="Y681" s="36"/>
      <c r="Z681" s="36"/>
      <c r="AA681" s="36"/>
      <c r="AB681" s="37">
        <v>33707.1</v>
      </c>
      <c r="AC681" s="37"/>
      <c r="AD681" s="37"/>
      <c r="AE681" s="37"/>
      <c r="AF681" s="37"/>
      <c r="AG681" s="37"/>
      <c r="AH681" s="37">
        <v>33707.1</v>
      </c>
    </row>
    <row r="682" spans="23:34" x14ac:dyDescent="0.35">
      <c r="W682" t="s">
        <v>637</v>
      </c>
      <c r="X682">
        <v>2022</v>
      </c>
      <c r="Y682">
        <v>3</v>
      </c>
      <c r="Z682" s="57">
        <v>44628</v>
      </c>
      <c r="AA682" t="s">
        <v>634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Z683" s="57">
        <v>44629</v>
      </c>
      <c r="AA683" t="s">
        <v>642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44632</v>
      </c>
      <c r="AA684" t="s">
        <v>644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Y685">
        <v>5</v>
      </c>
      <c r="Z685" s="57">
        <v>44693</v>
      </c>
      <c r="AA685" t="s">
        <v>769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Y686">
        <v>6</v>
      </c>
      <c r="Z686" s="57">
        <v>44715</v>
      </c>
      <c r="AA686" t="s">
        <v>827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Z687" s="57">
        <v>44721</v>
      </c>
      <c r="AA687" t="s">
        <v>832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Y688">
        <v>9</v>
      </c>
      <c r="Z688" s="57">
        <v>44830</v>
      </c>
      <c r="AA688" t="s">
        <v>952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AA689" t="s">
        <v>953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Y690">
        <v>11</v>
      </c>
      <c r="Z690" s="57">
        <v>44872</v>
      </c>
      <c r="AA690" t="s">
        <v>1055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5">
      <c r="Y691">
        <v>12</v>
      </c>
      <c r="Z691" s="57">
        <v>44896</v>
      </c>
      <c r="AA691" t="s">
        <v>1108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5">
      <c r="Z692" s="57">
        <v>44900</v>
      </c>
      <c r="AA692" t="s">
        <v>1116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Z693" s="57">
        <v>44902</v>
      </c>
      <c r="AA693" t="s">
        <v>1120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5">
      <c r="Z694" s="57">
        <v>44917</v>
      </c>
      <c r="AA694" t="s">
        <v>1130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5">
      <c r="Y695">
        <v>4</v>
      </c>
      <c r="Z695" s="57">
        <v>44652</v>
      </c>
      <c r="AA695" t="s">
        <v>684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Z696" s="57">
        <v>44663</v>
      </c>
      <c r="AA696" t="s">
        <v>691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5">
      <c r="X697">
        <v>2023</v>
      </c>
      <c r="Y697">
        <v>1</v>
      </c>
      <c r="Z697" s="57">
        <v>44938</v>
      </c>
      <c r="AA697" t="s">
        <v>1182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4:34" x14ac:dyDescent="0.35">
      <c r="Z698" s="57">
        <v>44944</v>
      </c>
      <c r="AA698" t="s">
        <v>1191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4:34" x14ac:dyDescent="0.35">
      <c r="Z699" s="57">
        <v>44956</v>
      </c>
      <c r="AA699" t="s">
        <v>1205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4:34" x14ac:dyDescent="0.35">
      <c r="Y700">
        <v>2</v>
      </c>
      <c r="Z700" t="s">
        <v>1240</v>
      </c>
      <c r="AA700" t="s">
        <v>1239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4:34" x14ac:dyDescent="0.35">
      <c r="Z701" t="s">
        <v>1246</v>
      </c>
      <c r="AA701" t="s">
        <v>1248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4:34" x14ac:dyDescent="0.35">
      <c r="Z702" t="s">
        <v>1264</v>
      </c>
      <c r="AA702" t="s">
        <v>1268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4:34" x14ac:dyDescent="0.35">
      <c r="Y703">
        <v>3</v>
      </c>
      <c r="Z703" t="s">
        <v>1301</v>
      </c>
      <c r="AA703" t="s">
        <v>1282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4:34" x14ac:dyDescent="0.35">
      <c r="Y704">
        <v>7</v>
      </c>
      <c r="Z704" s="57">
        <v>45111</v>
      </c>
      <c r="AA704" t="s">
        <v>1710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Y705">
        <v>9</v>
      </c>
      <c r="Z705" s="57">
        <v>45187</v>
      </c>
      <c r="AA705" t="s">
        <v>1905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Y706">
        <v>10</v>
      </c>
      <c r="Z706" s="57">
        <v>45205</v>
      </c>
      <c r="AA706" t="s">
        <v>1996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Z707" s="57">
        <v>45209</v>
      </c>
      <c r="AA707" t="s">
        <v>2003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Z708" t="s">
        <v>2009</v>
      </c>
      <c r="AA708" t="s">
        <v>2011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Y709">
        <v>12</v>
      </c>
      <c r="Z709" s="57">
        <v>45268</v>
      </c>
      <c r="AA709" t="s">
        <v>2184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AA710" t="s">
        <v>2185</v>
      </c>
      <c r="AB710" s="18">
        <v>814.19999999999982</v>
      </c>
      <c r="AC710" s="18"/>
      <c r="AD710" s="18"/>
      <c r="AE710" s="18"/>
      <c r="AF710" s="18"/>
      <c r="AG710" s="18"/>
      <c r="AH710" s="18">
        <v>814.19999999999982</v>
      </c>
    </row>
    <row r="711" spans="23:34" x14ac:dyDescent="0.35">
      <c r="Z711" s="57">
        <v>45279</v>
      </c>
      <c r="AA711" t="s">
        <v>2201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AA712" t="s">
        <v>2265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4</v>
      </c>
      <c r="Z713" s="57">
        <v>45019</v>
      </c>
      <c r="AA713" t="s">
        <v>1391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Z714" t="s">
        <v>1414</v>
      </c>
      <c r="AA714" t="s">
        <v>1413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45030</v>
      </c>
      <c r="AA715" t="s">
        <v>1432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W716" s="36" t="s">
        <v>641</v>
      </c>
      <c r="X716" s="36"/>
      <c r="Y716" s="36"/>
      <c r="Z716" s="36"/>
      <c r="AA716" s="36"/>
      <c r="AB716" s="37">
        <v>814.19999999999982</v>
      </c>
      <c r="AC716" s="37"/>
      <c r="AD716" s="37"/>
      <c r="AE716" s="37"/>
      <c r="AF716" s="37"/>
      <c r="AG716" s="37"/>
      <c r="AH716" s="37">
        <v>814.19999999999982</v>
      </c>
    </row>
    <row r="717" spans="23:34" x14ac:dyDescent="0.35">
      <c r="W717" t="s">
        <v>665</v>
      </c>
      <c r="X717">
        <v>2022</v>
      </c>
      <c r="Y717">
        <v>3</v>
      </c>
      <c r="Z717" s="57">
        <v>44651</v>
      </c>
      <c r="AA717" t="s">
        <v>663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5</v>
      </c>
      <c r="Z718" s="57">
        <v>44687</v>
      </c>
      <c r="AA718" t="s">
        <v>763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Y719">
        <v>6</v>
      </c>
      <c r="Z719" s="57">
        <v>44725</v>
      </c>
      <c r="AA719" t="s">
        <v>835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Y720">
        <v>4</v>
      </c>
      <c r="Z720" s="57">
        <v>44667</v>
      </c>
      <c r="AA720" t="s">
        <v>697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t="s">
        <v>721</v>
      </c>
      <c r="AA721" t="s">
        <v>720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Z722" s="57">
        <v>44680</v>
      </c>
      <c r="AA722" t="s">
        <v>728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X723">
        <v>2023</v>
      </c>
      <c r="Y723">
        <v>1</v>
      </c>
      <c r="Z723" s="57">
        <v>44932</v>
      </c>
      <c r="AA723" t="s">
        <v>1170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Z724" s="57">
        <v>44935</v>
      </c>
      <c r="AA724" t="s">
        <v>1173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s="57">
        <v>44937</v>
      </c>
      <c r="AA725" t="s">
        <v>1179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Z726" s="57">
        <v>44939</v>
      </c>
      <c r="AA726" t="s">
        <v>1183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Y727">
        <v>6</v>
      </c>
      <c r="Z727" s="57">
        <v>45084</v>
      </c>
      <c r="AA727" t="s">
        <v>1613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W728" s="36" t="s">
        <v>679</v>
      </c>
      <c r="X728" s="36"/>
      <c r="Y728" s="36"/>
      <c r="Z728" s="36"/>
      <c r="AA728" s="36"/>
      <c r="AB728" s="37">
        <v>0</v>
      </c>
      <c r="AC728" s="37"/>
      <c r="AD728" s="37"/>
      <c r="AE728" s="37"/>
      <c r="AF728" s="37"/>
      <c r="AG728" s="37"/>
      <c r="AH728" s="37">
        <v>0</v>
      </c>
    </row>
    <row r="729" spans="23:34" x14ac:dyDescent="0.35">
      <c r="W729" t="s">
        <v>709</v>
      </c>
      <c r="X729">
        <v>2022</v>
      </c>
      <c r="Y729">
        <v>4</v>
      </c>
      <c r="Z729" s="57">
        <v>44671</v>
      </c>
      <c r="AA729" t="s">
        <v>699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Z730" s="57">
        <v>44672</v>
      </c>
      <c r="AA730" t="s">
        <v>701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W731" s="36" t="s">
        <v>754</v>
      </c>
      <c r="X731" s="36"/>
      <c r="Y731" s="36"/>
      <c r="Z731" s="36"/>
      <c r="AA731" s="36"/>
      <c r="AB731" s="37">
        <v>0</v>
      </c>
      <c r="AC731" s="37"/>
      <c r="AD731" s="37"/>
      <c r="AE731" s="37"/>
      <c r="AF731" s="37"/>
      <c r="AG731" s="37"/>
      <c r="AH731" s="37">
        <v>0</v>
      </c>
    </row>
    <row r="732" spans="23:34" x14ac:dyDescent="0.35">
      <c r="W732" t="s">
        <v>773</v>
      </c>
      <c r="X732">
        <v>2022</v>
      </c>
      <c r="Y732">
        <v>5</v>
      </c>
      <c r="Z732" s="57">
        <v>44693</v>
      </c>
      <c r="AA732" t="s">
        <v>774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4</v>
      </c>
      <c r="Z733" s="57">
        <v>44660</v>
      </c>
      <c r="AA733" t="s">
        <v>690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s="57">
        <v>44664</v>
      </c>
      <c r="AA734" t="s">
        <v>692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Z735" s="57">
        <v>44666</v>
      </c>
      <c r="AA735" t="s">
        <v>695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798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5">
      <c r="W737" t="s">
        <v>784</v>
      </c>
      <c r="X737">
        <v>2022</v>
      </c>
      <c r="Y737">
        <v>5</v>
      </c>
      <c r="Z737" s="57">
        <v>44702</v>
      </c>
      <c r="AA737" t="s">
        <v>788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Y738">
        <v>8</v>
      </c>
      <c r="Z738" s="57">
        <v>44782</v>
      </c>
      <c r="AA738" t="s">
        <v>898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Y739">
        <v>10</v>
      </c>
      <c r="Z739" s="57">
        <v>44851</v>
      </c>
      <c r="AA739" t="s">
        <v>1004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Y740">
        <v>12</v>
      </c>
      <c r="Z740" t="s">
        <v>1124</v>
      </c>
      <c r="AA740" t="s">
        <v>1125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X741">
        <v>2023</v>
      </c>
      <c r="Y741">
        <v>3</v>
      </c>
      <c r="Z741" t="s">
        <v>1359</v>
      </c>
      <c r="AA741" t="s">
        <v>1358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12</v>
      </c>
      <c r="Z742" s="57">
        <v>45281</v>
      </c>
      <c r="AA742" t="s">
        <v>2205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s="57">
        <v>45282</v>
      </c>
      <c r="AA743" t="s">
        <v>2207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X744">
        <v>2024</v>
      </c>
      <c r="Y744">
        <v>2</v>
      </c>
      <c r="Z744" s="57">
        <v>45328</v>
      </c>
      <c r="AA744" t="s">
        <v>2351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s="57">
        <v>45342</v>
      </c>
      <c r="AA745" t="s">
        <v>2359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s="57">
        <v>45349</v>
      </c>
      <c r="AA746" t="s">
        <v>2371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Y747">
        <v>3</v>
      </c>
      <c r="Z747" s="57">
        <v>45358</v>
      </c>
      <c r="AA747" t="s">
        <v>2431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5</v>
      </c>
      <c r="Z748" s="57">
        <v>45419</v>
      </c>
      <c r="AA748" t="s">
        <v>2553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Y749">
        <v>8</v>
      </c>
      <c r="Z749" s="57">
        <v>45511</v>
      </c>
      <c r="AA749" t="s">
        <v>2853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W750" s="36" t="s">
        <v>799</v>
      </c>
      <c r="X750" s="36"/>
      <c r="Y750" s="36"/>
      <c r="Z750" s="36"/>
      <c r="AA750" s="36"/>
      <c r="AB750" s="37">
        <v>0</v>
      </c>
      <c r="AC750" s="37"/>
      <c r="AD750" s="37"/>
      <c r="AE750" s="37"/>
      <c r="AF750" s="37"/>
      <c r="AG750" s="37"/>
      <c r="AH750" s="37">
        <v>0</v>
      </c>
    </row>
    <row r="751" spans="23:34" x14ac:dyDescent="0.35">
      <c r="W751" t="s">
        <v>859</v>
      </c>
      <c r="X751">
        <v>2022</v>
      </c>
      <c r="Y751">
        <v>7</v>
      </c>
      <c r="Z751" s="57">
        <v>44756</v>
      </c>
      <c r="AA751" t="s">
        <v>861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8</v>
      </c>
      <c r="Z752" s="57">
        <v>44777</v>
      </c>
      <c r="AA752" t="s">
        <v>891</v>
      </c>
      <c r="AB752" s="18">
        <v>0.20000000000004547</v>
      </c>
      <c r="AC752" s="18"/>
      <c r="AD752" s="18"/>
      <c r="AE752" s="18"/>
      <c r="AF752" s="18"/>
      <c r="AG752" s="18"/>
      <c r="AH752" s="18">
        <v>0.20000000000004547</v>
      </c>
    </row>
    <row r="753" spans="23:34" x14ac:dyDescent="0.35">
      <c r="Z753" s="57">
        <v>44796</v>
      </c>
      <c r="AA753" t="s">
        <v>909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44798</v>
      </c>
      <c r="AA754" t="s">
        <v>914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9</v>
      </c>
      <c r="Z755" s="57">
        <v>44832</v>
      </c>
      <c r="AA755" t="s">
        <v>955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Y756">
        <v>11</v>
      </c>
      <c r="Z756" s="57">
        <v>44879</v>
      </c>
      <c r="AA756" t="s">
        <v>1065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X757">
        <v>2023</v>
      </c>
      <c r="Y757">
        <v>2</v>
      </c>
      <c r="Z757" t="s">
        <v>1278</v>
      </c>
      <c r="AA757" t="s">
        <v>1276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5</v>
      </c>
      <c r="Z758" s="57">
        <v>45052</v>
      </c>
      <c r="AA758" t="s">
        <v>1534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Y759">
        <v>7</v>
      </c>
      <c r="Z759" s="57">
        <v>45113</v>
      </c>
      <c r="AA759" t="s">
        <v>1711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Y760">
        <v>11</v>
      </c>
      <c r="Z760" s="57">
        <v>45257</v>
      </c>
      <c r="AA760" t="s">
        <v>2171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Y761">
        <v>4</v>
      </c>
      <c r="Z761" s="57">
        <v>45020</v>
      </c>
      <c r="AA761" t="s">
        <v>1400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t="s">
        <v>1401</v>
      </c>
      <c r="AA762" t="s">
        <v>1400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X763">
        <v>2024</v>
      </c>
      <c r="Y763">
        <v>6</v>
      </c>
      <c r="Z763" s="57">
        <v>45455</v>
      </c>
      <c r="AA763" t="s">
        <v>2644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7</v>
      </c>
      <c r="Z764" s="57">
        <v>45475</v>
      </c>
      <c r="AA764" t="s">
        <v>2750</v>
      </c>
      <c r="AB764" s="18">
        <v>5755.3</v>
      </c>
      <c r="AC764" s="18"/>
      <c r="AD764" s="18"/>
      <c r="AE764" s="18"/>
      <c r="AF764" s="18"/>
      <c r="AG764" s="18"/>
      <c r="AH764" s="18">
        <v>5755.3</v>
      </c>
    </row>
    <row r="765" spans="23:34" x14ac:dyDescent="0.35">
      <c r="Z765" s="57">
        <v>45502</v>
      </c>
      <c r="AA765" t="s">
        <v>2771</v>
      </c>
      <c r="AB765" s="18">
        <v>10268</v>
      </c>
      <c r="AC765" s="18"/>
      <c r="AD765" s="18"/>
      <c r="AE765" s="18"/>
      <c r="AF765" s="18"/>
      <c r="AG765" s="18"/>
      <c r="AH765" s="18">
        <v>10268</v>
      </c>
    </row>
    <row r="766" spans="23:34" x14ac:dyDescent="0.35">
      <c r="Y766">
        <v>8</v>
      </c>
      <c r="Z766" s="57">
        <v>45525</v>
      </c>
      <c r="AA766" t="s">
        <v>2867</v>
      </c>
      <c r="AB766" s="18">
        <v>8026.4</v>
      </c>
      <c r="AC766" s="18"/>
      <c r="AD766" s="18"/>
      <c r="AE766" s="18"/>
      <c r="AF766" s="18"/>
      <c r="AG766" s="18"/>
      <c r="AH766" s="18">
        <v>8026.4</v>
      </c>
    </row>
    <row r="767" spans="23:34" x14ac:dyDescent="0.35">
      <c r="W767" s="36" t="s">
        <v>874</v>
      </c>
      <c r="X767" s="36"/>
      <c r="Y767" s="36"/>
      <c r="Z767" s="36"/>
      <c r="AA767" s="36"/>
      <c r="AB767" s="37">
        <v>24049.9</v>
      </c>
      <c r="AC767" s="37"/>
      <c r="AD767" s="37"/>
      <c r="AE767" s="37"/>
      <c r="AF767" s="37"/>
      <c r="AG767" s="37"/>
      <c r="AH767" s="37">
        <v>24049.9</v>
      </c>
    </row>
    <row r="768" spans="23:34" x14ac:dyDescent="0.35">
      <c r="W768" t="s">
        <v>958</v>
      </c>
      <c r="X768">
        <v>2022</v>
      </c>
      <c r="Y768">
        <v>9</v>
      </c>
      <c r="Z768" s="57">
        <v>44813</v>
      </c>
      <c r="AA768" t="s">
        <v>930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s="57">
        <v>44832</v>
      </c>
      <c r="AA769" t="s">
        <v>956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X770">
        <v>2023</v>
      </c>
      <c r="Y770">
        <v>1</v>
      </c>
      <c r="Z770" s="57">
        <v>44940</v>
      </c>
      <c r="AA770" t="s">
        <v>1188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W771" s="36" t="s">
        <v>985</v>
      </c>
      <c r="X771" s="36"/>
      <c r="Y771" s="36"/>
      <c r="Z771" s="36"/>
      <c r="AA771" s="36"/>
      <c r="AB771" s="37">
        <v>0</v>
      </c>
      <c r="AC771" s="37"/>
      <c r="AD771" s="37"/>
      <c r="AE771" s="37"/>
      <c r="AF771" s="37"/>
      <c r="AG771" s="37"/>
      <c r="AH771" s="37">
        <v>0</v>
      </c>
    </row>
    <row r="772" spans="23:34" x14ac:dyDescent="0.35">
      <c r="W772" t="s">
        <v>1044</v>
      </c>
      <c r="X772" t="s">
        <v>1763</v>
      </c>
      <c r="Y772" t="s">
        <v>1763</v>
      </c>
      <c r="Z772" s="57">
        <v>44788</v>
      </c>
      <c r="AA772" t="s">
        <v>900</v>
      </c>
      <c r="AB772" s="18"/>
      <c r="AC772" s="18"/>
      <c r="AD772" s="18"/>
      <c r="AE772" s="18"/>
      <c r="AF772" s="18">
        <v>0</v>
      </c>
      <c r="AG772" s="18"/>
      <c r="AH772" s="18">
        <v>0</v>
      </c>
    </row>
    <row r="773" spans="23:34" x14ac:dyDescent="0.35">
      <c r="Z773" s="57">
        <v>45220</v>
      </c>
      <c r="AA773" t="s">
        <v>2019</v>
      </c>
      <c r="AB773" s="18"/>
      <c r="AC773" s="18"/>
      <c r="AD773" s="18"/>
      <c r="AE773" s="18"/>
      <c r="AF773" s="18">
        <v>0</v>
      </c>
      <c r="AG773" s="18"/>
      <c r="AH773" s="18">
        <v>0</v>
      </c>
    </row>
    <row r="774" spans="23:34" x14ac:dyDescent="0.35">
      <c r="W774" s="36" t="s">
        <v>1045</v>
      </c>
      <c r="X774" s="36"/>
      <c r="Y774" s="36"/>
      <c r="Z774" s="36"/>
      <c r="AA774" s="36"/>
      <c r="AB774" s="37"/>
      <c r="AC774" s="37"/>
      <c r="AD774" s="37"/>
      <c r="AE774" s="37"/>
      <c r="AF774" s="37">
        <v>0</v>
      </c>
      <c r="AG774" s="37"/>
      <c r="AH774" s="37">
        <v>0</v>
      </c>
    </row>
    <row r="775" spans="23:34" x14ac:dyDescent="0.35">
      <c r="W775" t="s">
        <v>1051</v>
      </c>
      <c r="X775">
        <v>2022</v>
      </c>
      <c r="Y775">
        <v>11</v>
      </c>
      <c r="Z775" s="57">
        <v>44870</v>
      </c>
      <c r="AA775" t="s">
        <v>1053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Z776" t="s">
        <v>1070</v>
      </c>
      <c r="AA776" t="s">
        <v>1071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Y777">
        <v>12</v>
      </c>
      <c r="Z777" s="57">
        <v>44896</v>
      </c>
      <c r="AA777" t="s">
        <v>1106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W778" s="36" t="s">
        <v>1088</v>
      </c>
      <c r="X778" s="36"/>
      <c r="Y778" s="36"/>
      <c r="Z778" s="36"/>
      <c r="AA778" s="36"/>
      <c r="AB778" s="37">
        <v>0</v>
      </c>
      <c r="AC778" s="37"/>
      <c r="AD778" s="37"/>
      <c r="AE778" s="37"/>
      <c r="AF778" s="37"/>
      <c r="AG778" s="37"/>
      <c r="AH778" s="37">
        <v>0</v>
      </c>
    </row>
    <row r="779" spans="23:34" x14ac:dyDescent="0.35">
      <c r="W779" t="s">
        <v>1057</v>
      </c>
      <c r="X779">
        <v>2022</v>
      </c>
      <c r="Y779">
        <v>11</v>
      </c>
      <c r="Z779" s="57">
        <v>44873</v>
      </c>
      <c r="AA779" t="s">
        <v>1062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W780" s="36" t="s">
        <v>1089</v>
      </c>
      <c r="X780" s="36"/>
      <c r="Y780" s="36"/>
      <c r="Z780" s="36"/>
      <c r="AA780" s="36"/>
      <c r="AB780" s="37">
        <v>0</v>
      </c>
      <c r="AC780" s="37"/>
      <c r="AD780" s="37"/>
      <c r="AE780" s="37"/>
      <c r="AF780" s="37"/>
      <c r="AG780" s="37"/>
      <c r="AH780" s="37">
        <v>0</v>
      </c>
    </row>
    <row r="781" spans="23:34" x14ac:dyDescent="0.35">
      <c r="W781" t="s">
        <v>1101</v>
      </c>
      <c r="X781">
        <v>2022</v>
      </c>
      <c r="Y781">
        <v>11</v>
      </c>
      <c r="Z781" s="57">
        <v>44895</v>
      </c>
      <c r="AA781" t="s">
        <v>1096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W782" s="36" t="s">
        <v>1104</v>
      </c>
      <c r="X782" s="36"/>
      <c r="Y782" s="36"/>
      <c r="Z782" s="36"/>
      <c r="AA782" s="36"/>
      <c r="AB782" s="37">
        <v>0</v>
      </c>
      <c r="AC782" s="37"/>
      <c r="AD782" s="37"/>
      <c r="AE782" s="37"/>
      <c r="AF782" s="37"/>
      <c r="AG782" s="37"/>
      <c r="AH782" s="37">
        <v>0</v>
      </c>
    </row>
    <row r="783" spans="23:34" x14ac:dyDescent="0.35">
      <c r="W783" t="s">
        <v>1100</v>
      </c>
      <c r="X783">
        <v>2022</v>
      </c>
      <c r="Y783">
        <v>11</v>
      </c>
      <c r="Z783" s="57">
        <v>44895</v>
      </c>
      <c r="AA783" t="s">
        <v>1097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W784" s="36" t="s">
        <v>1105</v>
      </c>
      <c r="X784" s="36"/>
      <c r="Y784" s="36"/>
      <c r="Z784" s="36"/>
      <c r="AA784" s="36"/>
      <c r="AB784" s="37">
        <v>0</v>
      </c>
      <c r="AC784" s="37"/>
      <c r="AD784" s="37"/>
      <c r="AE784" s="37"/>
      <c r="AF784" s="37"/>
      <c r="AG784" s="37"/>
      <c r="AH784" s="37">
        <v>0</v>
      </c>
    </row>
    <row r="785" spans="23:34" x14ac:dyDescent="0.35">
      <c r="W785" t="s">
        <v>1196</v>
      </c>
      <c r="X785">
        <v>2023</v>
      </c>
      <c r="Y785">
        <v>1</v>
      </c>
      <c r="Z785" s="57">
        <v>44953</v>
      </c>
      <c r="AA785" t="s">
        <v>1203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Y786">
        <v>2</v>
      </c>
      <c r="Z786" s="57">
        <v>44958</v>
      </c>
      <c r="AA786" t="s">
        <v>1234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Z787" t="s">
        <v>1240</v>
      </c>
      <c r="AA787" t="s">
        <v>1244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Y788">
        <v>3</v>
      </c>
      <c r="Z788" t="s">
        <v>1350</v>
      </c>
      <c r="AA788" t="s">
        <v>1353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Z789" t="s">
        <v>1355</v>
      </c>
      <c r="AA789" t="s">
        <v>1354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Z790" t="s">
        <v>1362</v>
      </c>
      <c r="AA790" t="s">
        <v>1363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AA791" t="s">
        <v>1364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Y792">
        <v>5</v>
      </c>
      <c r="Z792" s="57">
        <v>45048</v>
      </c>
      <c r="AA792" t="s">
        <v>1530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Z793" s="57">
        <v>45054</v>
      </c>
      <c r="AA793" t="s">
        <v>1535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Z794" t="s">
        <v>1552</v>
      </c>
      <c r="AA794" t="s">
        <v>1553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5">
      <c r="Z795" s="57">
        <v>45066</v>
      </c>
      <c r="AA795" t="s">
        <v>1554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Z796" s="57">
        <v>45076</v>
      </c>
      <c r="AA796" t="s">
        <v>1562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Y797">
        <v>6</v>
      </c>
      <c r="Z797" t="s">
        <v>1611</v>
      </c>
      <c r="AA797" t="s">
        <v>1609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Z798" s="57">
        <v>45086</v>
      </c>
      <c r="AA798" t="s">
        <v>1622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Z799" t="s">
        <v>1625</v>
      </c>
      <c r="AA799" t="s">
        <v>1623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Z800" s="57">
        <v>45092</v>
      </c>
      <c r="AA800" t="s">
        <v>1632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5:34" x14ac:dyDescent="0.35">
      <c r="Z801" s="57">
        <v>45097</v>
      </c>
      <c r="AA801" t="s">
        <v>1646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5:34" x14ac:dyDescent="0.35">
      <c r="Z802" t="s">
        <v>1645</v>
      </c>
      <c r="AA802" t="s">
        <v>1644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5:34" x14ac:dyDescent="0.35">
      <c r="Z803" s="57">
        <v>45099</v>
      </c>
      <c r="AA803" t="s">
        <v>1649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5:34" x14ac:dyDescent="0.35">
      <c r="Z804" t="s">
        <v>1663</v>
      </c>
      <c r="AA804" t="s">
        <v>1662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5:34" x14ac:dyDescent="0.35">
      <c r="Y805">
        <v>7</v>
      </c>
      <c r="Z805" s="57">
        <v>45110</v>
      </c>
      <c r="AA805" t="s">
        <v>1707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5:34" x14ac:dyDescent="0.35">
      <c r="AA806" t="s">
        <v>1709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5:34" x14ac:dyDescent="0.35">
      <c r="Z807" s="57">
        <v>45117</v>
      </c>
      <c r="AA807" t="s">
        <v>1717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5:34" x14ac:dyDescent="0.35">
      <c r="Z808" t="s">
        <v>1721</v>
      </c>
      <c r="AA808" t="s">
        <v>1720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5:34" x14ac:dyDescent="0.35">
      <c r="Z809" s="57">
        <v>45131</v>
      </c>
      <c r="AA809" t="s">
        <v>1729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5:34" x14ac:dyDescent="0.35">
      <c r="Y810">
        <v>8</v>
      </c>
      <c r="Z810" s="57">
        <v>45139</v>
      </c>
      <c r="AA810" t="s">
        <v>1791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5:34" x14ac:dyDescent="0.35">
      <c r="Z811" s="57">
        <v>45145</v>
      </c>
      <c r="AA811" t="s">
        <v>1807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5:34" x14ac:dyDescent="0.35">
      <c r="Z812" s="57">
        <v>45152</v>
      </c>
      <c r="AA812" t="s">
        <v>1810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5:34" x14ac:dyDescent="0.35">
      <c r="Z813" s="57">
        <v>45154</v>
      </c>
      <c r="AA813" t="s">
        <v>1816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5:34" x14ac:dyDescent="0.35">
      <c r="Z814" s="57">
        <v>45161</v>
      </c>
      <c r="AA814" t="s">
        <v>1827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5:34" x14ac:dyDescent="0.35">
      <c r="Z815" s="57">
        <v>45162</v>
      </c>
      <c r="AA815" t="s">
        <v>1828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5:34" x14ac:dyDescent="0.35">
      <c r="Z816" s="57">
        <v>45166</v>
      </c>
      <c r="AA816" t="s">
        <v>1832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9</v>
      </c>
      <c r="Z817" t="s">
        <v>1878</v>
      </c>
      <c r="AA817" t="s">
        <v>1879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s="57">
        <v>45174</v>
      </c>
      <c r="AA818" t="s">
        <v>1884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45181</v>
      </c>
      <c r="AA819" t="s">
        <v>1897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Z820" s="57">
        <v>45195</v>
      </c>
      <c r="AA820" t="s">
        <v>1919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Z821" s="57">
        <v>45198</v>
      </c>
      <c r="AA821" t="s">
        <v>1924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10</v>
      </c>
      <c r="Z822" t="s">
        <v>2004</v>
      </c>
      <c r="AA822" t="s">
        <v>2007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Z823" s="57">
        <v>45226</v>
      </c>
      <c r="AA823" t="s">
        <v>2033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Y824">
        <v>11</v>
      </c>
      <c r="Z824" s="57">
        <v>45234</v>
      </c>
      <c r="AA824" t="s">
        <v>2150</v>
      </c>
      <c r="AB824" s="18">
        <v>2576.3000000000002</v>
      </c>
      <c r="AC824" s="18"/>
      <c r="AD824" s="18"/>
      <c r="AE824" s="18"/>
      <c r="AF824" s="18"/>
      <c r="AG824" s="18"/>
      <c r="AH824" s="18">
        <v>2576.3000000000002</v>
      </c>
    </row>
    <row r="825" spans="23:34" x14ac:dyDescent="0.35">
      <c r="Y825">
        <v>4</v>
      </c>
      <c r="Z825" s="57">
        <v>45019</v>
      </c>
      <c r="AA825" t="s">
        <v>1394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Z826" t="s">
        <v>1417</v>
      </c>
      <c r="AA826" t="s">
        <v>1416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W827" s="36" t="s">
        <v>1232</v>
      </c>
      <c r="X827" s="36"/>
      <c r="Y827" s="36"/>
      <c r="Z827" s="36"/>
      <c r="AA827" s="36"/>
      <c r="AB827" s="37">
        <v>2576.3000000000002</v>
      </c>
      <c r="AC827" s="37"/>
      <c r="AD827" s="37"/>
      <c r="AE827" s="37"/>
      <c r="AF827" s="37"/>
      <c r="AG827" s="37"/>
      <c r="AH827" s="37">
        <v>2576.3000000000002</v>
      </c>
    </row>
    <row r="828" spans="23:34" x14ac:dyDescent="0.35">
      <c r="W828" t="s">
        <v>1257</v>
      </c>
      <c r="X828">
        <v>2023</v>
      </c>
      <c r="Y828">
        <v>2</v>
      </c>
      <c r="Z828" s="57">
        <v>44972</v>
      </c>
      <c r="AA828" t="s">
        <v>1262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Y829">
        <v>4</v>
      </c>
      <c r="Z829" t="s">
        <v>1398</v>
      </c>
      <c r="AA829" t="s">
        <v>1395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W830" s="36" t="s">
        <v>1387</v>
      </c>
      <c r="X830" s="36"/>
      <c r="Y830" s="36"/>
      <c r="Z830" s="36"/>
      <c r="AA830" s="36"/>
      <c r="AB830" s="37">
        <v>0</v>
      </c>
      <c r="AC830" s="37"/>
      <c r="AD830" s="37"/>
      <c r="AE830" s="37"/>
      <c r="AF830" s="37"/>
      <c r="AG830" s="37"/>
      <c r="AH830" s="37">
        <v>0</v>
      </c>
    </row>
    <row r="831" spans="23:34" x14ac:dyDescent="0.35">
      <c r="W831" t="s">
        <v>1304</v>
      </c>
      <c r="X831">
        <v>2023</v>
      </c>
      <c r="Y831">
        <v>3</v>
      </c>
      <c r="Z831" t="s">
        <v>1303</v>
      </c>
      <c r="AA831" t="s">
        <v>1306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Z832" t="s">
        <v>1317</v>
      </c>
      <c r="AA832" t="s">
        <v>1313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W833" s="36" t="s">
        <v>1388</v>
      </c>
      <c r="X833" s="36"/>
      <c r="Y833" s="36"/>
      <c r="Z833" s="36"/>
      <c r="AA833" s="36"/>
      <c r="AB833" s="37">
        <v>0</v>
      </c>
      <c r="AC833" s="37"/>
      <c r="AD833" s="37"/>
      <c r="AE833" s="37"/>
      <c r="AF833" s="37"/>
      <c r="AG833" s="37"/>
      <c r="AH833" s="37">
        <v>0</v>
      </c>
    </row>
    <row r="834" spans="23:34" x14ac:dyDescent="0.35">
      <c r="W834" t="s">
        <v>1309</v>
      </c>
      <c r="X834">
        <v>2023</v>
      </c>
      <c r="Y834">
        <v>5</v>
      </c>
      <c r="Z834" t="s">
        <v>1430</v>
      </c>
      <c r="AA834" t="s">
        <v>1429</v>
      </c>
      <c r="AB834" s="18"/>
      <c r="AC834" s="18"/>
      <c r="AD834" s="18"/>
      <c r="AE834" s="18"/>
      <c r="AF834" s="18"/>
      <c r="AG834" s="18">
        <v>0</v>
      </c>
      <c r="AH834" s="18">
        <v>0</v>
      </c>
    </row>
    <row r="835" spans="23:34" x14ac:dyDescent="0.35">
      <c r="Y835">
        <v>6</v>
      </c>
      <c r="Z835" s="57">
        <v>45048</v>
      </c>
      <c r="AA835" t="s">
        <v>1529</v>
      </c>
      <c r="AB835" s="18"/>
      <c r="AC835" s="18"/>
      <c r="AD835" s="18"/>
      <c r="AE835" s="18"/>
      <c r="AF835" s="18"/>
      <c r="AG835" s="18">
        <v>0</v>
      </c>
      <c r="AH835" s="18">
        <v>0</v>
      </c>
    </row>
    <row r="836" spans="23:34" x14ac:dyDescent="0.35">
      <c r="Z836" s="57">
        <v>45061</v>
      </c>
      <c r="AA836" t="s">
        <v>1544</v>
      </c>
      <c r="AB836" s="18"/>
      <c r="AC836" s="18"/>
      <c r="AD836" s="18"/>
      <c r="AE836" s="18"/>
      <c r="AF836" s="18"/>
      <c r="AG836" s="18">
        <v>0</v>
      </c>
      <c r="AH836" s="18">
        <v>0</v>
      </c>
    </row>
    <row r="837" spans="23:34" x14ac:dyDescent="0.35">
      <c r="Y837">
        <v>7</v>
      </c>
      <c r="Z837" t="s">
        <v>1640</v>
      </c>
      <c r="AA837" t="s">
        <v>1641</v>
      </c>
      <c r="AB837" s="18"/>
      <c r="AC837" s="18"/>
      <c r="AD837" s="18"/>
      <c r="AE837" s="18"/>
      <c r="AF837" s="18"/>
      <c r="AG837" s="18">
        <v>0</v>
      </c>
      <c r="AH837" s="18">
        <v>0</v>
      </c>
    </row>
    <row r="838" spans="23:34" x14ac:dyDescent="0.35">
      <c r="Z838" s="57">
        <v>45098</v>
      </c>
      <c r="AA838" t="s">
        <v>1647</v>
      </c>
      <c r="AB838" s="18"/>
      <c r="AC838" s="18"/>
      <c r="AD838" s="18"/>
      <c r="AE838" s="18"/>
      <c r="AF838" s="18"/>
      <c r="AG838" s="18">
        <v>0</v>
      </c>
      <c r="AH838" s="18">
        <v>0</v>
      </c>
    </row>
    <row r="839" spans="23:34" x14ac:dyDescent="0.35">
      <c r="Y839">
        <v>8</v>
      </c>
      <c r="Z839" s="57">
        <v>45118</v>
      </c>
      <c r="AA839" t="s">
        <v>1719</v>
      </c>
      <c r="AB839" s="18"/>
      <c r="AC839" s="18"/>
      <c r="AD839" s="18"/>
      <c r="AE839" s="18"/>
      <c r="AF839" s="18"/>
      <c r="AG839" s="18">
        <v>0</v>
      </c>
      <c r="AH839" s="18">
        <v>0</v>
      </c>
    </row>
    <row r="840" spans="23:34" x14ac:dyDescent="0.35">
      <c r="Z840" s="57">
        <v>45128</v>
      </c>
      <c r="AA840" t="s">
        <v>1728</v>
      </c>
      <c r="AB840" s="18"/>
      <c r="AC840" s="18"/>
      <c r="AD840" s="18"/>
      <c r="AE840" s="18"/>
      <c r="AF840" s="18"/>
      <c r="AG840" s="18">
        <v>0</v>
      </c>
      <c r="AH840" s="18">
        <v>0</v>
      </c>
    </row>
    <row r="841" spans="23:34" x14ac:dyDescent="0.35">
      <c r="Y841">
        <v>9</v>
      </c>
      <c r="Z841" s="57">
        <v>45146</v>
      </c>
      <c r="AA841" t="s">
        <v>1808</v>
      </c>
      <c r="AB841" s="18"/>
      <c r="AC841" s="18"/>
      <c r="AD841" s="18"/>
      <c r="AE841" s="18"/>
      <c r="AF841" s="18"/>
      <c r="AG841" s="18">
        <v>0</v>
      </c>
      <c r="AH841" s="18">
        <v>0</v>
      </c>
    </row>
    <row r="842" spans="23:34" x14ac:dyDescent="0.35">
      <c r="Z842" s="57">
        <v>45160</v>
      </c>
      <c r="AA842" t="s">
        <v>1823</v>
      </c>
      <c r="AB842" s="18"/>
      <c r="AC842" s="18"/>
      <c r="AD842" s="18"/>
      <c r="AE842" s="18"/>
      <c r="AF842" s="18"/>
      <c r="AG842" s="18">
        <v>0</v>
      </c>
      <c r="AH842" s="18">
        <v>0</v>
      </c>
    </row>
    <row r="843" spans="23:34" x14ac:dyDescent="0.35">
      <c r="Y843">
        <v>10</v>
      </c>
      <c r="Z843" s="57">
        <v>45191</v>
      </c>
      <c r="AA843" t="s">
        <v>1913</v>
      </c>
      <c r="AB843" s="18"/>
      <c r="AC843" s="18"/>
      <c r="AD843" s="18"/>
      <c r="AE843" s="18"/>
      <c r="AF843" s="18"/>
      <c r="AG843" s="18">
        <v>0</v>
      </c>
      <c r="AH843" s="18">
        <v>0</v>
      </c>
    </row>
    <row r="844" spans="23:34" x14ac:dyDescent="0.35">
      <c r="Y844">
        <v>11</v>
      </c>
      <c r="Z844" s="57">
        <v>45229</v>
      </c>
      <c r="AA844" t="s">
        <v>2036</v>
      </c>
      <c r="AB844" s="18"/>
      <c r="AC844" s="18"/>
      <c r="AD844" s="18"/>
      <c r="AE844" s="18"/>
      <c r="AF844" s="18"/>
      <c r="AG844" s="18">
        <v>0</v>
      </c>
      <c r="AH844" s="18">
        <v>0</v>
      </c>
    </row>
    <row r="845" spans="23:34" x14ac:dyDescent="0.35">
      <c r="Y845">
        <v>4</v>
      </c>
      <c r="Z845" t="s">
        <v>1308</v>
      </c>
      <c r="AA845" t="s">
        <v>1312</v>
      </c>
      <c r="AB845" s="18"/>
      <c r="AC845" s="18"/>
      <c r="AD845" s="18"/>
      <c r="AE845" s="18"/>
      <c r="AF845" s="18"/>
      <c r="AG845" s="18">
        <v>0</v>
      </c>
      <c r="AH845" s="18">
        <v>0</v>
      </c>
    </row>
    <row r="846" spans="23:34" x14ac:dyDescent="0.35">
      <c r="Z846" t="s">
        <v>1345</v>
      </c>
      <c r="AA846" t="s">
        <v>1344</v>
      </c>
      <c r="AB846" s="18"/>
      <c r="AC846" s="18"/>
      <c r="AD846" s="18"/>
      <c r="AE846" s="18"/>
      <c r="AF846" s="18"/>
      <c r="AG846" s="18">
        <v>0</v>
      </c>
      <c r="AH846" s="18">
        <v>0</v>
      </c>
    </row>
    <row r="847" spans="23:34" x14ac:dyDescent="0.35">
      <c r="Z847" t="s">
        <v>1362</v>
      </c>
      <c r="AA847" t="s">
        <v>1361</v>
      </c>
      <c r="AB847" s="18"/>
      <c r="AC847" s="18"/>
      <c r="AD847" s="18"/>
      <c r="AE847" s="18"/>
      <c r="AF847" s="18"/>
      <c r="AG847" s="18">
        <v>0</v>
      </c>
      <c r="AH847" s="18">
        <v>0</v>
      </c>
    </row>
    <row r="848" spans="23:34" x14ac:dyDescent="0.35">
      <c r="X848">
        <v>2024</v>
      </c>
      <c r="Y848">
        <v>1</v>
      </c>
      <c r="Z848" s="57">
        <v>45280</v>
      </c>
      <c r="AA848" t="s">
        <v>2202</v>
      </c>
      <c r="AB848" s="18"/>
      <c r="AC848" s="18"/>
      <c r="AD848" s="18"/>
      <c r="AE848" s="18"/>
      <c r="AF848" s="18"/>
      <c r="AG848" s="18">
        <v>0</v>
      </c>
      <c r="AH848" s="18">
        <v>0</v>
      </c>
    </row>
    <row r="849" spans="23:34" x14ac:dyDescent="0.35">
      <c r="Y849">
        <v>3</v>
      </c>
      <c r="Z849" s="57">
        <v>45324</v>
      </c>
      <c r="AA849" t="s">
        <v>2343</v>
      </c>
      <c r="AB849" s="18"/>
      <c r="AC849" s="18"/>
      <c r="AD849" s="18"/>
      <c r="AE849" s="18"/>
      <c r="AF849" s="18"/>
      <c r="AG849" s="18">
        <v>0</v>
      </c>
      <c r="AH849" s="18">
        <v>0</v>
      </c>
    </row>
    <row r="850" spans="23:34" x14ac:dyDescent="0.35">
      <c r="Y850">
        <v>6</v>
      </c>
      <c r="Z850" s="57">
        <v>45421</v>
      </c>
      <c r="AA850" t="s">
        <v>2554</v>
      </c>
      <c r="AB850" s="18"/>
      <c r="AC850" s="18"/>
      <c r="AD850" s="18"/>
      <c r="AE850" s="18"/>
      <c r="AF850" s="18"/>
      <c r="AG850" s="18">
        <v>0</v>
      </c>
      <c r="AH850" s="18">
        <v>0</v>
      </c>
    </row>
    <row r="851" spans="23:34" x14ac:dyDescent="0.35">
      <c r="Y851">
        <v>7</v>
      </c>
      <c r="Z851" s="57">
        <v>45451</v>
      </c>
      <c r="AA851" t="s">
        <v>2643</v>
      </c>
      <c r="AB851" s="18"/>
      <c r="AC851" s="18"/>
      <c r="AD851" s="18"/>
      <c r="AE851" s="18"/>
      <c r="AF851" s="18"/>
      <c r="AG851" s="18">
        <v>0</v>
      </c>
      <c r="AH851" s="18">
        <v>0</v>
      </c>
    </row>
    <row r="852" spans="23:34" x14ac:dyDescent="0.35">
      <c r="Y852">
        <v>9</v>
      </c>
      <c r="Z852" s="57">
        <v>45506</v>
      </c>
      <c r="AA852" t="s">
        <v>2840</v>
      </c>
      <c r="AB852" s="18"/>
      <c r="AC852" s="18"/>
      <c r="AD852" s="18"/>
      <c r="AE852" s="18"/>
      <c r="AF852" s="18"/>
      <c r="AG852" s="18">
        <v>8732.2999999999993</v>
      </c>
      <c r="AH852" s="18">
        <v>8732.2999999999993</v>
      </c>
    </row>
    <row r="853" spans="23:34" x14ac:dyDescent="0.35">
      <c r="Y853">
        <v>11</v>
      </c>
      <c r="Z853" s="57">
        <v>45582</v>
      </c>
      <c r="AA853" t="s">
        <v>3019</v>
      </c>
      <c r="AB853" s="18"/>
      <c r="AC853" s="18"/>
      <c r="AD853" s="18"/>
      <c r="AE853" s="18"/>
      <c r="AF853" s="18"/>
      <c r="AG853" s="18">
        <v>8742</v>
      </c>
      <c r="AH853" s="18">
        <v>8742</v>
      </c>
    </row>
    <row r="854" spans="23:34" x14ac:dyDescent="0.35">
      <c r="Y854">
        <v>4</v>
      </c>
      <c r="Z854" s="57">
        <v>45371</v>
      </c>
      <c r="AA854" t="s">
        <v>2447</v>
      </c>
      <c r="AB854" s="18"/>
      <c r="AC854" s="18"/>
      <c r="AD854" s="18"/>
      <c r="AE854" s="18"/>
      <c r="AF854" s="18"/>
      <c r="AG854" s="18">
        <v>0</v>
      </c>
      <c r="AH854" s="18">
        <v>0</v>
      </c>
    </row>
    <row r="855" spans="23:34" x14ac:dyDescent="0.35">
      <c r="W855" s="36" t="s">
        <v>1389</v>
      </c>
      <c r="X855" s="36"/>
      <c r="Y855" s="36"/>
      <c r="Z855" s="36"/>
      <c r="AA855" s="36"/>
      <c r="AB855" s="37"/>
      <c r="AC855" s="37"/>
      <c r="AD855" s="37"/>
      <c r="AE855" s="37"/>
      <c r="AF855" s="37"/>
      <c r="AG855" s="37">
        <v>17474.3</v>
      </c>
      <c r="AH855" s="37">
        <v>17474.3</v>
      </c>
    </row>
    <row r="856" spans="23:34" x14ac:dyDescent="0.35">
      <c r="W856" t="s">
        <v>1420</v>
      </c>
      <c r="X856">
        <v>2023</v>
      </c>
      <c r="Y856">
        <v>5</v>
      </c>
      <c r="Z856" s="57">
        <v>45063</v>
      </c>
      <c r="AA856" t="s">
        <v>1548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Z857" s="57">
        <v>45071</v>
      </c>
      <c r="AA857" t="s">
        <v>1558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Y858">
        <v>6</v>
      </c>
      <c r="Z858" t="s">
        <v>1607</v>
      </c>
      <c r="AA858" t="s">
        <v>1606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5">
      <c r="Z859" s="57">
        <v>45092</v>
      </c>
      <c r="AA859" t="s">
        <v>1629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Y860">
        <v>7</v>
      </c>
      <c r="Z860" s="57">
        <v>45132</v>
      </c>
      <c r="AA860" t="s">
        <v>1730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Y861">
        <v>4</v>
      </c>
      <c r="Z861" t="s">
        <v>1426</v>
      </c>
      <c r="AA861" t="s">
        <v>1422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5">
      <c r="W862" s="36" t="s">
        <v>1436</v>
      </c>
      <c r="X862" s="36"/>
      <c r="Y862" s="36"/>
      <c r="Z862" s="36"/>
      <c r="AA862" s="36"/>
      <c r="AB862" s="37">
        <v>0</v>
      </c>
      <c r="AC862" s="37"/>
      <c r="AD862" s="37"/>
      <c r="AE862" s="37"/>
      <c r="AF862" s="37"/>
      <c r="AG862" s="37"/>
      <c r="AH862" s="37">
        <v>0</v>
      </c>
    </row>
    <row r="863" spans="23:34" x14ac:dyDescent="0.35">
      <c r="W863" t="s">
        <v>1453</v>
      </c>
      <c r="X863">
        <v>2021</v>
      </c>
      <c r="Y863">
        <v>1</v>
      </c>
      <c r="Z863" s="57">
        <v>44200</v>
      </c>
      <c r="AA863" t="s">
        <v>226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Z864" s="57">
        <v>44204</v>
      </c>
      <c r="AA864" t="s">
        <v>242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4:34" x14ac:dyDescent="0.35">
      <c r="Z865" s="57">
        <v>44214</v>
      </c>
      <c r="AA865" t="s">
        <v>246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4:34" x14ac:dyDescent="0.35">
      <c r="Y866">
        <v>2</v>
      </c>
      <c r="Z866" s="57">
        <v>44236</v>
      </c>
      <c r="AA866" t="s">
        <v>265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4:34" x14ac:dyDescent="0.35">
      <c r="Y867">
        <v>5</v>
      </c>
      <c r="Z867" s="57">
        <v>44341</v>
      </c>
      <c r="AA867" t="s">
        <v>317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4:34" x14ac:dyDescent="0.35">
      <c r="Y868">
        <v>10</v>
      </c>
      <c r="Z868" s="57">
        <v>44480</v>
      </c>
      <c r="AA868" t="s">
        <v>410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4:34" x14ac:dyDescent="0.35">
      <c r="Y869">
        <v>12</v>
      </c>
      <c r="Z869" s="57">
        <v>44540</v>
      </c>
      <c r="AA869" t="s">
        <v>502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4:34" x14ac:dyDescent="0.35">
      <c r="X870">
        <v>2023</v>
      </c>
      <c r="Y870">
        <v>5</v>
      </c>
      <c r="Z870" s="57">
        <v>45063</v>
      </c>
      <c r="AA870" t="s">
        <v>1551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4:34" x14ac:dyDescent="0.35">
      <c r="Z871" t="s">
        <v>1552</v>
      </c>
      <c r="AA871" t="s">
        <v>1551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4:34" x14ac:dyDescent="0.35">
      <c r="Y872">
        <v>6</v>
      </c>
      <c r="Z872" t="s">
        <v>1636</v>
      </c>
      <c r="AA872" t="s">
        <v>1635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4:34" x14ac:dyDescent="0.35">
      <c r="Z873" t="s">
        <v>1640</v>
      </c>
      <c r="AA873" t="s">
        <v>1635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4:34" x14ac:dyDescent="0.35">
      <c r="Z874" s="57">
        <v>45103</v>
      </c>
      <c r="AA874" t="s">
        <v>1652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4:34" x14ac:dyDescent="0.35">
      <c r="Y875">
        <v>7</v>
      </c>
      <c r="Z875" s="57">
        <v>45138</v>
      </c>
      <c r="AA875" t="s">
        <v>1747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4:34" x14ac:dyDescent="0.35">
      <c r="Y876">
        <v>9</v>
      </c>
      <c r="Z876" t="s">
        <v>1878</v>
      </c>
      <c r="AA876" t="s">
        <v>1880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4:34" x14ac:dyDescent="0.35">
      <c r="Z877" s="57">
        <v>45188</v>
      </c>
      <c r="AA877" t="s">
        <v>1909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4:34" x14ac:dyDescent="0.35">
      <c r="Y878">
        <v>10</v>
      </c>
      <c r="Z878" s="57">
        <v>45202</v>
      </c>
      <c r="AA878" t="s">
        <v>1990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4:34" x14ac:dyDescent="0.35">
      <c r="Y879">
        <v>11</v>
      </c>
      <c r="Z879" s="57">
        <v>45231</v>
      </c>
      <c r="AA879" t="s">
        <v>2091</v>
      </c>
      <c r="AB879" s="18">
        <v>0</v>
      </c>
      <c r="AC879" s="18"/>
      <c r="AD879" s="18"/>
      <c r="AE879" s="18"/>
      <c r="AF879" s="18"/>
      <c r="AG879" s="18"/>
      <c r="AH879" s="18">
        <v>0</v>
      </c>
    </row>
    <row r="880" spans="24:34" x14ac:dyDescent="0.35">
      <c r="Y880">
        <v>4</v>
      </c>
      <c r="Z880" t="s">
        <v>1455</v>
      </c>
      <c r="AA880" t="s">
        <v>1454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3:34" x14ac:dyDescent="0.35">
      <c r="W881" s="36" t="s">
        <v>1528</v>
      </c>
      <c r="X881" s="36"/>
      <c r="Y881" s="36"/>
      <c r="Z881" s="36"/>
      <c r="AA881" s="36"/>
      <c r="AB881" s="37">
        <v>0</v>
      </c>
      <c r="AC881" s="37"/>
      <c r="AD881" s="37"/>
      <c r="AE881" s="37"/>
      <c r="AF881" s="37"/>
      <c r="AG881" s="37"/>
      <c r="AH881" s="37">
        <v>0</v>
      </c>
    </row>
    <row r="882" spans="23:34" x14ac:dyDescent="0.35">
      <c r="W882" t="s">
        <v>1697</v>
      </c>
      <c r="X882">
        <v>2021</v>
      </c>
      <c r="Y882">
        <v>9</v>
      </c>
      <c r="Z882" s="57">
        <v>44440</v>
      </c>
      <c r="AA882" t="s">
        <v>363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5">
      <c r="W883" s="36" t="s">
        <v>1789</v>
      </c>
      <c r="X883" s="36"/>
      <c r="Y883" s="36"/>
      <c r="Z883" s="36"/>
      <c r="AA883" s="36"/>
      <c r="AB883" s="37">
        <v>0</v>
      </c>
      <c r="AC883" s="37"/>
      <c r="AD883" s="37"/>
      <c r="AE883" s="37"/>
      <c r="AF883" s="37"/>
      <c r="AG883" s="37"/>
      <c r="AH883" s="37">
        <v>0</v>
      </c>
    </row>
    <row r="884" spans="23:34" x14ac:dyDescent="0.35">
      <c r="W884" t="s">
        <v>1620</v>
      </c>
      <c r="X884">
        <v>2023</v>
      </c>
      <c r="Y884">
        <v>6</v>
      </c>
      <c r="Z884" s="57">
        <v>45085</v>
      </c>
      <c r="AA884" t="s">
        <v>1618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5">
      <c r="Y885">
        <v>8</v>
      </c>
      <c r="Z885" s="57">
        <v>45153</v>
      </c>
      <c r="AA885" t="s">
        <v>1811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5">
      <c r="W886" s="36" t="s">
        <v>1790</v>
      </c>
      <c r="X886" s="36"/>
      <c r="Y886" s="36"/>
      <c r="Z886" s="36"/>
      <c r="AA886" s="36"/>
      <c r="AB886" s="37">
        <v>0</v>
      </c>
      <c r="AC886" s="37"/>
      <c r="AD886" s="37"/>
      <c r="AE886" s="37"/>
      <c r="AF886" s="37"/>
      <c r="AG886" s="37"/>
      <c r="AH886" s="37">
        <v>0</v>
      </c>
    </row>
    <row r="887" spans="23:34" x14ac:dyDescent="0.35">
      <c r="W887" t="s">
        <v>1702</v>
      </c>
      <c r="X887">
        <v>2023</v>
      </c>
      <c r="Y887">
        <v>9</v>
      </c>
      <c r="Z887" s="57">
        <v>45178</v>
      </c>
      <c r="AA887" t="s">
        <v>1893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W888" s="36" t="s">
        <v>1986</v>
      </c>
      <c r="X888" s="36"/>
      <c r="Y888" s="36"/>
      <c r="Z888" s="36"/>
      <c r="AA888" s="36"/>
      <c r="AB888" s="37">
        <v>0</v>
      </c>
      <c r="AC888" s="37"/>
      <c r="AD888" s="37"/>
      <c r="AE888" s="37"/>
      <c r="AF888" s="37"/>
      <c r="AG888" s="37"/>
      <c r="AH888" s="37">
        <v>0</v>
      </c>
    </row>
    <row r="889" spans="23:34" x14ac:dyDescent="0.35">
      <c r="W889" t="s">
        <v>1704</v>
      </c>
      <c r="X889">
        <v>2023</v>
      </c>
      <c r="Y889">
        <v>9</v>
      </c>
      <c r="Z889" s="57">
        <v>45180</v>
      </c>
      <c r="AA889" t="s">
        <v>1896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Y890">
        <v>12</v>
      </c>
      <c r="Z890" s="57">
        <v>45261</v>
      </c>
      <c r="AA890" t="s">
        <v>2178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X891">
        <v>2024</v>
      </c>
      <c r="Y891">
        <v>10</v>
      </c>
      <c r="Z891" s="57">
        <v>45580</v>
      </c>
      <c r="AA891" t="s">
        <v>3016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Y892">
        <v>11</v>
      </c>
      <c r="Z892" s="57">
        <v>45601</v>
      </c>
      <c r="AA892" t="s">
        <v>3108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Z893" s="57">
        <v>45622</v>
      </c>
      <c r="AA893" t="s">
        <v>3140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Y894">
        <v>4</v>
      </c>
      <c r="Z894" s="57">
        <v>45411</v>
      </c>
      <c r="AA894" t="s">
        <v>2522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W895" s="36" t="s">
        <v>1987</v>
      </c>
      <c r="X895" s="36"/>
      <c r="Y895" s="36"/>
      <c r="Z895" s="36"/>
      <c r="AA895" s="36"/>
      <c r="AB895" s="37">
        <v>0</v>
      </c>
      <c r="AC895" s="37"/>
      <c r="AD895" s="37"/>
      <c r="AE895" s="37"/>
      <c r="AF895" s="37"/>
      <c r="AG895" s="37"/>
      <c r="AH895" s="37">
        <v>0</v>
      </c>
    </row>
    <row r="896" spans="23:34" x14ac:dyDescent="0.35">
      <c r="W896" t="s">
        <v>2012</v>
      </c>
      <c r="X896">
        <v>2023</v>
      </c>
      <c r="Y896">
        <v>10</v>
      </c>
      <c r="Z896" s="57">
        <v>45216</v>
      </c>
      <c r="AA896" t="s">
        <v>2013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5:34" x14ac:dyDescent="0.35">
      <c r="AA897" t="s">
        <v>2014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5:34" x14ac:dyDescent="0.35">
      <c r="Z898" t="s">
        <v>2018</v>
      </c>
      <c r="AA898" t="s">
        <v>2017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5:34" x14ac:dyDescent="0.35">
      <c r="Z899" s="57">
        <v>45224</v>
      </c>
      <c r="AA899" t="s">
        <v>2020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5:34" x14ac:dyDescent="0.35">
      <c r="AA900" t="s">
        <v>2021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5:34" x14ac:dyDescent="0.35">
      <c r="Z901" s="57">
        <v>45225</v>
      </c>
      <c r="AA901" t="s">
        <v>2031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5:34" x14ac:dyDescent="0.35">
      <c r="Z902" s="57">
        <v>45227</v>
      </c>
      <c r="AA902" t="s">
        <v>2034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5:34" x14ac:dyDescent="0.35">
      <c r="AA903" t="s">
        <v>2035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5:34" x14ac:dyDescent="0.35">
      <c r="Z904" s="57">
        <v>45229</v>
      </c>
      <c r="AA904" t="s">
        <v>2090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5:34" x14ac:dyDescent="0.35">
      <c r="Y905">
        <v>11</v>
      </c>
      <c r="Z905" s="57">
        <v>45236</v>
      </c>
      <c r="AA905" t="s">
        <v>2151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5:34" x14ac:dyDescent="0.35">
      <c r="AA906" t="s">
        <v>2152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5:34" x14ac:dyDescent="0.35">
      <c r="Z907" s="57">
        <v>45240</v>
      </c>
      <c r="AA907" t="s">
        <v>2155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5:34" x14ac:dyDescent="0.35">
      <c r="AA908" t="s">
        <v>2156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5:34" x14ac:dyDescent="0.35">
      <c r="Z909" s="57">
        <v>45245</v>
      </c>
      <c r="AA909" t="s">
        <v>2157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5:34" x14ac:dyDescent="0.35">
      <c r="Z910" s="57">
        <v>45247</v>
      </c>
      <c r="AA910" t="s">
        <v>2162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5:34" x14ac:dyDescent="0.35">
      <c r="AA911" t="s">
        <v>2163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5:34" x14ac:dyDescent="0.35">
      <c r="Z912" s="57">
        <v>45251</v>
      </c>
      <c r="AA912" t="s">
        <v>2165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5:34" x14ac:dyDescent="0.35">
      <c r="AA913" t="s">
        <v>2166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5:34" x14ac:dyDescent="0.35">
      <c r="Z914" s="57">
        <v>45254</v>
      </c>
      <c r="AA914" t="s">
        <v>2168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5:34" x14ac:dyDescent="0.35">
      <c r="AA915" t="s">
        <v>2169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5:34" x14ac:dyDescent="0.35">
      <c r="Z916" s="57">
        <v>45258</v>
      </c>
      <c r="AA916" t="s">
        <v>2172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5:34" x14ac:dyDescent="0.35">
      <c r="AA917" t="s">
        <v>2173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5:34" x14ac:dyDescent="0.35">
      <c r="Y918">
        <v>12</v>
      </c>
      <c r="Z918" s="57">
        <v>45261</v>
      </c>
      <c r="AA918" t="s">
        <v>2176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5:34" x14ac:dyDescent="0.35">
      <c r="AA919" t="s">
        <v>2177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5:34" x14ac:dyDescent="0.35">
      <c r="Z920" s="57">
        <v>45264</v>
      </c>
      <c r="AA920" t="s">
        <v>2181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5:34" x14ac:dyDescent="0.35">
      <c r="AA921" t="s">
        <v>2182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5:34" x14ac:dyDescent="0.35">
      <c r="Z922" s="57">
        <v>45269</v>
      </c>
      <c r="AA922" t="s">
        <v>2187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5:34" x14ac:dyDescent="0.35">
      <c r="AA923" t="s">
        <v>2188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5:34" x14ac:dyDescent="0.35">
      <c r="Z924" s="57">
        <v>45274</v>
      </c>
      <c r="AA924" t="s">
        <v>2190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5:34" x14ac:dyDescent="0.35">
      <c r="Z925" s="57">
        <v>45275</v>
      </c>
      <c r="AA925" t="s">
        <v>2191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5:34" x14ac:dyDescent="0.35">
      <c r="Z926" s="57">
        <v>45276</v>
      </c>
      <c r="AA926" t="s">
        <v>2196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5:34" x14ac:dyDescent="0.35">
      <c r="AA927" t="s">
        <v>2197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5:34" x14ac:dyDescent="0.35">
      <c r="Z928" s="57">
        <v>45281</v>
      </c>
      <c r="AA928" t="s">
        <v>2203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4:34" x14ac:dyDescent="0.35">
      <c r="AA929" t="s">
        <v>2204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4:34" x14ac:dyDescent="0.35">
      <c r="Z930" s="57">
        <v>45287</v>
      </c>
      <c r="AA930" t="s">
        <v>2209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4:34" x14ac:dyDescent="0.35">
      <c r="AA931" t="s">
        <v>2210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4:34" x14ac:dyDescent="0.35">
      <c r="Z932" s="57">
        <v>45290</v>
      </c>
      <c r="AA932" t="s">
        <v>2211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4:34" x14ac:dyDescent="0.35">
      <c r="AA933" t="s">
        <v>2212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4:34" x14ac:dyDescent="0.35">
      <c r="X934">
        <v>2024</v>
      </c>
      <c r="Y934">
        <v>1</v>
      </c>
      <c r="Z934" s="57">
        <v>45301</v>
      </c>
      <c r="AA934" t="s">
        <v>2277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4:34" x14ac:dyDescent="0.35">
      <c r="AA935" t="s">
        <v>2278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4:34" x14ac:dyDescent="0.35">
      <c r="Z936" s="57">
        <v>45311</v>
      </c>
      <c r="AA936" t="s">
        <v>2287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4:34" x14ac:dyDescent="0.35">
      <c r="AA937" t="s">
        <v>2288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4:34" x14ac:dyDescent="0.35">
      <c r="Z938" s="57">
        <v>45320</v>
      </c>
      <c r="AA938" t="s">
        <v>2298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4:34" x14ac:dyDescent="0.35">
      <c r="AA939" t="s">
        <v>2299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4:34" x14ac:dyDescent="0.35">
      <c r="Z940" s="57">
        <v>45322</v>
      </c>
      <c r="AA940" t="s">
        <v>2300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4:34" x14ac:dyDescent="0.35">
      <c r="AA941" t="s">
        <v>2301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4:34" x14ac:dyDescent="0.35">
      <c r="Y942">
        <v>2</v>
      </c>
      <c r="Z942" s="57">
        <v>45325</v>
      </c>
      <c r="AA942" t="s">
        <v>2345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4:34" x14ac:dyDescent="0.35">
      <c r="AA943" t="s">
        <v>2346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4:34" x14ac:dyDescent="0.35">
      <c r="AA944" t="s">
        <v>2347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Z945" s="57">
        <v>45328</v>
      </c>
      <c r="AA945" t="s">
        <v>2349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AA946" t="s">
        <v>2350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Z947" s="57">
        <v>45341</v>
      </c>
      <c r="AA947" t="s">
        <v>2357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Z948" s="57">
        <v>45342</v>
      </c>
      <c r="AA948" t="s">
        <v>2358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Z949" s="57">
        <v>45348</v>
      </c>
      <c r="AA949" t="s">
        <v>2368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AA950" t="s">
        <v>2369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Z951" s="57">
        <v>45350</v>
      </c>
      <c r="AA951" t="s">
        <v>2372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Y952">
        <v>3</v>
      </c>
      <c r="Z952" s="57">
        <v>45356</v>
      </c>
      <c r="AA952" t="s">
        <v>2426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AA953" t="s">
        <v>2427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Z954" s="57">
        <v>45364</v>
      </c>
      <c r="AA954" t="s">
        <v>2435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AA955" t="s">
        <v>2436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Z956" s="57">
        <v>45367</v>
      </c>
      <c r="AA956" t="s">
        <v>2443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AA957" t="s">
        <v>2444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Z958" s="57">
        <v>45370</v>
      </c>
      <c r="AA958" t="s">
        <v>2445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AA959" t="s">
        <v>2446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Z960" s="57">
        <v>45380</v>
      </c>
      <c r="AA960" t="s">
        <v>2453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AA961" t="s">
        <v>2454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Y962">
        <v>5</v>
      </c>
      <c r="Z962" s="57">
        <v>45416</v>
      </c>
      <c r="AA962" t="s">
        <v>2550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AA963" t="s">
        <v>2551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Z964" s="57">
        <v>45421</v>
      </c>
      <c r="AA964" t="s">
        <v>2559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AA965" t="s">
        <v>2560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Z966" s="57">
        <v>45426</v>
      </c>
      <c r="AA966" t="s">
        <v>2563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Z967" s="57">
        <v>45429</v>
      </c>
      <c r="AA967" t="s">
        <v>2564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AA968" t="s">
        <v>2565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Z969" s="57">
        <v>45441</v>
      </c>
      <c r="AA969" t="s">
        <v>2576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AA970" t="s">
        <v>2577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Y971">
        <v>6</v>
      </c>
      <c r="Z971" s="57">
        <v>45449</v>
      </c>
      <c r="AA971" t="s">
        <v>2640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AA972" t="s">
        <v>2641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Z973" s="57">
        <v>45455</v>
      </c>
      <c r="AA973" t="s">
        <v>2645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AA974" t="s">
        <v>2647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Z975" s="57">
        <v>45457</v>
      </c>
      <c r="AA975" t="s">
        <v>2648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AA976" t="s">
        <v>2649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Z977" s="57">
        <v>45471</v>
      </c>
      <c r="AA977" t="s">
        <v>2664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AA978" t="s">
        <v>2665</v>
      </c>
      <c r="AB978" s="18">
        <v>13566.9</v>
      </c>
      <c r="AC978" s="18"/>
      <c r="AD978" s="18"/>
      <c r="AE978" s="18"/>
      <c r="AF978" s="18"/>
      <c r="AG978" s="18"/>
      <c r="AH978" s="18">
        <v>13566.9</v>
      </c>
    </row>
    <row r="979" spans="25:34" x14ac:dyDescent="0.35">
      <c r="Y979">
        <v>7</v>
      </c>
      <c r="Z979" s="57">
        <v>45482</v>
      </c>
      <c r="AA979" t="s">
        <v>2757</v>
      </c>
      <c r="AB979" s="18">
        <v>937.5</v>
      </c>
      <c r="AC979" s="18"/>
      <c r="AD979" s="18"/>
      <c r="AE979" s="18"/>
      <c r="AF979" s="18"/>
      <c r="AG979" s="18"/>
      <c r="AH979" s="18">
        <v>937.5</v>
      </c>
    </row>
    <row r="980" spans="25:34" x14ac:dyDescent="0.35">
      <c r="AA980" t="s">
        <v>2758</v>
      </c>
      <c r="AB980" s="18">
        <v>41068</v>
      </c>
      <c r="AC980" s="18"/>
      <c r="AD980" s="18"/>
      <c r="AE980" s="18"/>
      <c r="AF980" s="18"/>
      <c r="AG980" s="18"/>
      <c r="AH980" s="18">
        <v>41068</v>
      </c>
    </row>
    <row r="981" spans="25:34" x14ac:dyDescent="0.35">
      <c r="Z981" s="57">
        <v>45498</v>
      </c>
      <c r="AA981" t="s">
        <v>2768</v>
      </c>
      <c r="AB981" s="18">
        <v>937.5</v>
      </c>
      <c r="AC981" s="18"/>
      <c r="AD981" s="18"/>
      <c r="AE981" s="18"/>
      <c r="AF981" s="18"/>
      <c r="AG981" s="18"/>
      <c r="AH981" s="18">
        <v>937.5</v>
      </c>
    </row>
    <row r="982" spans="25:34" x14ac:dyDescent="0.35">
      <c r="AA982" t="s">
        <v>2769</v>
      </c>
      <c r="AB982" s="18">
        <v>38895</v>
      </c>
      <c r="AC982" s="18"/>
      <c r="AD982" s="18"/>
      <c r="AE982" s="18"/>
      <c r="AF982" s="18"/>
      <c r="AG982" s="18"/>
      <c r="AH982" s="18">
        <v>38895</v>
      </c>
    </row>
    <row r="983" spans="25:34" x14ac:dyDescent="0.35">
      <c r="Z983" s="57">
        <v>45500</v>
      </c>
      <c r="AA983" t="s">
        <v>2772</v>
      </c>
      <c r="AB983" s="18">
        <v>1000</v>
      </c>
      <c r="AC983" s="18"/>
      <c r="AD983" s="18"/>
      <c r="AE983" s="18"/>
      <c r="AF983" s="18"/>
      <c r="AG983" s="18"/>
      <c r="AH983" s="18">
        <v>1000</v>
      </c>
    </row>
    <row r="984" spans="25:34" x14ac:dyDescent="0.35">
      <c r="Y984">
        <v>8</v>
      </c>
      <c r="Z984" s="57">
        <v>45509</v>
      </c>
      <c r="AA984" t="s">
        <v>2841</v>
      </c>
      <c r="AB984" s="18">
        <v>410</v>
      </c>
      <c r="AC984" s="18"/>
      <c r="AD984" s="18"/>
      <c r="AE984" s="18"/>
      <c r="AF984" s="18"/>
      <c r="AG984" s="18"/>
      <c r="AH984" s="18">
        <v>410</v>
      </c>
    </row>
    <row r="985" spans="25:34" x14ac:dyDescent="0.35">
      <c r="Z985" s="57">
        <v>45511</v>
      </c>
      <c r="AA985" t="s">
        <v>2851</v>
      </c>
      <c r="AB985" s="18">
        <v>625</v>
      </c>
      <c r="AC985" s="18"/>
      <c r="AD985" s="18"/>
      <c r="AE985" s="18"/>
      <c r="AF985" s="18"/>
      <c r="AG985" s="18"/>
      <c r="AH985" s="18">
        <v>625</v>
      </c>
    </row>
    <row r="986" spans="25:34" x14ac:dyDescent="0.35">
      <c r="AA986" t="s">
        <v>2852</v>
      </c>
      <c r="AB986" s="18">
        <v>26725</v>
      </c>
      <c r="AC986" s="18"/>
      <c r="AD986" s="18"/>
      <c r="AE986" s="18"/>
      <c r="AF986" s="18"/>
      <c r="AG986" s="18"/>
      <c r="AH986" s="18">
        <v>26725</v>
      </c>
    </row>
    <row r="987" spans="25:34" x14ac:dyDescent="0.35">
      <c r="Z987" s="57">
        <v>45516</v>
      </c>
      <c r="AA987" t="s">
        <v>2857</v>
      </c>
      <c r="AB987" s="18">
        <v>1000</v>
      </c>
      <c r="AC987" s="18"/>
      <c r="AD987" s="18"/>
      <c r="AE987" s="18"/>
      <c r="AF987" s="18"/>
      <c r="AG987" s="18"/>
      <c r="AH987" s="18">
        <v>1000</v>
      </c>
    </row>
    <row r="988" spans="25:34" x14ac:dyDescent="0.35">
      <c r="Z988" s="57">
        <v>45521</v>
      </c>
      <c r="AA988" t="s">
        <v>2862</v>
      </c>
      <c r="AB988" s="18">
        <v>125</v>
      </c>
      <c r="AC988" s="18"/>
      <c r="AD988" s="18"/>
      <c r="AE988" s="18"/>
      <c r="AF988" s="18"/>
      <c r="AG988" s="18"/>
      <c r="AH988" s="18">
        <v>125</v>
      </c>
    </row>
    <row r="989" spans="25:34" x14ac:dyDescent="0.35">
      <c r="AA989" t="s">
        <v>2863</v>
      </c>
      <c r="AB989" s="18">
        <v>4734</v>
      </c>
      <c r="AC989" s="18"/>
      <c r="AD989" s="18"/>
      <c r="AE989" s="18"/>
      <c r="AF989" s="18"/>
      <c r="AG989" s="18"/>
      <c r="AH989" s="18">
        <v>4734</v>
      </c>
    </row>
    <row r="990" spans="25:34" x14ac:dyDescent="0.35">
      <c r="Z990" s="57">
        <v>45525</v>
      </c>
      <c r="AA990" t="s">
        <v>2865</v>
      </c>
      <c r="AB990" s="18">
        <v>187.5</v>
      </c>
      <c r="AC990" s="18"/>
      <c r="AD990" s="18"/>
      <c r="AE990" s="18"/>
      <c r="AF990" s="18"/>
      <c r="AG990" s="18"/>
      <c r="AH990" s="18">
        <v>187.5</v>
      </c>
    </row>
    <row r="991" spans="25:34" x14ac:dyDescent="0.35">
      <c r="AA991" t="s">
        <v>2866</v>
      </c>
      <c r="AB991" s="18">
        <v>9269</v>
      </c>
      <c r="AC991" s="18"/>
      <c r="AD991" s="18"/>
      <c r="AE991" s="18"/>
      <c r="AF991" s="18"/>
      <c r="AG991" s="18"/>
      <c r="AH991" s="18">
        <v>9269</v>
      </c>
    </row>
    <row r="992" spans="25:34" x14ac:dyDescent="0.35">
      <c r="Z992" s="57">
        <v>45532</v>
      </c>
      <c r="AA992" t="s">
        <v>2873</v>
      </c>
      <c r="AB992" s="18">
        <v>250</v>
      </c>
      <c r="AC992" s="18"/>
      <c r="AD992" s="18"/>
      <c r="AE992" s="18"/>
      <c r="AF992" s="18"/>
      <c r="AG992" s="18"/>
      <c r="AH992" s="18">
        <v>250</v>
      </c>
    </row>
    <row r="993" spans="25:34" x14ac:dyDescent="0.35">
      <c r="AA993" t="s">
        <v>2874</v>
      </c>
      <c r="AB993" s="18">
        <v>9908</v>
      </c>
      <c r="AC993" s="18"/>
      <c r="AD993" s="18"/>
      <c r="AE993" s="18"/>
      <c r="AF993" s="18"/>
      <c r="AG993" s="18"/>
      <c r="AH993" s="18">
        <v>9908</v>
      </c>
    </row>
    <row r="994" spans="25:34" x14ac:dyDescent="0.35">
      <c r="Y994">
        <v>9</v>
      </c>
      <c r="Z994" s="57">
        <v>45537</v>
      </c>
      <c r="AA994" t="s">
        <v>2935</v>
      </c>
      <c r="AB994" s="18">
        <v>250</v>
      </c>
      <c r="AC994" s="18"/>
      <c r="AD994" s="18"/>
      <c r="AE994" s="18"/>
      <c r="AF994" s="18"/>
      <c r="AG994" s="18"/>
      <c r="AH994" s="18">
        <v>250</v>
      </c>
    </row>
    <row r="995" spans="25:34" x14ac:dyDescent="0.35">
      <c r="AA995" t="s">
        <v>2936</v>
      </c>
      <c r="AB995" s="18">
        <v>10828.5</v>
      </c>
      <c r="AC995" s="18"/>
      <c r="AD995" s="18"/>
      <c r="AE995" s="18"/>
      <c r="AF995" s="18"/>
      <c r="AG995" s="18"/>
      <c r="AH995" s="18">
        <v>10828.5</v>
      </c>
    </row>
    <row r="996" spans="25:34" x14ac:dyDescent="0.35">
      <c r="Z996" s="57">
        <v>45541</v>
      </c>
      <c r="AA996" t="s">
        <v>2941</v>
      </c>
      <c r="AB996" s="18">
        <v>625</v>
      </c>
      <c r="AC996" s="18"/>
      <c r="AD996" s="18"/>
      <c r="AE996" s="18"/>
      <c r="AF996" s="18"/>
      <c r="AG996" s="18"/>
      <c r="AH996" s="18">
        <v>625</v>
      </c>
    </row>
    <row r="997" spans="25:34" x14ac:dyDescent="0.35">
      <c r="AA997" t="s">
        <v>2942</v>
      </c>
      <c r="AB997" s="18">
        <v>28086.5</v>
      </c>
      <c r="AC997" s="18"/>
      <c r="AD997" s="18"/>
      <c r="AE997" s="18"/>
      <c r="AF997" s="18"/>
      <c r="AG997" s="18"/>
      <c r="AH997" s="18">
        <v>28086.5</v>
      </c>
    </row>
    <row r="998" spans="25:34" x14ac:dyDescent="0.35">
      <c r="Z998" s="57">
        <v>45549</v>
      </c>
      <c r="AA998" t="s">
        <v>2947</v>
      </c>
      <c r="AB998" s="18">
        <v>312.5</v>
      </c>
      <c r="AC998" s="18"/>
      <c r="AD998" s="18"/>
      <c r="AE998" s="18"/>
      <c r="AF998" s="18"/>
      <c r="AG998" s="18"/>
      <c r="AH998" s="18">
        <v>312.5</v>
      </c>
    </row>
    <row r="999" spans="25:34" x14ac:dyDescent="0.35">
      <c r="AA999" t="s">
        <v>2948</v>
      </c>
      <c r="AB999" s="18">
        <v>12218</v>
      </c>
      <c r="AC999" s="18"/>
      <c r="AD999" s="18"/>
      <c r="AE999" s="18"/>
      <c r="AF999" s="18"/>
      <c r="AG999" s="18"/>
      <c r="AH999" s="18">
        <v>12218</v>
      </c>
    </row>
    <row r="1000" spans="25:34" x14ac:dyDescent="0.35">
      <c r="Z1000" s="57">
        <v>45556</v>
      </c>
      <c r="AA1000" t="s">
        <v>2949</v>
      </c>
      <c r="AB1000" s="18">
        <v>187.5</v>
      </c>
      <c r="AC1000" s="18"/>
      <c r="AD1000" s="18"/>
      <c r="AE1000" s="18"/>
      <c r="AF1000" s="18"/>
      <c r="AG1000" s="18"/>
      <c r="AH1000" s="18">
        <v>187.5</v>
      </c>
    </row>
    <row r="1001" spans="25:34" x14ac:dyDescent="0.35">
      <c r="AA1001" t="s">
        <v>2950</v>
      </c>
      <c r="AB1001" s="18">
        <v>6579</v>
      </c>
      <c r="AC1001" s="18"/>
      <c r="AD1001" s="18"/>
      <c r="AE1001" s="18"/>
      <c r="AF1001" s="18"/>
      <c r="AG1001" s="18"/>
      <c r="AH1001" s="18">
        <v>6579</v>
      </c>
    </row>
    <row r="1002" spans="25:34" x14ac:dyDescent="0.35">
      <c r="Z1002" s="57">
        <v>45558</v>
      </c>
      <c r="AA1002" t="s">
        <v>2952</v>
      </c>
      <c r="AB1002" s="18">
        <v>250</v>
      </c>
      <c r="AC1002" s="18"/>
      <c r="AD1002" s="18"/>
      <c r="AE1002" s="18"/>
      <c r="AF1002" s="18"/>
      <c r="AG1002" s="18"/>
      <c r="AH1002" s="18">
        <v>250</v>
      </c>
    </row>
    <row r="1003" spans="25:34" x14ac:dyDescent="0.35">
      <c r="AA1003" t="s">
        <v>2953</v>
      </c>
      <c r="AB1003" s="18">
        <v>11042</v>
      </c>
      <c r="AC1003" s="18"/>
      <c r="AD1003" s="18"/>
      <c r="AE1003" s="18"/>
      <c r="AF1003" s="18"/>
      <c r="AG1003" s="18"/>
      <c r="AH1003" s="18">
        <v>11042</v>
      </c>
    </row>
    <row r="1004" spans="25:34" x14ac:dyDescent="0.35">
      <c r="Z1004" s="57">
        <v>45563</v>
      </c>
      <c r="AA1004" t="s">
        <v>2957</v>
      </c>
      <c r="AB1004" s="18">
        <v>812.5</v>
      </c>
      <c r="AC1004" s="18"/>
      <c r="AD1004" s="18"/>
      <c r="AE1004" s="18"/>
      <c r="AF1004" s="18"/>
      <c r="AG1004" s="18"/>
      <c r="AH1004" s="18">
        <v>812.5</v>
      </c>
    </row>
    <row r="1005" spans="25:34" x14ac:dyDescent="0.35">
      <c r="AA1005" t="s">
        <v>2958</v>
      </c>
      <c r="AB1005" s="18">
        <v>34754</v>
      </c>
      <c r="AC1005" s="18"/>
      <c r="AD1005" s="18"/>
      <c r="AE1005" s="18"/>
      <c r="AF1005" s="18"/>
      <c r="AG1005" s="18"/>
      <c r="AH1005" s="18">
        <v>34754</v>
      </c>
    </row>
    <row r="1006" spans="25:34" x14ac:dyDescent="0.35">
      <c r="Y1006">
        <v>10</v>
      </c>
      <c r="Z1006" s="57">
        <v>45569</v>
      </c>
      <c r="AA1006" t="s">
        <v>3008</v>
      </c>
      <c r="AB1006" s="18">
        <v>1000</v>
      </c>
      <c r="AC1006" s="18"/>
      <c r="AD1006" s="18"/>
      <c r="AE1006" s="18"/>
      <c r="AF1006" s="18"/>
      <c r="AG1006" s="18"/>
      <c r="AH1006" s="18">
        <v>1000</v>
      </c>
    </row>
    <row r="1007" spans="25:34" x14ac:dyDescent="0.35">
      <c r="Z1007" s="57">
        <v>45574</v>
      </c>
      <c r="AA1007" t="s">
        <v>3010</v>
      </c>
      <c r="AB1007" s="18">
        <v>62.5</v>
      </c>
      <c r="AC1007" s="18"/>
      <c r="AD1007" s="18"/>
      <c r="AE1007" s="18"/>
      <c r="AF1007" s="18"/>
      <c r="AG1007" s="18"/>
      <c r="AH1007" s="18">
        <v>62.5</v>
      </c>
    </row>
    <row r="1008" spans="25:34" x14ac:dyDescent="0.35">
      <c r="AA1008" t="s">
        <v>3011</v>
      </c>
      <c r="AB1008" s="18">
        <v>12249</v>
      </c>
      <c r="AC1008" s="18"/>
      <c r="AD1008" s="18"/>
      <c r="AE1008" s="18"/>
      <c r="AF1008" s="18"/>
      <c r="AG1008" s="18"/>
      <c r="AH1008" s="18">
        <v>12249</v>
      </c>
    </row>
    <row r="1009" spans="25:34" x14ac:dyDescent="0.35">
      <c r="Z1009" s="57">
        <v>45577</v>
      </c>
      <c r="AA1009" t="s">
        <v>3013</v>
      </c>
      <c r="AB1009" s="18">
        <v>125</v>
      </c>
      <c r="AC1009" s="18"/>
      <c r="AD1009" s="18"/>
      <c r="AE1009" s="18"/>
      <c r="AF1009" s="18"/>
      <c r="AG1009" s="18"/>
      <c r="AH1009" s="18">
        <v>125</v>
      </c>
    </row>
    <row r="1010" spans="25:34" x14ac:dyDescent="0.35">
      <c r="AA1010" t="s">
        <v>3014</v>
      </c>
      <c r="AB1010" s="18">
        <v>4021.2</v>
      </c>
      <c r="AC1010" s="18"/>
      <c r="AD1010" s="18"/>
      <c r="AE1010" s="18"/>
      <c r="AF1010" s="18"/>
      <c r="AG1010" s="18"/>
      <c r="AH1010" s="18">
        <v>4021.2</v>
      </c>
    </row>
    <row r="1011" spans="25:34" x14ac:dyDescent="0.35">
      <c r="Z1011" s="57">
        <v>45580</v>
      </c>
      <c r="AA1011" t="s">
        <v>3017</v>
      </c>
      <c r="AB1011" s="18">
        <v>625</v>
      </c>
      <c r="AC1011" s="18"/>
      <c r="AD1011" s="18"/>
      <c r="AE1011" s="18"/>
      <c r="AF1011" s="18"/>
      <c r="AG1011" s="18"/>
      <c r="AH1011" s="18">
        <v>625</v>
      </c>
    </row>
    <row r="1012" spans="25:34" x14ac:dyDescent="0.35">
      <c r="AA1012" t="s">
        <v>3018</v>
      </c>
      <c r="AB1012" s="18">
        <v>27455.5</v>
      </c>
      <c r="AC1012" s="18"/>
      <c r="AD1012" s="18"/>
      <c r="AE1012" s="18"/>
      <c r="AF1012" s="18"/>
      <c r="AG1012" s="18"/>
      <c r="AH1012" s="18">
        <v>27455.5</v>
      </c>
    </row>
    <row r="1013" spans="25:34" x14ac:dyDescent="0.35">
      <c r="Z1013" s="57">
        <v>45587</v>
      </c>
      <c r="AA1013" t="s">
        <v>3025</v>
      </c>
      <c r="AB1013" s="18">
        <v>125</v>
      </c>
      <c r="AC1013" s="18"/>
      <c r="AD1013" s="18"/>
      <c r="AE1013" s="18"/>
      <c r="AF1013" s="18"/>
      <c r="AG1013" s="18"/>
      <c r="AH1013" s="18">
        <v>125</v>
      </c>
    </row>
    <row r="1014" spans="25:34" x14ac:dyDescent="0.35">
      <c r="AA1014" t="s">
        <v>3026</v>
      </c>
      <c r="AB1014" s="18">
        <v>6177.5</v>
      </c>
      <c r="AC1014" s="18"/>
      <c r="AD1014" s="18"/>
      <c r="AE1014" s="18"/>
      <c r="AF1014" s="18"/>
      <c r="AG1014" s="18"/>
      <c r="AH1014" s="18">
        <v>6177.5</v>
      </c>
    </row>
    <row r="1015" spans="25:34" x14ac:dyDescent="0.35">
      <c r="Z1015" s="57">
        <v>45591</v>
      </c>
      <c r="AA1015" t="s">
        <v>3030</v>
      </c>
      <c r="AB1015" s="18">
        <v>625</v>
      </c>
      <c r="AC1015" s="18"/>
      <c r="AD1015" s="18"/>
      <c r="AE1015" s="18"/>
      <c r="AF1015" s="18"/>
      <c r="AG1015" s="18"/>
      <c r="AH1015" s="18">
        <v>625</v>
      </c>
    </row>
    <row r="1016" spans="25:34" x14ac:dyDescent="0.35">
      <c r="AA1016" t="s">
        <v>3031</v>
      </c>
      <c r="AB1016" s="18">
        <v>27455.5</v>
      </c>
      <c r="AC1016" s="18"/>
      <c r="AD1016" s="18"/>
      <c r="AE1016" s="18"/>
      <c r="AF1016" s="18"/>
      <c r="AG1016" s="18"/>
      <c r="AH1016" s="18">
        <v>27455.5</v>
      </c>
    </row>
    <row r="1017" spans="25:34" x14ac:dyDescent="0.35">
      <c r="Y1017">
        <v>11</v>
      </c>
      <c r="Z1017" s="57">
        <v>45597</v>
      </c>
      <c r="AA1017" t="s">
        <v>3105</v>
      </c>
      <c r="AB1017" s="18">
        <v>25889.8</v>
      </c>
      <c r="AC1017" s="18"/>
      <c r="AD1017" s="18"/>
      <c r="AE1017" s="18"/>
      <c r="AF1017" s="18"/>
      <c r="AG1017" s="18"/>
      <c r="AH1017" s="18">
        <v>25889.8</v>
      </c>
    </row>
    <row r="1018" spans="25:34" x14ac:dyDescent="0.35">
      <c r="Z1018" s="57">
        <v>45598</v>
      </c>
      <c r="AA1018" t="s">
        <v>3104</v>
      </c>
      <c r="AB1018" s="18">
        <v>687.5</v>
      </c>
      <c r="AC1018" s="18"/>
      <c r="AD1018" s="18"/>
      <c r="AE1018" s="18"/>
      <c r="AF1018" s="18"/>
      <c r="AG1018" s="18"/>
      <c r="AH1018" s="18">
        <v>687.5</v>
      </c>
    </row>
    <row r="1019" spans="25:34" x14ac:dyDescent="0.35">
      <c r="Z1019" s="57">
        <v>45601</v>
      </c>
      <c r="AA1019" t="s">
        <v>3111</v>
      </c>
      <c r="AB1019" s="18">
        <v>2000</v>
      </c>
      <c r="AC1019" s="18"/>
      <c r="AD1019" s="18"/>
      <c r="AE1019" s="18"/>
      <c r="AF1019" s="18"/>
      <c r="AG1019" s="18"/>
      <c r="AH1019" s="18">
        <v>2000</v>
      </c>
    </row>
    <row r="1020" spans="25:34" x14ac:dyDescent="0.35">
      <c r="Z1020" s="57">
        <v>45603</v>
      </c>
      <c r="AA1020" t="s">
        <v>3112</v>
      </c>
      <c r="AB1020" s="18">
        <v>500</v>
      </c>
      <c r="AC1020" s="18"/>
      <c r="AD1020" s="18"/>
      <c r="AE1020" s="18"/>
      <c r="AF1020" s="18"/>
      <c r="AG1020" s="18"/>
      <c r="AH1020" s="18">
        <v>500</v>
      </c>
    </row>
    <row r="1021" spans="25:34" x14ac:dyDescent="0.35">
      <c r="AA1021" t="s">
        <v>3113</v>
      </c>
      <c r="AB1021" s="18">
        <v>17196</v>
      </c>
      <c r="AC1021" s="18"/>
      <c r="AD1021" s="18"/>
      <c r="AE1021" s="18"/>
      <c r="AF1021" s="18"/>
      <c r="AG1021" s="18"/>
      <c r="AH1021" s="18">
        <v>17196</v>
      </c>
    </row>
    <row r="1022" spans="25:34" x14ac:dyDescent="0.35">
      <c r="Z1022" s="57">
        <v>45612</v>
      </c>
      <c r="AA1022" t="s">
        <v>3128</v>
      </c>
      <c r="AB1022" s="18">
        <v>625</v>
      </c>
      <c r="AC1022" s="18"/>
      <c r="AD1022" s="18"/>
      <c r="AE1022" s="18"/>
      <c r="AF1022" s="18"/>
      <c r="AG1022" s="18"/>
      <c r="AH1022" s="18">
        <v>625</v>
      </c>
    </row>
    <row r="1023" spans="25:34" x14ac:dyDescent="0.35">
      <c r="AA1023" t="s">
        <v>3129</v>
      </c>
      <c r="AB1023" s="18">
        <v>28511.5</v>
      </c>
      <c r="AC1023" s="18"/>
      <c r="AD1023" s="18"/>
      <c r="AE1023" s="18"/>
      <c r="AF1023" s="18"/>
      <c r="AG1023" s="18"/>
      <c r="AH1023" s="18">
        <v>28511.5</v>
      </c>
    </row>
    <row r="1024" spans="25:34" x14ac:dyDescent="0.35">
      <c r="Z1024" s="57">
        <v>45616</v>
      </c>
      <c r="AA1024" t="s">
        <v>3131</v>
      </c>
      <c r="AB1024" s="18">
        <v>625</v>
      </c>
      <c r="AC1024" s="18"/>
      <c r="AD1024" s="18"/>
      <c r="AE1024" s="18"/>
      <c r="AF1024" s="18"/>
      <c r="AG1024" s="18"/>
      <c r="AH1024" s="18">
        <v>625</v>
      </c>
    </row>
    <row r="1025" spans="23:34" x14ac:dyDescent="0.35">
      <c r="AA1025" t="s">
        <v>3132</v>
      </c>
      <c r="AB1025" s="18">
        <v>28595.5</v>
      </c>
      <c r="AC1025" s="18"/>
      <c r="AD1025" s="18"/>
      <c r="AE1025" s="18"/>
      <c r="AF1025" s="18"/>
      <c r="AG1025" s="18"/>
      <c r="AH1025" s="18">
        <v>28595.5</v>
      </c>
    </row>
    <row r="1026" spans="23:34" x14ac:dyDescent="0.35">
      <c r="Z1026" s="57">
        <v>45623</v>
      </c>
      <c r="AA1026" t="s">
        <v>3143</v>
      </c>
      <c r="AB1026" s="18">
        <v>187.5</v>
      </c>
      <c r="AC1026" s="18"/>
      <c r="AD1026" s="18"/>
      <c r="AE1026" s="18"/>
      <c r="AF1026" s="18"/>
      <c r="AG1026" s="18"/>
      <c r="AH1026" s="18">
        <v>187.5</v>
      </c>
    </row>
    <row r="1027" spans="23:34" x14ac:dyDescent="0.35">
      <c r="AA1027" t="s">
        <v>3144</v>
      </c>
      <c r="AB1027" s="18">
        <v>13485</v>
      </c>
      <c r="AC1027" s="18"/>
      <c r="AD1027" s="18"/>
      <c r="AE1027" s="18"/>
      <c r="AF1027" s="18"/>
      <c r="AG1027" s="18"/>
      <c r="AH1027" s="18">
        <v>13485</v>
      </c>
    </row>
    <row r="1028" spans="23:34" x14ac:dyDescent="0.35">
      <c r="Y1028">
        <v>4</v>
      </c>
      <c r="Z1028" s="57">
        <v>45388</v>
      </c>
      <c r="AA1028" t="s">
        <v>2511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3:34" x14ac:dyDescent="0.35">
      <c r="Z1029" s="57">
        <v>45394</v>
      </c>
      <c r="AA1029" t="s">
        <v>2513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3:34" x14ac:dyDescent="0.35">
      <c r="AA1030" t="s">
        <v>2514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3:34" x14ac:dyDescent="0.35">
      <c r="Z1031" s="57">
        <v>45411</v>
      </c>
      <c r="AA1031" t="s">
        <v>2526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3:34" x14ac:dyDescent="0.35">
      <c r="AA1032" t="s">
        <v>2528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3:34" x14ac:dyDescent="0.35">
      <c r="W1033" s="36" t="s">
        <v>2037</v>
      </c>
      <c r="X1033" s="36"/>
      <c r="Y1033" s="36"/>
      <c r="Z1033" s="36"/>
      <c r="AA1033" s="36"/>
      <c r="AB1033" s="37">
        <v>453807.9</v>
      </c>
      <c r="AC1033" s="37"/>
      <c r="AD1033" s="37"/>
      <c r="AE1033" s="37"/>
      <c r="AF1033" s="37"/>
      <c r="AG1033" s="37"/>
      <c r="AH1033" s="37">
        <v>453807.9</v>
      </c>
    </row>
    <row r="1034" spans="23:34" x14ac:dyDescent="0.35">
      <c r="W1034" t="s">
        <v>2134</v>
      </c>
      <c r="X1034">
        <v>2023</v>
      </c>
      <c r="Y1034">
        <v>12</v>
      </c>
      <c r="Z1034" s="57">
        <v>45275</v>
      </c>
      <c r="AA1034" t="s">
        <v>2193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3:34" x14ac:dyDescent="0.35">
      <c r="AA1035" t="s">
        <v>2263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3:34" x14ac:dyDescent="0.35">
      <c r="Z1036" s="57">
        <v>45281</v>
      </c>
      <c r="AA1036" t="s">
        <v>2206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3:34" x14ac:dyDescent="0.35">
      <c r="X1037">
        <v>2024</v>
      </c>
      <c r="Y1037">
        <v>1</v>
      </c>
      <c r="Z1037" s="57">
        <v>45297</v>
      </c>
      <c r="AA1037" t="s">
        <v>2273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3:34" x14ac:dyDescent="0.35">
      <c r="Y1038">
        <v>3</v>
      </c>
      <c r="Z1038" s="57">
        <v>45353</v>
      </c>
      <c r="AA1038" t="s">
        <v>2425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3:34" x14ac:dyDescent="0.35">
      <c r="W1039" s="36" t="s">
        <v>2148</v>
      </c>
      <c r="X1039" s="36"/>
      <c r="Y1039" s="36"/>
      <c r="Z1039" s="36"/>
      <c r="AA1039" s="36"/>
      <c r="AB1039" s="37">
        <v>0</v>
      </c>
      <c r="AC1039" s="37"/>
      <c r="AD1039" s="37"/>
      <c r="AE1039" s="37"/>
      <c r="AF1039" s="37"/>
      <c r="AG1039" s="37"/>
      <c r="AH1039" s="37">
        <v>0</v>
      </c>
    </row>
    <row r="1040" spans="23:34" x14ac:dyDescent="0.35">
      <c r="W1040" t="s">
        <v>2271</v>
      </c>
      <c r="X1040">
        <v>2024</v>
      </c>
      <c r="Y1040">
        <v>1</v>
      </c>
      <c r="Z1040" s="57">
        <v>45295</v>
      </c>
      <c r="AA1040" t="s">
        <v>2270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3:34" x14ac:dyDescent="0.35">
      <c r="W1041" s="36" t="s">
        <v>2340</v>
      </c>
      <c r="X1041" s="36"/>
      <c r="Y1041" s="36"/>
      <c r="Z1041" s="36"/>
      <c r="AA1041" s="36"/>
      <c r="AB1041" s="37">
        <v>0</v>
      </c>
      <c r="AC1041" s="37"/>
      <c r="AD1041" s="37"/>
      <c r="AE1041" s="37"/>
      <c r="AF1041" s="37"/>
      <c r="AG1041" s="37"/>
      <c r="AH1041" s="37">
        <v>0</v>
      </c>
    </row>
    <row r="1042" spans="23:34" x14ac:dyDescent="0.35">
      <c r="W1042" t="s">
        <v>2284</v>
      </c>
      <c r="X1042">
        <v>2024</v>
      </c>
      <c r="Y1042">
        <v>1</v>
      </c>
      <c r="Z1042" s="57">
        <v>45311</v>
      </c>
      <c r="AA1042" t="s">
        <v>2283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3:34" x14ac:dyDescent="0.35">
      <c r="Z1043" s="57">
        <v>45313</v>
      </c>
      <c r="AA1043" t="s">
        <v>2289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3:34" x14ac:dyDescent="0.35">
      <c r="Z1044" s="57">
        <v>45315</v>
      </c>
      <c r="AA1044" t="s">
        <v>2297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3:34" x14ac:dyDescent="0.35">
      <c r="Y1045">
        <v>2</v>
      </c>
      <c r="Z1045" s="57">
        <v>45324</v>
      </c>
      <c r="AA1045" t="s">
        <v>2344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3:34" x14ac:dyDescent="0.35">
      <c r="Z1046" s="57">
        <v>45330</v>
      </c>
      <c r="AA1046" t="s">
        <v>2352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3:34" x14ac:dyDescent="0.35">
      <c r="Y1047">
        <v>5</v>
      </c>
      <c r="Z1047" s="57">
        <v>45441</v>
      </c>
      <c r="AA1047" t="s">
        <v>2572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3:34" x14ac:dyDescent="0.35">
      <c r="Y1048">
        <v>6</v>
      </c>
      <c r="Z1048" s="57">
        <v>45448</v>
      </c>
      <c r="AA1048" t="s">
        <v>2639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3:34" x14ac:dyDescent="0.35">
      <c r="W1049" s="36" t="s">
        <v>2341</v>
      </c>
      <c r="X1049" s="36"/>
      <c r="Y1049" s="36"/>
      <c r="Z1049" s="36"/>
      <c r="AA1049" s="36"/>
      <c r="AB1049" s="37">
        <v>0</v>
      </c>
      <c r="AC1049" s="37"/>
      <c r="AD1049" s="37"/>
      <c r="AE1049" s="37"/>
      <c r="AF1049" s="37"/>
      <c r="AG1049" s="37"/>
      <c r="AH1049" s="37">
        <v>0</v>
      </c>
    </row>
    <row r="1050" spans="23:34" x14ac:dyDescent="0.35">
      <c r="W1050" t="s">
        <v>2362</v>
      </c>
      <c r="X1050">
        <v>2024</v>
      </c>
      <c r="Y1050">
        <v>2</v>
      </c>
      <c r="Z1050" s="57">
        <v>45342</v>
      </c>
      <c r="AA1050" t="s">
        <v>2360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3:34" x14ac:dyDescent="0.35">
      <c r="W1051" s="36" t="s">
        <v>2504</v>
      </c>
      <c r="X1051" s="36"/>
      <c r="Y1051" s="36"/>
      <c r="Z1051" s="36"/>
      <c r="AA1051" s="36"/>
      <c r="AB1051" s="37">
        <v>0</v>
      </c>
      <c r="AC1051" s="37"/>
      <c r="AD1051" s="37"/>
      <c r="AE1051" s="37"/>
      <c r="AF1051" s="37"/>
      <c r="AG1051" s="37"/>
      <c r="AH1051" s="37">
        <v>0</v>
      </c>
    </row>
    <row r="1052" spans="23:34" x14ac:dyDescent="0.35">
      <c r="W1052" t="s">
        <v>2440</v>
      </c>
      <c r="X1052">
        <v>2024</v>
      </c>
      <c r="Y1052">
        <v>3</v>
      </c>
      <c r="Z1052" s="57">
        <v>45367</v>
      </c>
      <c r="AA1052" t="s">
        <v>2439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3:34" x14ac:dyDescent="0.35">
      <c r="W1053" s="36" t="s">
        <v>2505</v>
      </c>
      <c r="X1053" s="36"/>
      <c r="Y1053" s="36"/>
      <c r="Z1053" s="36"/>
      <c r="AA1053" s="36"/>
      <c r="AB1053" s="37">
        <v>0</v>
      </c>
      <c r="AC1053" s="37"/>
      <c r="AD1053" s="37"/>
      <c r="AE1053" s="37"/>
      <c r="AF1053" s="37"/>
      <c r="AG1053" s="37"/>
      <c r="AH1053" s="37">
        <v>0</v>
      </c>
    </row>
    <row r="1054" spans="23:34" x14ac:dyDescent="0.35">
      <c r="W1054" t="s">
        <v>2656</v>
      </c>
      <c r="X1054">
        <v>2024</v>
      </c>
      <c r="Y1054">
        <v>6</v>
      </c>
      <c r="Z1054" s="57">
        <v>45464</v>
      </c>
      <c r="AA1054" t="s">
        <v>2654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3:34" x14ac:dyDescent="0.35">
      <c r="Y1055">
        <v>7</v>
      </c>
      <c r="Z1055" s="57">
        <v>45485</v>
      </c>
      <c r="AA1055" t="s">
        <v>2760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3:34" x14ac:dyDescent="0.35">
      <c r="Z1056" s="57">
        <v>45493</v>
      </c>
      <c r="AA1056" t="s">
        <v>2765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3:34" x14ac:dyDescent="0.35">
      <c r="Z1057" s="57">
        <v>45503</v>
      </c>
      <c r="AA1057" t="s">
        <v>2774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3:34" x14ac:dyDescent="0.35">
      <c r="Y1058">
        <v>8</v>
      </c>
      <c r="Z1058" s="57">
        <v>45510</v>
      </c>
      <c r="AA1058" t="s">
        <v>2845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3:34" x14ac:dyDescent="0.35">
      <c r="Y1059">
        <v>9</v>
      </c>
      <c r="Z1059" s="57">
        <v>45538</v>
      </c>
      <c r="AA1059" t="s">
        <v>2940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3:34" x14ac:dyDescent="0.35">
      <c r="Y1060">
        <v>10</v>
      </c>
      <c r="Z1060" s="57">
        <v>45573</v>
      </c>
      <c r="AA1060" t="s">
        <v>3009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3:34" x14ac:dyDescent="0.35">
      <c r="Z1061" s="57">
        <v>45582</v>
      </c>
      <c r="AA1061" t="s">
        <v>3021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3:34" x14ac:dyDescent="0.35">
      <c r="Y1062">
        <v>11</v>
      </c>
      <c r="Z1062" s="57">
        <v>45597</v>
      </c>
      <c r="AA1062" t="s">
        <v>3103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3:34" x14ac:dyDescent="0.35">
      <c r="Z1063" s="57">
        <v>45604</v>
      </c>
      <c r="AA1063" t="s">
        <v>3115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3:34" x14ac:dyDescent="0.35">
      <c r="Z1064" s="57">
        <v>45610</v>
      </c>
      <c r="AA1064" t="s">
        <v>3122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3:34" x14ac:dyDescent="0.35">
      <c r="Z1065" s="57">
        <v>45618</v>
      </c>
      <c r="AA1065" t="s">
        <v>3135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3:34" x14ac:dyDescent="0.35">
      <c r="Z1066" s="57">
        <v>45624</v>
      </c>
      <c r="AA1066" t="s">
        <v>3146</v>
      </c>
      <c r="AB1066" s="18">
        <v>2682.5</v>
      </c>
      <c r="AC1066" s="18"/>
      <c r="AD1066" s="18"/>
      <c r="AE1066" s="18"/>
      <c r="AF1066" s="18"/>
      <c r="AG1066" s="18"/>
      <c r="AH1066" s="18">
        <v>2682.5</v>
      </c>
    </row>
    <row r="1067" spans="23:34" x14ac:dyDescent="0.35">
      <c r="W1067" s="36" t="s">
        <v>2667</v>
      </c>
      <c r="X1067" s="36"/>
      <c r="Y1067" s="36"/>
      <c r="Z1067" s="36"/>
      <c r="AA1067" s="36"/>
      <c r="AB1067" s="37">
        <v>2682.5</v>
      </c>
      <c r="AC1067" s="37"/>
      <c r="AD1067" s="37"/>
      <c r="AE1067" s="37"/>
      <c r="AF1067" s="37"/>
      <c r="AG1067" s="37"/>
      <c r="AH1067" s="37">
        <v>2682.5</v>
      </c>
    </row>
    <row r="1068" spans="23:34" x14ac:dyDescent="0.35">
      <c r="W1068" t="s">
        <v>2728</v>
      </c>
      <c r="X1068">
        <v>2024</v>
      </c>
      <c r="Y1068">
        <v>6</v>
      </c>
      <c r="Z1068" s="57">
        <v>45463</v>
      </c>
      <c r="AA1068" t="s">
        <v>2650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3:34" x14ac:dyDescent="0.35">
      <c r="Y1069">
        <v>7</v>
      </c>
      <c r="Z1069" s="57">
        <v>45476</v>
      </c>
      <c r="AA1069" t="s">
        <v>2752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3:34" x14ac:dyDescent="0.35">
      <c r="Z1070" s="57">
        <v>45479</v>
      </c>
      <c r="AA1070" t="s">
        <v>2756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3:34" x14ac:dyDescent="0.35">
      <c r="Z1071" s="57">
        <v>45500</v>
      </c>
      <c r="AA1071" t="s">
        <v>2770</v>
      </c>
      <c r="AB1071" s="18">
        <v>2545</v>
      </c>
      <c r="AC1071" s="18"/>
      <c r="AD1071" s="18"/>
      <c r="AE1071" s="18"/>
      <c r="AF1071" s="18"/>
      <c r="AG1071" s="18"/>
      <c r="AH1071" s="18">
        <v>2545</v>
      </c>
    </row>
    <row r="1072" spans="23:34" x14ac:dyDescent="0.35">
      <c r="Z1072" s="57">
        <v>45502</v>
      </c>
      <c r="AA1072" t="s">
        <v>2773</v>
      </c>
      <c r="AB1072" s="18">
        <v>225</v>
      </c>
      <c r="AC1072" s="18"/>
      <c r="AD1072" s="18"/>
      <c r="AE1072" s="18"/>
      <c r="AF1072" s="18"/>
      <c r="AG1072" s="18"/>
      <c r="AH1072" s="18">
        <v>225</v>
      </c>
    </row>
    <row r="1073" spans="23:34" x14ac:dyDescent="0.35">
      <c r="Y1073">
        <v>8</v>
      </c>
      <c r="Z1073" s="57">
        <v>45511</v>
      </c>
      <c r="AA1073" t="s">
        <v>2850</v>
      </c>
      <c r="AB1073" s="18">
        <v>6210</v>
      </c>
      <c r="AC1073" s="18"/>
      <c r="AD1073" s="18"/>
      <c r="AE1073" s="18"/>
      <c r="AF1073" s="18"/>
      <c r="AG1073" s="18"/>
      <c r="AH1073" s="18">
        <v>6210</v>
      </c>
    </row>
    <row r="1074" spans="23:34" x14ac:dyDescent="0.35">
      <c r="Z1074" s="57">
        <v>45516</v>
      </c>
      <c r="AA1074" t="s">
        <v>2855</v>
      </c>
      <c r="AB1074" s="18">
        <v>4195</v>
      </c>
      <c r="AC1074" s="18"/>
      <c r="AD1074" s="18"/>
      <c r="AE1074" s="18"/>
      <c r="AF1074" s="18"/>
      <c r="AG1074" s="18"/>
      <c r="AH1074" s="18">
        <v>4195</v>
      </c>
    </row>
    <row r="1075" spans="23:34" x14ac:dyDescent="0.35">
      <c r="Z1075" s="57">
        <v>45517</v>
      </c>
      <c r="AA1075" t="s">
        <v>2856</v>
      </c>
      <c r="AB1075" s="18">
        <v>110</v>
      </c>
      <c r="AC1075" s="18"/>
      <c r="AD1075" s="18"/>
      <c r="AE1075" s="18"/>
      <c r="AF1075" s="18"/>
      <c r="AG1075" s="18"/>
      <c r="AH1075" s="18">
        <v>110</v>
      </c>
    </row>
    <row r="1076" spans="23:34" x14ac:dyDescent="0.35">
      <c r="Z1076" s="57">
        <v>45519</v>
      </c>
      <c r="AA1076" t="s">
        <v>2858</v>
      </c>
      <c r="AB1076" s="18">
        <v>250</v>
      </c>
      <c r="AC1076" s="18"/>
      <c r="AD1076" s="18"/>
      <c r="AE1076" s="18"/>
      <c r="AF1076" s="18"/>
      <c r="AG1076" s="18"/>
      <c r="AH1076" s="18">
        <v>250</v>
      </c>
    </row>
    <row r="1077" spans="23:34" x14ac:dyDescent="0.35">
      <c r="Z1077" s="57">
        <v>45520</v>
      </c>
      <c r="AA1077" t="s">
        <v>2861</v>
      </c>
      <c r="AB1077" s="18">
        <v>180</v>
      </c>
      <c r="AC1077" s="18"/>
      <c r="AD1077" s="18"/>
      <c r="AE1077" s="18"/>
      <c r="AF1077" s="18"/>
      <c r="AG1077" s="18"/>
      <c r="AH1077" s="18">
        <v>180</v>
      </c>
    </row>
    <row r="1078" spans="23:34" x14ac:dyDescent="0.35">
      <c r="Z1078" s="57">
        <v>45521</v>
      </c>
      <c r="AA1078" t="s">
        <v>2864</v>
      </c>
      <c r="AB1078" s="18">
        <v>175</v>
      </c>
      <c r="AC1078" s="18"/>
      <c r="AD1078" s="18"/>
      <c r="AE1078" s="18"/>
      <c r="AF1078" s="18"/>
      <c r="AG1078" s="18"/>
      <c r="AH1078" s="18">
        <v>175</v>
      </c>
    </row>
    <row r="1079" spans="23:34" x14ac:dyDescent="0.35">
      <c r="Y1079">
        <v>11</v>
      </c>
      <c r="Z1079" s="57">
        <v>45615</v>
      </c>
      <c r="AA1079" t="s">
        <v>3130</v>
      </c>
      <c r="AB1079" s="18">
        <v>295</v>
      </c>
      <c r="AC1079" s="18"/>
      <c r="AD1079" s="18"/>
      <c r="AE1079" s="18"/>
      <c r="AF1079" s="18"/>
      <c r="AG1079" s="18"/>
      <c r="AH1079" s="18">
        <v>295</v>
      </c>
    </row>
    <row r="1080" spans="23:34" x14ac:dyDescent="0.35">
      <c r="Z1080" s="57">
        <v>45618</v>
      </c>
      <c r="AA1080" t="s">
        <v>3136</v>
      </c>
      <c r="AB1080" s="18">
        <v>2432.5</v>
      </c>
      <c r="AC1080" s="18"/>
      <c r="AD1080" s="18"/>
      <c r="AE1080" s="18"/>
      <c r="AF1080" s="18"/>
      <c r="AG1080" s="18"/>
      <c r="AH1080" s="18">
        <v>2432.5</v>
      </c>
    </row>
    <row r="1081" spans="23:34" x14ac:dyDescent="0.35">
      <c r="Z1081" s="57">
        <v>45621</v>
      </c>
      <c r="AA1081" t="s">
        <v>3137</v>
      </c>
      <c r="AB1081" s="18">
        <v>40</v>
      </c>
      <c r="AC1081" s="18"/>
      <c r="AD1081" s="18"/>
      <c r="AE1081" s="18"/>
      <c r="AF1081" s="18"/>
      <c r="AG1081" s="18"/>
      <c r="AH1081" s="18">
        <v>40</v>
      </c>
    </row>
    <row r="1082" spans="23:34" x14ac:dyDescent="0.35">
      <c r="Z1082" s="57">
        <v>45626</v>
      </c>
      <c r="AA1082" t="s">
        <v>3147</v>
      </c>
      <c r="AB1082" s="18">
        <v>180</v>
      </c>
      <c r="AC1082" s="18"/>
      <c r="AD1082" s="18"/>
      <c r="AE1082" s="18"/>
      <c r="AF1082" s="18"/>
      <c r="AG1082" s="18"/>
      <c r="AH1082" s="18">
        <v>180</v>
      </c>
    </row>
    <row r="1083" spans="23:34" x14ac:dyDescent="0.35">
      <c r="W1083" s="36" t="s">
        <v>2733</v>
      </c>
      <c r="X1083" s="36"/>
      <c r="Y1083" s="36"/>
      <c r="Z1083" s="36"/>
      <c r="AA1083" s="36"/>
      <c r="AB1083" s="37">
        <v>16837.5</v>
      </c>
      <c r="AC1083" s="37"/>
      <c r="AD1083" s="37"/>
      <c r="AE1083" s="37"/>
      <c r="AF1083" s="37"/>
      <c r="AG1083" s="37"/>
      <c r="AH1083" s="37">
        <v>16837.5</v>
      </c>
    </row>
    <row r="1084" spans="23:34" x14ac:dyDescent="0.35">
      <c r="W1084" t="s">
        <v>2734</v>
      </c>
      <c r="X1084">
        <v>2024</v>
      </c>
      <c r="Y1084">
        <v>7</v>
      </c>
      <c r="Z1084" s="57">
        <v>45475</v>
      </c>
      <c r="AA1084" t="s">
        <v>2746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3:34" x14ac:dyDescent="0.35">
      <c r="W1085" s="36" t="s">
        <v>2838</v>
      </c>
      <c r="X1085" s="36"/>
      <c r="Y1085" s="36"/>
      <c r="Z1085" s="36"/>
      <c r="AA1085" s="36"/>
      <c r="AB1085" s="37">
        <v>0</v>
      </c>
      <c r="AC1085" s="37"/>
      <c r="AD1085" s="37"/>
      <c r="AE1085" s="37"/>
      <c r="AF1085" s="37"/>
      <c r="AG1085" s="37"/>
      <c r="AH1085" s="37">
        <v>0</v>
      </c>
    </row>
    <row r="1086" spans="23:34" x14ac:dyDescent="0.35">
      <c r="W1086" t="s">
        <v>2740</v>
      </c>
      <c r="X1086">
        <v>2024</v>
      </c>
      <c r="Y1086">
        <v>7</v>
      </c>
      <c r="Z1086" s="57">
        <v>45489</v>
      </c>
      <c r="AA1086" t="s">
        <v>2761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3:34" x14ac:dyDescent="0.35">
      <c r="W1087" s="36" t="s">
        <v>2839</v>
      </c>
      <c r="X1087" s="36"/>
      <c r="Y1087" s="36"/>
      <c r="Z1087" s="36"/>
      <c r="AA1087" s="36"/>
      <c r="AB1087" s="37">
        <v>0</v>
      </c>
      <c r="AC1087" s="37"/>
      <c r="AD1087" s="37"/>
      <c r="AE1087" s="37"/>
      <c r="AF1087" s="37"/>
      <c r="AG1087" s="37"/>
      <c r="AH1087" s="37">
        <v>0</v>
      </c>
    </row>
    <row r="1088" spans="23:34" x14ac:dyDescent="0.35">
      <c r="W1088" t="s">
        <v>2928</v>
      </c>
      <c r="X1088">
        <v>2023</v>
      </c>
      <c r="Y1088">
        <v>10</v>
      </c>
      <c r="Z1088" s="57">
        <v>45224</v>
      </c>
      <c r="AA1088" t="s">
        <v>2027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3:34" x14ac:dyDescent="0.35">
      <c r="Y1089">
        <v>11</v>
      </c>
      <c r="Z1089" s="57">
        <v>45233</v>
      </c>
      <c r="AA1089" t="s">
        <v>2092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3:34" x14ac:dyDescent="0.35">
      <c r="X1090">
        <v>2024</v>
      </c>
      <c r="Y1090">
        <v>8</v>
      </c>
      <c r="Z1090" s="57">
        <v>45510</v>
      </c>
      <c r="AA1090" t="s">
        <v>2848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3:34" x14ac:dyDescent="0.35">
      <c r="W1091" s="36" t="s">
        <v>2930</v>
      </c>
      <c r="X1091" s="36"/>
      <c r="Y1091" s="36"/>
      <c r="Z1091" s="36"/>
      <c r="AA1091" s="36"/>
      <c r="AB1091" s="37">
        <v>0</v>
      </c>
      <c r="AC1091" s="37"/>
      <c r="AD1091" s="37"/>
      <c r="AE1091" s="37"/>
      <c r="AF1091" s="37"/>
      <c r="AG1091" s="37"/>
      <c r="AH1091" s="37">
        <v>0</v>
      </c>
    </row>
    <row r="1092" spans="23:34" x14ac:dyDescent="0.35">
      <c r="W1092" t="s">
        <v>2929</v>
      </c>
      <c r="X1092">
        <v>2023</v>
      </c>
      <c r="Y1092">
        <v>12</v>
      </c>
      <c r="Z1092" s="57">
        <v>45276</v>
      </c>
      <c r="AA1092" t="s">
        <v>2195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3:34" x14ac:dyDescent="0.35">
      <c r="X1093">
        <v>2024</v>
      </c>
      <c r="Y1093">
        <v>1</v>
      </c>
      <c r="Z1093" s="57">
        <v>45300</v>
      </c>
      <c r="AA1093" t="s">
        <v>2275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3:34" x14ac:dyDescent="0.35">
      <c r="Z1094" s="57">
        <v>45314</v>
      </c>
      <c r="AA1094" t="s">
        <v>2290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3:34" x14ac:dyDescent="0.35">
      <c r="Y1095">
        <v>2</v>
      </c>
      <c r="Z1095" s="57">
        <v>45343</v>
      </c>
      <c r="AA1095" t="s">
        <v>2364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3:34" x14ac:dyDescent="0.35">
      <c r="Y1096">
        <v>3</v>
      </c>
      <c r="Z1096" s="57">
        <v>45356</v>
      </c>
      <c r="AA1096" t="s">
        <v>2429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3:34" x14ac:dyDescent="0.35">
      <c r="Z1097" s="57">
        <v>45373</v>
      </c>
      <c r="AA1097" t="s">
        <v>2451</v>
      </c>
      <c r="AB1097" s="18">
        <v>0</v>
      </c>
      <c r="AC1097" s="18"/>
      <c r="AD1097" s="18"/>
      <c r="AE1097" s="18"/>
      <c r="AF1097" s="18"/>
      <c r="AG1097" s="18"/>
      <c r="AH1097" s="18">
        <v>0</v>
      </c>
    </row>
    <row r="1098" spans="23:34" x14ac:dyDescent="0.35">
      <c r="Y1098">
        <v>5</v>
      </c>
      <c r="Z1098" s="57">
        <v>45441</v>
      </c>
      <c r="AA1098" t="s">
        <v>2575</v>
      </c>
      <c r="AB1098" s="18">
        <v>0</v>
      </c>
      <c r="AC1098" s="18"/>
      <c r="AD1098" s="18"/>
      <c r="AE1098" s="18"/>
      <c r="AF1098" s="18"/>
      <c r="AG1098" s="18"/>
      <c r="AH1098" s="18">
        <v>0</v>
      </c>
    </row>
    <row r="1099" spans="23:34" x14ac:dyDescent="0.35">
      <c r="Y1099">
        <v>7</v>
      </c>
      <c r="Z1099" s="57">
        <v>45475</v>
      </c>
      <c r="AA1099" t="s">
        <v>2749</v>
      </c>
      <c r="AB1099" s="18">
        <v>0</v>
      </c>
      <c r="AC1099" s="18"/>
      <c r="AD1099" s="18"/>
      <c r="AE1099" s="18"/>
      <c r="AF1099" s="18"/>
      <c r="AG1099" s="18"/>
      <c r="AH1099" s="18">
        <v>0</v>
      </c>
    </row>
    <row r="1100" spans="23:34" x14ac:dyDescent="0.35">
      <c r="Z1100" s="57">
        <v>45479</v>
      </c>
      <c r="AA1100" t="s">
        <v>2755</v>
      </c>
      <c r="AB1100" s="18">
        <v>0</v>
      </c>
      <c r="AC1100" s="18"/>
      <c r="AD1100" s="18"/>
      <c r="AE1100" s="18"/>
      <c r="AF1100" s="18"/>
      <c r="AG1100" s="18"/>
      <c r="AH1100" s="18">
        <v>0</v>
      </c>
    </row>
    <row r="1101" spans="23:34" x14ac:dyDescent="0.35">
      <c r="Y1101">
        <v>8</v>
      </c>
      <c r="Z1101" s="57">
        <v>45509</v>
      </c>
      <c r="AA1101" t="s">
        <v>2844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3:34" x14ac:dyDescent="0.35">
      <c r="Y1102">
        <v>9</v>
      </c>
      <c r="Z1102" s="57">
        <v>45542</v>
      </c>
      <c r="AA1102" t="s">
        <v>2943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3:34" x14ac:dyDescent="0.35">
      <c r="Z1103" s="57">
        <v>45560</v>
      </c>
      <c r="AA1103" t="s">
        <v>2954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3:34" x14ac:dyDescent="0.35">
      <c r="Z1104" s="57">
        <v>45565</v>
      </c>
      <c r="AA1104" t="s">
        <v>2959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3:34" x14ac:dyDescent="0.35">
      <c r="Y1105">
        <v>10</v>
      </c>
      <c r="Z1105" s="57">
        <v>45586</v>
      </c>
      <c r="AA1105" t="s">
        <v>3024</v>
      </c>
      <c r="AB1105" s="18">
        <v>0</v>
      </c>
      <c r="AC1105" s="18"/>
      <c r="AD1105" s="18"/>
      <c r="AE1105" s="18"/>
      <c r="AF1105" s="18"/>
      <c r="AG1105" s="18"/>
      <c r="AH1105" s="18">
        <v>0</v>
      </c>
    </row>
    <row r="1106" spans="23:34" x14ac:dyDescent="0.35">
      <c r="Z1106" s="57">
        <v>45594</v>
      </c>
      <c r="AA1106" t="s">
        <v>3032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3:34" x14ac:dyDescent="0.35">
      <c r="AA1107" t="s">
        <v>3034</v>
      </c>
      <c r="AB1107" s="18">
        <v>0</v>
      </c>
      <c r="AC1107" s="18"/>
      <c r="AD1107" s="18"/>
      <c r="AE1107" s="18"/>
      <c r="AF1107" s="18"/>
      <c r="AG1107" s="18"/>
      <c r="AH1107" s="18">
        <v>0</v>
      </c>
    </row>
    <row r="1108" spans="23:34" x14ac:dyDescent="0.35">
      <c r="AA1108" t="s">
        <v>3035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3:34" x14ac:dyDescent="0.35">
      <c r="Y1109">
        <v>11</v>
      </c>
      <c r="Z1109" s="57">
        <v>45602</v>
      </c>
      <c r="AA1109" t="s">
        <v>3109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3:34" x14ac:dyDescent="0.35">
      <c r="Z1110" s="57">
        <v>45619</v>
      </c>
      <c r="AA1110" t="s">
        <v>3134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3:34" x14ac:dyDescent="0.35">
      <c r="Y1111">
        <v>4</v>
      </c>
      <c r="Z1111" s="57">
        <v>45386</v>
      </c>
      <c r="AA1111" t="s">
        <v>2506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3:34" x14ac:dyDescent="0.35">
      <c r="Z1112" s="57">
        <v>45408</v>
      </c>
      <c r="AA1112" t="s">
        <v>2520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3:34" x14ac:dyDescent="0.35">
      <c r="W1113" s="36" t="s">
        <v>2931</v>
      </c>
      <c r="X1113" s="36"/>
      <c r="Y1113" s="36"/>
      <c r="Z1113" s="36"/>
      <c r="AA1113" s="36"/>
      <c r="AB1113" s="37">
        <v>0</v>
      </c>
      <c r="AC1113" s="37"/>
      <c r="AD1113" s="37"/>
      <c r="AE1113" s="37"/>
      <c r="AF1113" s="37"/>
      <c r="AG1113" s="37"/>
      <c r="AH1113" s="37">
        <v>0</v>
      </c>
    </row>
    <row r="1114" spans="23:34" x14ac:dyDescent="0.35">
      <c r="W1114" t="s">
        <v>2939</v>
      </c>
      <c r="X1114">
        <v>2024</v>
      </c>
      <c r="Y1114">
        <v>9</v>
      </c>
      <c r="Z1114" s="57">
        <v>45537</v>
      </c>
      <c r="AA1114" t="s">
        <v>2938</v>
      </c>
      <c r="AB1114" s="18">
        <v>-5</v>
      </c>
      <c r="AC1114" s="18"/>
      <c r="AD1114" s="18"/>
      <c r="AE1114" s="18"/>
      <c r="AF1114" s="18"/>
      <c r="AG1114" s="18"/>
      <c r="AH1114" s="18">
        <v>-5</v>
      </c>
    </row>
    <row r="1115" spans="23:34" x14ac:dyDescent="0.35">
      <c r="Y1115">
        <v>10</v>
      </c>
      <c r="Z1115" s="57">
        <v>45583</v>
      </c>
      <c r="AA1115" t="s">
        <v>3022</v>
      </c>
      <c r="AB1115" s="18">
        <v>-5</v>
      </c>
      <c r="AC1115" s="18"/>
      <c r="AD1115" s="18"/>
      <c r="AE1115" s="18"/>
      <c r="AF1115" s="18"/>
      <c r="AG1115" s="18"/>
      <c r="AH1115" s="18">
        <v>-5</v>
      </c>
    </row>
    <row r="1116" spans="23:34" x14ac:dyDescent="0.35">
      <c r="W1116" s="36" t="s">
        <v>3007</v>
      </c>
      <c r="X1116" s="36"/>
      <c r="Y1116" s="36"/>
      <c r="Z1116" s="36"/>
      <c r="AA1116" s="36"/>
      <c r="AB1116" s="37">
        <v>-10</v>
      </c>
      <c r="AC1116" s="37"/>
      <c r="AD1116" s="37"/>
      <c r="AE1116" s="37"/>
      <c r="AF1116" s="37"/>
      <c r="AG1116" s="37"/>
      <c r="AH1116" s="37">
        <v>-10</v>
      </c>
    </row>
    <row r="1117" spans="23:34" x14ac:dyDescent="0.35">
      <c r="W1117" t="s">
        <v>3062</v>
      </c>
      <c r="X1117">
        <v>2024</v>
      </c>
      <c r="Y1117">
        <v>6</v>
      </c>
      <c r="Z1117" s="57">
        <v>45470</v>
      </c>
      <c r="AA1117" t="s">
        <v>2662</v>
      </c>
      <c r="AB1117" s="18">
        <v>0</v>
      </c>
      <c r="AC1117" s="18"/>
      <c r="AD1117" s="18"/>
      <c r="AE1117" s="18"/>
      <c r="AF1117" s="18"/>
      <c r="AG1117" s="18"/>
      <c r="AH1117" s="18">
        <v>0</v>
      </c>
    </row>
    <row r="1118" spans="23:34" x14ac:dyDescent="0.35">
      <c r="W1118" s="36" t="s">
        <v>3098</v>
      </c>
      <c r="X1118" s="36"/>
      <c r="Y1118" s="36"/>
      <c r="Z1118" s="36"/>
      <c r="AA1118" s="36"/>
      <c r="AB1118" s="37">
        <v>0</v>
      </c>
      <c r="AC1118" s="37"/>
      <c r="AD1118" s="37"/>
      <c r="AE1118" s="37"/>
      <c r="AF1118" s="37"/>
      <c r="AG1118" s="37"/>
      <c r="AH1118" s="37">
        <v>0</v>
      </c>
    </row>
    <row r="1119" spans="23:34" x14ac:dyDescent="0.35">
      <c r="W1119" t="s">
        <v>3064</v>
      </c>
      <c r="X1119">
        <v>2024</v>
      </c>
      <c r="Y1119">
        <v>10</v>
      </c>
      <c r="Z1119" s="57">
        <v>45587</v>
      </c>
      <c r="AA1119" t="s">
        <v>3027</v>
      </c>
      <c r="AB1119" s="18">
        <v>0</v>
      </c>
      <c r="AC1119" s="18"/>
      <c r="AD1119" s="18"/>
      <c r="AE1119" s="18"/>
      <c r="AF1119" s="18"/>
      <c r="AG1119" s="18"/>
      <c r="AH1119" s="18">
        <v>0</v>
      </c>
    </row>
    <row r="1120" spans="23:34" x14ac:dyDescent="0.35">
      <c r="W1120" s="36" t="s">
        <v>3099</v>
      </c>
      <c r="X1120" s="36"/>
      <c r="Y1120" s="36"/>
      <c r="Z1120" s="36"/>
      <c r="AA1120" s="36"/>
      <c r="AB1120" s="37">
        <v>0</v>
      </c>
      <c r="AC1120" s="37"/>
      <c r="AD1120" s="37"/>
      <c r="AE1120" s="37"/>
      <c r="AF1120" s="37"/>
      <c r="AG1120" s="37"/>
      <c r="AH1120" s="37">
        <v>0</v>
      </c>
    </row>
    <row r="1121" spans="23:34" x14ac:dyDescent="0.35">
      <c r="W1121" t="s">
        <v>3101</v>
      </c>
      <c r="X1121">
        <v>2024</v>
      </c>
      <c r="Y1121">
        <v>11</v>
      </c>
      <c r="Z1121" s="57">
        <v>45597</v>
      </c>
      <c r="AA1121" t="s">
        <v>3100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3:34" x14ac:dyDescent="0.35">
      <c r="W1122" s="36" t="s">
        <v>3211</v>
      </c>
      <c r="X1122" s="36"/>
      <c r="Y1122" s="36"/>
      <c r="Z1122" s="36"/>
      <c r="AA1122" s="36"/>
      <c r="AB1122" s="37">
        <v>0</v>
      </c>
      <c r="AC1122" s="37"/>
      <c r="AD1122" s="37"/>
      <c r="AE1122" s="37"/>
      <c r="AF1122" s="37"/>
      <c r="AG1122" s="37"/>
      <c r="AH1122" s="37">
        <v>0</v>
      </c>
    </row>
    <row r="1123" spans="23:34" x14ac:dyDescent="0.35">
      <c r="W1123" t="s">
        <v>131</v>
      </c>
      <c r="AB1123" s="18">
        <v>616180.1</v>
      </c>
      <c r="AC1123" s="18">
        <v>3538</v>
      </c>
      <c r="AD1123" s="18">
        <v>10744.8</v>
      </c>
      <c r="AE1123" s="18">
        <v>124899.5</v>
      </c>
      <c r="AF1123" s="18">
        <v>0</v>
      </c>
      <c r="AG1123" s="18">
        <v>17474.3</v>
      </c>
      <c r="AH1123" s="18">
        <v>772836.7</v>
      </c>
    </row>
  </sheetData>
  <pageMargins left="0.39370078740157483" right="0" top="0.19685039370078741" bottom="0.59055118110236227" header="0.31496062992125984" footer="0.31496062992125984"/>
  <pageSetup scale="78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451"/>
  <sheetViews>
    <sheetView tabSelected="1" topLeftCell="A3422" zoomScale="66" zoomScaleNormal="66" workbookViewId="0">
      <selection activeCell="F10" sqref="F10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up'!$A$2:$C$57,2,FALSE)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up'!$A$2:$C$57,3,FALSE)</f>
        <v>Cash</v>
      </c>
      <c r="J2" s="5">
        <f>VLOOKUP(F2,'Set up'!$A$2:$D$57,4,FALSE)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up'!$A$2:$E$57,5,FALSE)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up'!$A$2:$C$57,2,FALSE)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up'!$A$2:$C$57,3,FALSE)</f>
        <v>Cash</v>
      </c>
      <c r="J3" s="5">
        <f>VLOOKUP(F3,'Set up'!$A$2:$D$57,4,FALSE)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up'!$A$2:$E$57,5,FALSE)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up'!$A$2:$C$57,2,FALSE)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up'!$A$2:$C$57,3,FALSE)</f>
        <v>Cash</v>
      </c>
      <c r="J4" s="5">
        <f>VLOOKUP(F4,'Set up'!$A$2:$D$57,4,FALSE)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up'!$A$2:$E$57,5,FALSE)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up'!$A$2:$C$57,2,FALSE)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up'!$A$2:$C$57,3,FALSE)</f>
        <v>Cash</v>
      </c>
      <c r="J5" s="5">
        <f>VLOOKUP(F5,'Set up'!$A$2:$D$57,4,FALSE)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up'!$A$2:$E$57,5,FALSE)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up'!$A$2:$C$57,2,FALSE)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up'!$A$2:$C$57,3,FALSE)</f>
        <v>Cash</v>
      </c>
      <c r="J6" s="5">
        <f>VLOOKUP(F6,'Set up'!$A$2:$D$57,4,FALSE)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up'!$A$2:$E$57,5,FALSE)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up'!$A$2:$C$57,2,FALSE)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up'!$A$2:$C$57,3,FALSE)</f>
        <v>Cash</v>
      </c>
      <c r="J7" s="5">
        <f>VLOOKUP(F7,'Set up'!$A$2:$D$57,4,FALSE)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up'!$A$2:$E$57,5,FALSE)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up'!$A$2:$C$57,2,FALSE)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up'!$A$2:$C$57,3,FALSE)</f>
        <v>Cash</v>
      </c>
      <c r="J8" s="5">
        <f>VLOOKUP(F8,'Set up'!$A$2:$D$57,4,FALSE)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up'!$A$2:$E$57,5,FALSE)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up'!$A$2:$C$57,2,FALSE)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up'!$A$2:$C$57,3,FALSE)</f>
        <v>Cash</v>
      </c>
      <c r="J9" s="5">
        <f>VLOOKUP(F9,'Set up'!$A$2:$D$57,4,FALSE)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up'!$A$2:$E$57,5,FALSE)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up'!$A$2:$C$57,2,FALSE)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up'!$A$2:$C$57,3,FALSE)</f>
        <v>45</v>
      </c>
      <c r="J10" s="5">
        <f>VLOOKUP(F10,'Set up'!$A$2:$D$57,4,FALSE)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up'!$A$2:$E$57,5,FALSE)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up'!$A$2:$C$57,2,FALSE)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up'!$A$2:$C$57,3,FALSE)</f>
        <v>45</v>
      </c>
      <c r="J11" s="5">
        <f>VLOOKUP(F11,'Set up'!$A$2:$D$57,4,FALSE)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up'!$A$2:$E$57,5,FALSE)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up'!$A$2:$C$57,2,FALSE)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up'!$A$2:$C$57,3,FALSE)</f>
        <v>120</v>
      </c>
      <c r="J12" s="5">
        <f>VLOOKUP(F12,'Set up'!$A$2:$D$57,4,FALSE)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up'!$A$2:$E$57,5,FALSE)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up'!$A$2:$C$57,2,FALSE)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up'!$A$2:$C$57,3,FALSE)</f>
        <v>45</v>
      </c>
      <c r="J13" s="5">
        <f>VLOOKUP(F13,'Set up'!$A$2:$D$57,4,FALSE)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up'!$A$2:$E$57,5,FALSE)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up'!$A$2:$C$57,2,FALSE)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up'!$A$2:$C$57,3,FALSE)</f>
        <v>Cash</v>
      </c>
      <c r="J14" s="5">
        <f>VLOOKUP(F14,'Set up'!$A$2:$D$57,4,FALSE)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up'!$A$2:$E$57,5,FALSE)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up'!$A$2:$C$57,2,FALSE)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up'!$A$2:$C$57,3,FALSE)</f>
        <v>Cash</v>
      </c>
      <c r="J15" s="5">
        <f>VLOOKUP(F15,'Set up'!$A$2:$D$57,4,FALSE)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up'!$A$2:$E$57,5,FALSE)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up'!$A$2:$C$57,2,FALSE)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up'!$A$2:$C$57,3,FALSE)</f>
        <v>Cash</v>
      </c>
      <c r="J16" s="5">
        <f>VLOOKUP(F16,'Set up'!$A$2:$D$57,4,FALSE)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up'!$A$2:$E$57,5,FALSE)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up'!$A$2:$C$57,2,FALSE)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up'!$A$2:$C$57,3,FALSE)</f>
        <v>120</v>
      </c>
      <c r="J17" s="5">
        <f>VLOOKUP(F17,'Set up'!$A$2:$D$57,4,FALSE)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up'!$A$2:$E$57,5,FALSE)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up'!$A$2:$C$57,2,FALSE)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up'!$A$2:$C$57,3,FALSE)</f>
        <v>120</v>
      </c>
      <c r="J18" s="5">
        <f>VLOOKUP(F18,'Set up'!$A$2:$D$57,4,FALSE)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up'!$A$2:$E$57,5,FALSE)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up'!$A$2:$C$57,2,FALSE)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up'!$A$2:$C$57,3,FALSE)</f>
        <v>120</v>
      </c>
      <c r="J19" s="5">
        <f>VLOOKUP(F19,'Set up'!$A$2:$D$57,4,FALSE)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up'!$A$2:$E$57,5,FALSE)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up'!$A$2:$C$57,2,FALSE)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up'!$A$2:$C$57,3,FALSE)</f>
        <v>Cash</v>
      </c>
      <c r="J20" s="5">
        <f>VLOOKUP(F20,'Set up'!$A$2:$D$57,4,FALSE)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up'!$A$2:$E$57,5,FALSE)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up'!$A$2:$C$57,2,FALSE)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up'!$A$2:$C$57,3,FALSE)</f>
        <v>Cash</v>
      </c>
      <c r="J21" s="5">
        <f>VLOOKUP(F21,'Set up'!$A$2:$D$57,4,FALSE)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up'!$A$2:$E$57,5,FALSE)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up'!$A$2:$C$57,2,FALSE)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up'!$A$2:$C$57,3,FALSE)</f>
        <v>45</v>
      </c>
      <c r="J22" s="5">
        <f>VLOOKUP(F22,'Set up'!$A$2:$D$57,4,FALSE)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up'!$A$2:$E$57,5,FALSE)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up'!$A$2:$C$57,2,FALSE)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up'!$A$2:$C$57,3,FALSE)</f>
        <v>45</v>
      </c>
      <c r="J23" s="5">
        <f>VLOOKUP(F23,'Set up'!$A$2:$D$57,4,FALSE)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up'!$A$2:$E$57,5,FALSE)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up'!$A$2:$C$57,2,FALSE)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up'!$A$2:$C$57,3,FALSE)</f>
        <v>Cash</v>
      </c>
      <c r="J24" s="5">
        <f>VLOOKUP(F24,'Set up'!$A$2:$D$57,4,FALSE)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up'!$A$2:$E$57,5,FALSE)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up'!$A$2:$C$57,2,FALSE)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up'!$A$2:$C$57,3,FALSE)</f>
        <v>Cash</v>
      </c>
      <c r="J25" s="5">
        <f>VLOOKUP(F25,'Set up'!$A$2:$D$57,4,FALSE)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up'!$A$2:$E$57,5,FALSE)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up'!$A$2:$C$57,2,FALSE)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up'!$A$2:$C$57,3,FALSE)</f>
        <v>Cash</v>
      </c>
      <c r="J26" s="5">
        <f>VLOOKUP(F26,'Set up'!$A$2:$D$57,4,FALSE)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up'!$A$2:$E$57,5,FALSE)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up'!$A$2:$C$57,2,FALSE)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up'!$A$2:$C$57,3,FALSE)</f>
        <v>Cash</v>
      </c>
      <c r="J27" s="5">
        <f>VLOOKUP(F27,'Set up'!$A$2:$D$57,4,FALSE)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up'!$A$2:$E$57,5,FALSE)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up'!$A$2:$C$57,2,FALSE)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up'!$A$2:$C$57,3,FALSE)</f>
        <v>45</v>
      </c>
      <c r="J28" s="5">
        <f>VLOOKUP(F28,'Set up'!$A$2:$D$57,4,FALSE)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up'!$A$2:$E$57,5,FALSE)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up'!$A$2:$C$57,2,FALSE)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up'!$A$2:$C$57,3,FALSE)</f>
        <v>Cash</v>
      </c>
      <c r="J29" s="5">
        <f>VLOOKUP(F29,'Set up'!$A$2:$D$57,4,FALSE)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up'!$A$2:$E$57,5,FALSE)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up'!$A$2:$C$57,2,FALSE)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up'!$A$2:$C$57,3,FALSE)</f>
        <v>Cash</v>
      </c>
      <c r="J30" s="5">
        <f>VLOOKUP(F30,'Set up'!$A$2:$D$57,4,FALSE)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up'!$A$2:$E$57,5,FALSE)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up'!$A$2:$C$57,2,FALSE)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up'!$A$2:$C$57,3,FALSE)</f>
        <v>Cash</v>
      </c>
      <c r="J31" s="5">
        <f>VLOOKUP(F31,'Set up'!$A$2:$D$57,4,FALSE)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up'!$A$2:$E$57,5,FALSE)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up'!$A$2:$C$57,2,FALSE)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up'!$A$2:$C$57,3,FALSE)</f>
        <v>Cash</v>
      </c>
      <c r="J32" s="5">
        <f>VLOOKUP(F32,'Set up'!$A$2:$D$57,4,FALSE)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up'!$A$2:$E$57,5,FALSE)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up'!$A$2:$C$57,2,FALSE)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up'!$A$2:$C$57,3,FALSE)</f>
        <v>Cash</v>
      </c>
      <c r="J33" s="5">
        <f>VLOOKUP(F33,'Set up'!$A$2:$D$57,4,FALSE)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up'!$A$2:$E$57,5,FALSE)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up'!$A$2:$C$57,2,FALSE)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up'!$A$2:$C$57,3,FALSE)</f>
        <v>Cash</v>
      </c>
      <c r="J34" s="5">
        <f>VLOOKUP(F34,'Set up'!$A$2:$D$57,4,FALSE)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up'!$A$2:$E$57,5,FALSE)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up'!$A$2:$C$57,2,FALSE)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up'!$A$2:$C$57,3,FALSE)</f>
        <v>Cash</v>
      </c>
      <c r="J35" s="5">
        <f>VLOOKUP(F35,'Set up'!$A$2:$D$57,4,FALSE)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up'!$A$2:$E$57,5,FALSE)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up'!$A$2:$C$57,2,FALSE)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up'!$A$2:$C$57,3,FALSE)</f>
        <v>45</v>
      </c>
      <c r="J36" s="5">
        <f>VLOOKUP(F36,'Set up'!$A$2:$D$57,4,FALSE)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up'!$A$2:$E$57,5,FALSE)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up'!$A$2:$C$57,2,FALSE)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up'!$A$2:$C$57,3,FALSE)</f>
        <v>45</v>
      </c>
      <c r="J37" s="5">
        <f>VLOOKUP(F37,'Set up'!$A$2:$D$57,4,FALSE)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up'!$A$2:$E$57,5,FALSE)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up'!$A$2:$C$57,2,FALSE)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up'!$A$2:$C$57,3,FALSE)</f>
        <v>45</v>
      </c>
      <c r="J38" s="5">
        <f>VLOOKUP(F38,'Set up'!$A$2:$D$57,4,FALSE)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up'!$A$2:$E$57,5,FALSE)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up'!$A$2:$C$57,2,FALSE)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up'!$A$2:$C$57,3,FALSE)</f>
        <v>60</v>
      </c>
      <c r="J39" s="5">
        <f>VLOOKUP(F39,'Set up'!$A$2:$D$57,4,FALSE)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up'!$A$2:$E$57,5,FALSE)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up'!$A$2:$C$57,2,FALSE)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up'!$A$2:$C$57,3,FALSE)</f>
        <v>60</v>
      </c>
      <c r="J40" s="5">
        <f>VLOOKUP(F40,'Set up'!$A$2:$D$57,4,FALSE)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up'!$A$2:$E$57,5,FALSE)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up'!$A$2:$C$57,2,FALSE)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up'!$A$2:$C$57,3,FALSE)</f>
        <v>Cash</v>
      </c>
      <c r="J41" s="5">
        <f>VLOOKUP(F41,'Set up'!$A$2:$D$57,4,FALSE)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up'!$A$2:$E$57,5,FALSE)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up'!$A$2:$C$57,2,FALSE)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up'!$A$2:$C$57,3,FALSE)</f>
        <v>120</v>
      </c>
      <c r="J42" s="5">
        <f>VLOOKUP(F42,'Set up'!$A$2:$D$57,4,FALSE)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up'!$A$2:$E$57,5,FALSE)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up'!$A$2:$C$57,2,FALSE)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up'!$A$2:$C$57,3,FALSE)</f>
        <v>120</v>
      </c>
      <c r="J43" s="5">
        <f>VLOOKUP(F43,'Set up'!$A$2:$D$57,4,FALSE)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up'!$A$2:$E$57,5,FALSE)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up'!$A$2:$C$57,2,FALSE)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up'!$A$2:$C$57,3,FALSE)</f>
        <v>120</v>
      </c>
      <c r="J44" s="5">
        <f>VLOOKUP(F44,'Set up'!$A$2:$D$57,4,FALSE)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up'!$A$2:$E$57,5,FALSE)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up'!$A$2:$C$57,2,FALSE)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up'!$A$2:$C$57,3,FALSE)</f>
        <v>120</v>
      </c>
      <c r="J45" s="5">
        <f>VLOOKUP(F45,'Set up'!$A$2:$D$57,4,FALSE)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up'!$A$2:$E$57,5,FALSE)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up'!$A$2:$C$57,2,FALSE)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up'!$A$2:$C$57,3,FALSE)</f>
        <v>120</v>
      </c>
      <c r="J46" s="5">
        <f>VLOOKUP(F46,'Set up'!$A$2:$D$57,4,FALSE)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up'!$A$2:$E$57,5,FALSE)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up'!$A$2:$C$57,2,FALSE)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up'!$A$2:$C$57,3,FALSE)</f>
        <v>Cash</v>
      </c>
      <c r="J47" s="5">
        <f>VLOOKUP(F47,'Set up'!$A$2:$D$57,4,FALSE)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up'!$A$2:$E$57,5,FALSE)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up'!$A$2:$C$57,2,FALSE)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up'!$A$2:$C$57,3,FALSE)</f>
        <v>Cash</v>
      </c>
      <c r="J48" s="5">
        <f>VLOOKUP(F48,'Set up'!$A$2:$D$57,4,FALSE)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up'!$A$2:$E$57,5,FALSE)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up'!$A$2:$C$57,2,FALSE)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up'!$A$2:$C$57,3,FALSE)</f>
        <v>Cash</v>
      </c>
      <c r="J49" s="5">
        <f>VLOOKUP(F49,'Set up'!$A$2:$D$57,4,FALSE)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up'!$A$2:$E$57,5,FALSE)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up'!$A$2:$C$57,2,FALSE)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up'!$A$2:$C$57,3,FALSE)</f>
        <v>Cash</v>
      </c>
      <c r="J50" s="5">
        <f>VLOOKUP(F50,'Set up'!$A$2:$D$57,4,FALSE)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up'!$A$2:$E$57,5,FALSE)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up'!$A$2:$C$57,2,FALSE)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up'!$A$2:$C$57,3,FALSE)</f>
        <v>Cash</v>
      </c>
      <c r="J51" s="5">
        <f>VLOOKUP(F51,'Set up'!$A$2:$D$57,4,FALSE)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up'!$A$2:$E$57,5,FALSE)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up'!$A$2:$C$57,2,FALSE)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up'!$A$2:$C$57,3,FALSE)</f>
        <v>Cash</v>
      </c>
      <c r="J52" s="5">
        <f>VLOOKUP(F52,'Set up'!$A$2:$D$57,4,FALSE)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up'!$A$2:$E$57,5,FALSE)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up'!$A$2:$C$57,2,FALSE)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up'!$A$2:$C$57,3,FALSE)</f>
        <v>120</v>
      </c>
      <c r="J53" s="5">
        <f>VLOOKUP(F53,'Set up'!$A$2:$D$57,4,FALSE)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up'!$A$2:$E$57,5,FALSE)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up'!$A$2:$C$57,2,FALSE)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up'!$A$2:$C$57,3,FALSE)</f>
        <v>120</v>
      </c>
      <c r="J54" s="5">
        <f>VLOOKUP(F54,'Set up'!$A$2:$D$57,4,FALSE)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up'!$A$2:$E$57,5,FALSE)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up'!$A$2:$C$57,2,FALSE)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up'!$A$2:$C$57,3,FALSE)</f>
        <v>120</v>
      </c>
      <c r="J55" s="5">
        <f>VLOOKUP(F55,'Set up'!$A$2:$D$57,4,FALSE)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up'!$A$2:$E$57,5,FALSE)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up'!$A$2:$C$57,2,FALSE)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up'!$A$2:$C$57,3,FALSE)</f>
        <v>120</v>
      </c>
      <c r="J56" s="5">
        <f>VLOOKUP(F56,'Set up'!$A$2:$D$57,4,FALSE)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up'!$A$2:$E$57,5,FALSE)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up'!$A$2:$C$57,2,FALSE)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up'!$A$2:$C$57,3,FALSE)</f>
        <v>120</v>
      </c>
      <c r="J57" s="5">
        <f>VLOOKUP(F57,'Set up'!$A$2:$D$57,4,FALSE)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up'!$A$2:$E$57,5,FALSE)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up'!$A$2:$C$57,2,FALSE)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up'!$A$2:$C$57,3,FALSE)</f>
        <v>120</v>
      </c>
      <c r="J58" s="5">
        <f>VLOOKUP(F58,'Set up'!$A$2:$D$57,4,FALSE)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up'!$A$2:$E$57,5,FALSE)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up'!$A$2:$C$57,2,FALSE)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up'!$A$2:$C$57,3,FALSE)</f>
        <v>120</v>
      </c>
      <c r="J59" s="5">
        <f>VLOOKUP(F59,'Set up'!$A$2:$D$57,4,FALSE)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up'!$A$2:$E$57,5,FALSE)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up'!$A$2:$C$57,2,FALSE)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up'!$A$2:$C$57,3,FALSE)</f>
        <v>Cash</v>
      </c>
      <c r="J60" s="5">
        <f>VLOOKUP(F60,'Set up'!$A$2:$D$57,4,FALSE)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up'!$A$2:$E$57,5,FALSE)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up'!$A$2:$C$57,2,FALSE)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up'!$A$2:$C$57,3,FALSE)</f>
        <v>Cash</v>
      </c>
      <c r="J61" s="5">
        <f>VLOOKUP(F61,'Set up'!$A$2:$D$57,4,FALSE)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up'!$A$2:$E$57,5,FALSE)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up'!$A$2:$C$57,2,FALSE)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up'!$A$2:$C$57,3,FALSE)</f>
        <v>120</v>
      </c>
      <c r="J62" s="5">
        <f>VLOOKUP(F62,'Set up'!$A$2:$D$57,4,FALSE)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up'!$A$2:$E$57,5,FALSE)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up'!$A$2:$C$57,2,FALSE)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up'!$A$2:$C$57,3,FALSE)</f>
        <v>120</v>
      </c>
      <c r="J63" s="5">
        <f>VLOOKUP(F63,'Set up'!$A$2:$D$57,4,FALSE)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up'!$A$2:$E$57,5,FALSE)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up'!$A$2:$C$57,2,FALSE)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up'!$A$2:$C$57,3,FALSE)</f>
        <v>120</v>
      </c>
      <c r="J64" s="5">
        <f>VLOOKUP(F64,'Set up'!$A$2:$D$57,4,FALSE)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up'!$A$2:$E$57,5,FALSE)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up'!$A$2:$C$57,2,FALSE)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up'!$A$2:$C$57,3,FALSE)</f>
        <v>120</v>
      </c>
      <c r="J65" s="5">
        <f>VLOOKUP(F65,'Set up'!$A$2:$D$57,4,FALSE)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up'!$A$2:$E$57,5,FALSE)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up'!$A$2:$C$57,2,FALSE)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up'!$A$2:$C$57,3,FALSE)</f>
        <v>120</v>
      </c>
      <c r="J66" s="5">
        <f>VLOOKUP(F66,'Set up'!$A$2:$D$57,4,FALSE)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up'!$A$2:$E$57,5,FALSE)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up'!$A$2:$C$57,2,FALSE)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up'!$A$2:$C$57,3,FALSE)</f>
        <v>120</v>
      </c>
      <c r="J67" s="5">
        <f>VLOOKUP(F67,'Set up'!$A$2:$D$57,4,FALSE)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up'!$A$2:$E$57,5,FALSE)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up'!$A$2:$C$57,2,FALSE)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up'!$A$2:$C$57,3,FALSE)</f>
        <v>120</v>
      </c>
      <c r="J68" s="5">
        <f>VLOOKUP(F68,'Set up'!$A$2:$D$57,4,FALSE)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up'!$A$2:$E$57,5,FALSE)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up'!$A$2:$C$57,2,FALSE)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up'!$A$2:$C$57,3,FALSE)</f>
        <v>120</v>
      </c>
      <c r="J69" s="5">
        <f>VLOOKUP(F69,'Set up'!$A$2:$D$57,4,FALSE)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up'!$A$2:$E$57,5,FALSE)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up'!$A$2:$C$57,2,FALSE)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up'!$A$2:$C$57,3,FALSE)</f>
        <v>120</v>
      </c>
      <c r="J70" s="5">
        <f>VLOOKUP(F70,'Set up'!$A$2:$D$57,4,FALSE)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up'!$A$2:$E$57,5,FALSE)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up'!$A$2:$C$57,2,FALSE)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up'!$A$2:$C$57,3,FALSE)</f>
        <v>Cash</v>
      </c>
      <c r="J71" s="5">
        <f>VLOOKUP(F71,'Set up'!$A$2:$D$57,4,FALSE)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up'!$A$2:$E$57,5,FALSE)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up'!$A$2:$C$57,2,FALSE)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up'!$A$2:$C$57,3,FALSE)</f>
        <v>Cash</v>
      </c>
      <c r="J72" s="5">
        <f>VLOOKUP(F72,'Set up'!$A$2:$D$57,4,FALSE)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up'!$A$2:$E$57,5,FALSE)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up'!$A$2:$C$57,2,FALSE)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up'!$A$2:$C$57,3,FALSE)</f>
        <v>Cash</v>
      </c>
      <c r="J73" s="5">
        <f>VLOOKUP(F73,'Set up'!$A$2:$D$57,4,FALSE)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up'!$A$2:$E$57,5,FALSE)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up'!$A$2:$C$57,2,FALSE)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up'!$A$2:$C$57,3,FALSE)</f>
        <v>45</v>
      </c>
      <c r="J74" s="5">
        <f>VLOOKUP(F74,'Set up'!$A$2:$D$57,4,FALSE)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up'!$A$2:$E$57,5,FALSE)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up'!$A$2:$C$57,2,FALSE)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up'!$A$2:$C$57,3,FALSE)</f>
        <v>45</v>
      </c>
      <c r="J75" s="5">
        <f>VLOOKUP(F75,'Set up'!$A$2:$D$57,4,FALSE)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up'!$A$2:$E$57,5,FALSE)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up'!$A$2:$C$57,2,FALSE)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up'!$A$2:$C$57,3,FALSE)</f>
        <v>45</v>
      </c>
      <c r="J76" s="5">
        <f>VLOOKUP(F76,'Set up'!$A$2:$D$57,4,FALSE)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up'!$A$2:$E$57,5,FALSE)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up'!$A$2:$C$57,2,FALSE)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up'!$A$2:$C$57,3,FALSE)</f>
        <v>45</v>
      </c>
      <c r="J77" s="5">
        <f>VLOOKUP(F77,'Set up'!$A$2:$D$57,4,FALSE)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up'!$A$2:$E$57,5,FALSE)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up'!$A$2:$C$57,2,FALSE)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up'!$A$2:$C$57,3,FALSE)</f>
        <v>120</v>
      </c>
      <c r="J78" s="5">
        <f>VLOOKUP(F78,'Set up'!$A$2:$D$57,4,FALSE)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up'!$A$2:$E$57,5,FALSE)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up'!$A$2:$C$57,2,FALSE)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up'!$A$2:$C$57,3,FALSE)</f>
        <v>120</v>
      </c>
      <c r="J79" s="5">
        <f>VLOOKUP(F79,'Set up'!$A$2:$D$57,4,FALSE)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up'!$A$2:$E$57,5,FALSE)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up'!$A$2:$C$57,2,FALSE)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up'!$A$2:$C$57,3,FALSE)</f>
        <v>120</v>
      </c>
      <c r="J80" s="5">
        <f>VLOOKUP(F80,'Set up'!$A$2:$D$57,4,FALSE)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up'!$A$2:$E$57,5,FALSE)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up'!$A$2:$C$57,2,FALSE)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up'!$A$2:$C$57,3,FALSE)</f>
        <v>120</v>
      </c>
      <c r="J81" s="5">
        <f>VLOOKUP(F81,'Set up'!$A$2:$D$57,4,FALSE)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up'!$A$2:$E$57,5,FALSE)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up'!$A$2:$C$57,2,FALSE)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up'!$A$2:$C$57,3,FALSE)</f>
        <v>120</v>
      </c>
      <c r="J82" s="5">
        <f>VLOOKUP(F82,'Set up'!$A$2:$D$57,4,FALSE)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up'!$A$2:$E$57,5,FALSE)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up'!$A$2:$C$57,2,FALSE)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up'!$A$2:$C$57,3,FALSE)</f>
        <v>120</v>
      </c>
      <c r="J83" s="5">
        <f>VLOOKUP(F83,'Set up'!$A$2:$D$57,4,FALSE)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up'!$A$2:$E$57,5,FALSE)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up'!$A$2:$C$57,2,FALSE)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up'!$A$2:$C$57,3,FALSE)</f>
        <v>120</v>
      </c>
      <c r="J84" s="5">
        <f>VLOOKUP(F84,'Set up'!$A$2:$D$57,4,FALSE)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up'!$A$2:$E$57,5,FALSE)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up'!$A$2:$C$57,2,FALSE)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up'!$A$2:$C$57,3,FALSE)</f>
        <v>Cash</v>
      </c>
      <c r="J85" s="5">
        <f>VLOOKUP(F85,'Set up'!$A$2:$D$57,4,FALSE)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up'!$A$2:$E$57,5,FALSE)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up'!$A$2:$C$57,2,FALSE)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up'!$A$2:$C$57,3,FALSE)</f>
        <v>Cash</v>
      </c>
      <c r="J86" s="5">
        <f>VLOOKUP(F86,'Set up'!$A$2:$D$57,4,FALSE)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up'!$A$2:$E$57,5,FALSE)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up'!$A$2:$C$57,2,FALSE)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up'!$A$2:$C$57,3,FALSE)</f>
        <v>Cash</v>
      </c>
      <c r="J87" s="5">
        <f>VLOOKUP(F87,'Set up'!$A$2:$D$57,4,FALSE)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up'!$A$2:$E$57,5,FALSE)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up'!$A$2:$C$57,2,FALSE)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up'!$A$2:$C$57,3,FALSE)</f>
        <v>Cash</v>
      </c>
      <c r="J88" s="5">
        <f>VLOOKUP(F88,'Set up'!$A$2:$D$57,4,FALSE)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up'!$A$2:$E$57,5,FALSE)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up'!$A$2:$C$57,2,FALSE)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up'!$A$2:$C$57,3,FALSE)</f>
        <v>Cash</v>
      </c>
      <c r="J89" s="5">
        <f>VLOOKUP(F89,'Set up'!$A$2:$D$57,4,FALSE)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up'!$A$2:$E$57,5,FALSE)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up'!$A$2:$C$57,2,FALSE)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up'!$A$2:$C$57,3,FALSE)</f>
        <v>45</v>
      </c>
      <c r="J90" s="5">
        <f>VLOOKUP(F90,'Set up'!$A$2:$D$57,4,FALSE)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up'!$A$2:$E$57,5,FALSE)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up'!$A$2:$C$57,2,FALSE)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up'!$A$2:$C$57,3,FALSE)</f>
        <v>45</v>
      </c>
      <c r="J91" s="5">
        <f>VLOOKUP(F91,'Set up'!$A$2:$D$57,4,FALSE)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up'!$A$2:$E$57,5,FALSE)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up'!$A$2:$C$57,2,FALSE)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up'!$A$2:$C$57,3,FALSE)</f>
        <v>Cash</v>
      </c>
      <c r="J92" s="5">
        <f>VLOOKUP(F92,'Set up'!$A$2:$D$57,4,FALSE)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up'!$A$2:$E$57,5,FALSE)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up'!$A$2:$C$57,2,FALSE)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up'!$A$2:$C$57,3,FALSE)</f>
        <v>Cash</v>
      </c>
      <c r="J93" s="5">
        <f>VLOOKUP(F93,'Set up'!$A$2:$D$57,4,FALSE)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up'!$A$2:$E$57,5,FALSE)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up'!$A$2:$C$57,2,FALSE)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up'!$A$2:$C$57,3,FALSE)</f>
        <v>Cash</v>
      </c>
      <c r="J94" s="5">
        <f>VLOOKUP(F94,'Set up'!$A$2:$D$57,4,FALSE)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up'!$A$2:$E$57,5,FALSE)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up'!$A$2:$C$57,2,FALSE)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up'!$A$2:$C$57,3,FALSE)</f>
        <v>Cash</v>
      </c>
      <c r="J95" s="5">
        <f>VLOOKUP(F95,'Set up'!$A$2:$D$57,4,FALSE)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up'!$A$2:$E$57,5,FALSE)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up'!$A$2:$C$57,2,FALSE)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up'!$A$2:$C$57,3,FALSE)</f>
        <v>Cash</v>
      </c>
      <c r="J96" s="5">
        <f>VLOOKUP(F96,'Set up'!$A$2:$D$57,4,FALSE)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up'!$A$2:$E$57,5,FALSE)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up'!$A$2:$C$57,2,FALSE)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up'!$A$2:$C$57,3,FALSE)</f>
        <v>120</v>
      </c>
      <c r="J97" s="5">
        <f>VLOOKUP(F97,'Set up'!$A$2:$D$57,4,FALSE)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up'!$A$2:$E$57,5,FALSE)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up'!$A$2:$C$57,2,FALSE)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up'!$A$2:$C$57,3,FALSE)</f>
        <v>120</v>
      </c>
      <c r="J98" s="5">
        <f>VLOOKUP(F98,'Set up'!$A$2:$D$57,4,FALSE)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up'!$A$2:$E$57,5,FALSE)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up'!$A$2:$C$57,2,FALSE)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up'!$A$2:$C$57,3,FALSE)</f>
        <v>120</v>
      </c>
      <c r="J99" s="5">
        <f>VLOOKUP(F99,'Set up'!$A$2:$D$57,4,FALSE)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up'!$A$2:$E$57,5,FALSE)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up'!$A$2:$C$57,2,FALSE)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up'!$A$2:$C$57,3,FALSE)</f>
        <v>120</v>
      </c>
      <c r="J100" s="5">
        <f>VLOOKUP(F100,'Set up'!$A$2:$D$57,4,FALSE)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up'!$A$2:$E$57,5,FALSE)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up'!$A$2:$C$57,2,FALSE)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up'!$A$2:$C$57,3,FALSE)</f>
        <v>45</v>
      </c>
      <c r="J101" s="5">
        <f>VLOOKUP(F101,'Set up'!$A$2:$D$57,4,FALSE)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up'!$A$2:$E$57,5,FALSE)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up'!$A$2:$C$57,2,FALSE)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up'!$A$2:$C$57,3,FALSE)</f>
        <v>45</v>
      </c>
      <c r="J102" s="5">
        <f>VLOOKUP(F102,'Set up'!$A$2:$D$57,4,FALSE)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up'!$A$2:$E$57,5,FALSE)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up'!$A$2:$C$57,2,FALSE)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up'!$A$2:$C$57,3,FALSE)</f>
        <v>Cash</v>
      </c>
      <c r="J103" s="5">
        <f>VLOOKUP(F103,'Set up'!$A$2:$D$57,4,FALSE)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up'!$A$2:$E$57,5,FALSE)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up'!$A$2:$C$57,2,FALSE)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up'!$A$2:$C$57,3,FALSE)</f>
        <v>Cash</v>
      </c>
      <c r="J104" s="5">
        <f>VLOOKUP(F104,'Set up'!$A$2:$D$57,4,FALSE)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up'!$A$2:$E$57,5,FALSE)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up'!$A$2:$C$57,2,FALSE)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up'!$A$2:$C$57,3,FALSE)</f>
        <v>Cash</v>
      </c>
      <c r="J105" s="5">
        <f>VLOOKUP(F105,'Set up'!$A$2:$D$57,4,FALSE)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up'!$A$2:$E$57,5,FALSE)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up'!$A$2:$C$57,2,FALSE)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up'!$A$2:$C$57,3,FALSE)</f>
        <v>Cash</v>
      </c>
      <c r="J106" s="5">
        <f>VLOOKUP(F106,'Set up'!$A$2:$D$57,4,FALSE)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up'!$A$2:$E$57,5,FALSE)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up'!$A$2:$C$57,2,FALSE)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up'!$A$2:$C$57,3,FALSE)</f>
        <v>Cash</v>
      </c>
      <c r="J107" s="5">
        <f>VLOOKUP(F107,'Set up'!$A$2:$D$57,4,FALSE)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up'!$A$2:$E$57,5,FALSE)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up'!$A$2:$C$57,2,FALSE)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up'!$A$2:$C$57,3,FALSE)</f>
        <v>Cash</v>
      </c>
      <c r="J108" s="5">
        <f>VLOOKUP(F108,'Set up'!$A$2:$D$57,4,FALSE)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up'!$A$2:$E$57,5,FALSE)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up'!$A$2:$C$57,2,FALSE)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up'!$A$2:$C$57,3,FALSE)</f>
        <v>Cash</v>
      </c>
      <c r="J109" s="5">
        <f>VLOOKUP(F109,'Set up'!$A$2:$D$57,4,FALSE)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up'!$A$2:$E$57,5,FALSE)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up'!$A$2:$C$57,2,FALSE)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up'!$A$2:$C$57,3,FALSE)</f>
        <v>Cash</v>
      </c>
      <c r="J110" s="5">
        <f>VLOOKUP(F110,'Set up'!$A$2:$D$57,4,FALSE)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up'!$A$2:$E$57,5,FALSE)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up'!$A$2:$C$57,2,FALSE)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up'!$A$2:$C$57,3,FALSE)</f>
        <v>Cash</v>
      </c>
      <c r="J111" s="5">
        <f>VLOOKUP(F111,'Set up'!$A$2:$D$57,4,FALSE)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up'!$A$2:$E$57,5,FALSE)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up'!$A$2:$C$57,2,FALSE)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up'!$A$2:$C$57,3,FALSE)</f>
        <v>Cash</v>
      </c>
      <c r="J112" s="5">
        <f>VLOOKUP(F112,'Set up'!$A$2:$D$57,4,FALSE)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up'!$A$2:$E$57,5,FALSE)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up'!$A$2:$C$57,2,FALSE)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up'!$A$2:$C$57,3,FALSE)</f>
        <v>Cash</v>
      </c>
      <c r="J113" s="5">
        <f>VLOOKUP(F113,'Set up'!$A$2:$D$57,4,FALSE)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up'!$A$2:$E$57,5,FALSE)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up'!$A$2:$C$57,2,FALSE)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up'!$A$2:$C$57,3,FALSE)</f>
        <v>60</v>
      </c>
      <c r="J114" s="5">
        <f>VLOOKUP(F114,'Set up'!$A$2:$D$57,4,FALSE)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up'!$A$2:$E$57,5,FALSE)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up'!$A$2:$C$57,2,FALSE)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up'!$A$2:$C$57,3,FALSE)</f>
        <v>60</v>
      </c>
      <c r="J115" s="5">
        <f>VLOOKUP(F115,'Set up'!$A$2:$D$57,4,FALSE)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up'!$A$2:$E$57,5,FALSE)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up'!$A$2:$C$57,2,FALSE)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up'!$A$2:$C$57,3,FALSE)</f>
        <v>Cash</v>
      </c>
      <c r="J116" s="5">
        <f>VLOOKUP(F116,'Set up'!$A$2:$D$57,4,FALSE)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up'!$A$2:$E$57,5,FALSE)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up'!$A$2:$C$57,2,FALSE)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up'!$A$2:$C$57,3,FALSE)</f>
        <v>Cash</v>
      </c>
      <c r="J117" s="5">
        <f>VLOOKUP(F117,'Set up'!$A$2:$D$57,4,FALSE)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up'!$A$2:$E$57,5,FALSE)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up'!$A$2:$C$57,2,FALSE)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up'!$A$2:$C$57,3,FALSE)</f>
        <v>120</v>
      </c>
      <c r="J118" s="5">
        <f>VLOOKUP(F118,'Set up'!$A$2:$D$57,4,FALSE)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up'!$A$2:$E$57,5,FALSE)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up'!$A$2:$C$57,2,FALSE)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up'!$A$2:$C$57,3,FALSE)</f>
        <v>120</v>
      </c>
      <c r="J119" s="5">
        <f>VLOOKUP(F119,'Set up'!$A$2:$D$57,4,FALSE)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up'!$A$2:$E$57,5,FALSE)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up'!$A$2:$C$57,2,FALSE)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up'!$A$2:$C$57,3,FALSE)</f>
        <v>120</v>
      </c>
      <c r="J120" s="5">
        <f>VLOOKUP(F120,'Set up'!$A$2:$D$57,4,FALSE)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up'!$A$2:$E$57,5,FALSE)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up'!$A$2:$C$57,2,FALSE)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up'!$A$2:$C$57,3,FALSE)</f>
        <v>120</v>
      </c>
      <c r="J121" s="5">
        <f>VLOOKUP(F121,'Set up'!$A$2:$D$57,4,FALSE)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up'!$A$2:$E$57,5,FALSE)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up'!$A$2:$C$57,2,FALSE)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up'!$A$2:$C$57,3,FALSE)</f>
        <v>120</v>
      </c>
      <c r="J122" s="5">
        <f>VLOOKUP(F122,'Set up'!$A$2:$D$57,4,FALSE)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up'!$A$2:$E$57,5,FALSE)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up'!$A$2:$C$57,2,FALSE)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up'!$A$2:$C$57,3,FALSE)</f>
        <v>120</v>
      </c>
      <c r="J123" s="5">
        <f>VLOOKUP(F123,'Set up'!$A$2:$D$57,4,FALSE)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up'!$A$2:$E$57,5,FALSE)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up'!$A$2:$C$57,2,FALSE)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up'!$A$2:$C$57,3,FALSE)</f>
        <v>Cash</v>
      </c>
      <c r="J124" s="5">
        <f>VLOOKUP(F124,'Set up'!$A$2:$D$57,4,FALSE)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up'!$A$2:$E$57,5,FALSE)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up'!$A$2:$C$57,2,FALSE)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up'!$A$2:$C$57,3,FALSE)</f>
        <v>Cash</v>
      </c>
      <c r="J125" s="5">
        <f>VLOOKUP(F125,'Set up'!$A$2:$D$57,4,FALSE)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up'!$A$2:$E$57,5,FALSE)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up'!$A$2:$C$57,2,FALSE)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up'!$A$2:$C$57,3,FALSE)</f>
        <v>Cash</v>
      </c>
      <c r="J126" s="5">
        <f>VLOOKUP(F126,'Set up'!$A$2:$D$57,4,FALSE)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up'!$A$2:$E$57,5,FALSE)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up'!$A$2:$C$57,2,FALSE)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up'!$A$2:$C$57,3,FALSE)</f>
        <v>Cash</v>
      </c>
      <c r="J127" s="5">
        <f>VLOOKUP(F127,'Set up'!$A$2:$D$57,4,FALSE)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up'!$A$2:$E$57,5,FALSE)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up'!$A$2:$C$57,2,FALSE)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up'!$A$2:$C$57,3,FALSE)</f>
        <v>Cash</v>
      </c>
      <c r="J128" s="5">
        <f>VLOOKUP(F128,'Set up'!$A$2:$D$57,4,FALSE)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up'!$A$2:$E$57,5,FALSE)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up'!$A$2:$C$57,2,FALSE)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up'!$A$2:$C$57,3,FALSE)</f>
        <v>Cash</v>
      </c>
      <c r="J129" s="5">
        <f>VLOOKUP(F129,'Set up'!$A$2:$D$57,4,FALSE)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up'!$A$2:$E$57,5,FALSE)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up'!$A$2:$C$57,2,FALSE)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up'!$A$2:$C$57,3,FALSE)</f>
        <v>Cash</v>
      </c>
      <c r="J130" s="5">
        <f>VLOOKUP(F130,'Set up'!$A$2:$D$57,4,FALSE)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up'!$A$2:$E$57,5,FALSE)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up'!$A$2:$C$57,2,FALSE)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up'!$A$2:$C$57,3,FALSE)</f>
        <v>45</v>
      </c>
      <c r="J131" s="5">
        <f>VLOOKUP(F131,'Set up'!$A$2:$D$57,4,FALSE)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up'!$A$2:$E$57,5,FALSE)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up'!$A$2:$C$57,2,FALSE)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up'!$A$2:$C$57,3,FALSE)</f>
        <v>45</v>
      </c>
      <c r="J132" s="5">
        <f>VLOOKUP(F132,'Set up'!$A$2:$D$57,4,FALSE)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up'!$A$2:$E$57,5,FALSE)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up'!$A$2:$C$57,2,FALSE)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up'!$A$2:$C$57,3,FALSE)</f>
        <v>45</v>
      </c>
      <c r="J133" s="5">
        <f>VLOOKUP(F133,'Set up'!$A$2:$D$57,4,FALSE)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up'!$A$2:$E$57,5,FALSE)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up'!$A$2:$C$57,2,FALSE)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up'!$A$2:$C$57,3,FALSE)</f>
        <v>45</v>
      </c>
      <c r="J134" s="5">
        <f>VLOOKUP(F134,'Set up'!$A$2:$D$57,4,FALSE)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up'!$A$2:$E$57,5,FALSE)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up'!$A$2:$C$57,2,FALSE)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up'!$A$2:$C$57,3,FALSE)</f>
        <v>Cash</v>
      </c>
      <c r="J135" s="5">
        <f>VLOOKUP(F135,'Set up'!$A$2:$D$57,4,FALSE)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up'!$A$2:$E$57,5,FALSE)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up'!$A$2:$C$57,2,FALSE)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up'!$A$2:$C$57,3,FALSE)</f>
        <v>Cash</v>
      </c>
      <c r="J136" s="5">
        <f>VLOOKUP(F136,'Set up'!$A$2:$D$57,4,FALSE)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up'!$A$2:$E$57,5,FALSE)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up'!$A$2:$C$57,2,FALSE)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up'!$A$2:$C$57,3,FALSE)</f>
        <v>60</v>
      </c>
      <c r="J137" s="5">
        <f>VLOOKUP(F137,'Set up'!$A$2:$D$57,4,FALSE)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up'!$A$2:$E$57,5,FALSE)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up'!$A$2:$C$57,2,FALSE)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up'!$A$2:$C$57,3,FALSE)</f>
        <v>Cash</v>
      </c>
      <c r="J138" s="5">
        <f>VLOOKUP(F138,'Set up'!$A$2:$D$57,4,FALSE)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up'!$A$2:$E$57,5,FALSE)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up'!$A$2:$C$57,2,FALSE)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up'!$A$2:$C$57,3,FALSE)</f>
        <v>120</v>
      </c>
      <c r="J139" s="5">
        <f>VLOOKUP(F139,'Set up'!$A$2:$D$57,4,FALSE)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up'!$A$2:$E$57,5,FALSE)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up'!$A$2:$C$57,2,FALSE)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up'!$A$2:$C$57,3,FALSE)</f>
        <v>120</v>
      </c>
      <c r="J140" s="5">
        <f>VLOOKUP(F140,'Set up'!$A$2:$D$57,4,FALSE)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up'!$A$2:$E$57,5,FALSE)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up'!$A$2:$C$57,2,FALSE)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up'!$A$2:$C$57,3,FALSE)</f>
        <v>120</v>
      </c>
      <c r="J141" s="5">
        <f>VLOOKUP(F141,'Set up'!$A$2:$D$57,4,FALSE)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up'!$A$2:$E$57,5,FALSE)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up'!$A$2:$C$57,2,FALSE)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up'!$A$2:$C$57,3,FALSE)</f>
        <v>120</v>
      </c>
      <c r="J142" s="5">
        <f>VLOOKUP(F142,'Set up'!$A$2:$D$57,4,FALSE)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up'!$A$2:$E$57,5,FALSE)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up'!$A$2:$C$57,2,FALSE)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up'!$A$2:$C$57,3,FALSE)</f>
        <v>120</v>
      </c>
      <c r="J143" s="5">
        <f>VLOOKUP(F143,'Set up'!$A$2:$D$57,4,FALSE)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up'!$A$2:$E$57,5,FALSE)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up'!$A$2:$C$57,2,FALSE)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up'!$A$2:$C$57,3,FALSE)</f>
        <v>#N/A</v>
      </c>
      <c r="J144" s="5" t="e">
        <f>VLOOKUP(F144,'Set up'!$A$2:$D$57,4,FALSE)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up'!$A$2:$E$57,5,FALSE)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up'!$A$2:$C$57,2,FALSE)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up'!$A$2:$C$57,3,FALSE)</f>
        <v>Cash</v>
      </c>
      <c r="J145" s="5">
        <f>VLOOKUP(F145,'Set up'!$A$2:$D$57,4,FALSE)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up'!$A$2:$E$57,5,FALSE)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up'!$A$2:$C$57,2,FALSE)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up'!$A$2:$C$57,3,FALSE)</f>
        <v>Cash</v>
      </c>
      <c r="J146" s="5">
        <f>VLOOKUP(F146,'Set up'!$A$2:$D$57,4,FALSE)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up'!$A$2:$E$57,5,FALSE)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up'!$A$2:$C$57,2,FALSE)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up'!$A$2:$C$57,3,FALSE)</f>
        <v>120</v>
      </c>
      <c r="J147" s="5">
        <f>VLOOKUP(F147,'Set up'!$A$2:$D$57,4,FALSE)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up'!$A$2:$E$57,5,FALSE)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up'!$A$2:$C$57,2,FALSE)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up'!$A$2:$C$57,3,FALSE)</f>
        <v>45</v>
      </c>
      <c r="J148" s="5">
        <f>VLOOKUP(F148,'Set up'!$A$2:$D$57,4,FALSE)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up'!$A$2:$E$57,5,FALSE)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up'!$A$2:$C$57,2,FALSE)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up'!$A$2:$C$57,3,FALSE)</f>
        <v>45</v>
      </c>
      <c r="J149" s="5">
        <f>VLOOKUP(F149,'Set up'!$A$2:$D$57,4,FALSE)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up'!$A$2:$E$57,5,FALSE)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up'!$A$2:$C$57,2,FALSE)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up'!$A$2:$C$57,3,FALSE)</f>
        <v>45</v>
      </c>
      <c r="J150" s="5">
        <f>VLOOKUP(F150,'Set up'!$A$2:$D$57,4,FALSE)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up'!$A$2:$E$57,5,FALSE)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up'!$A$2:$C$57,2,FALSE)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up'!$A$2:$C$57,3,FALSE)</f>
        <v>120</v>
      </c>
      <c r="J151" s="5">
        <f>VLOOKUP(F151,'Set up'!$A$2:$D$57,4,FALSE)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up'!$A$2:$E$57,5,FALSE)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up'!$A$2:$C$57,2,FALSE)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up'!$A$2:$C$57,3,FALSE)</f>
        <v>120</v>
      </c>
      <c r="J152" s="5">
        <f>VLOOKUP(F152,'Set up'!$A$2:$D$57,4,FALSE)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up'!$A$2:$E$57,5,FALSE)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up'!$A$2:$C$57,2,FALSE)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up'!$A$2:$C$57,3,FALSE)</f>
        <v>120</v>
      </c>
      <c r="J153" s="5">
        <f>VLOOKUP(F153,'Set up'!$A$2:$D$57,4,FALSE)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up'!$A$2:$E$57,5,FALSE)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up'!$A$2:$C$57,2,FALSE)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up'!$A$2:$C$57,3,FALSE)</f>
        <v>120</v>
      </c>
      <c r="J154" s="5">
        <f>VLOOKUP(F154,'Set up'!$A$2:$D$57,4,FALSE)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up'!$A$2:$E$57,5,FALSE)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up'!$A$2:$C$57,2,FALSE)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up'!$A$2:$C$57,3,FALSE)</f>
        <v>Cash</v>
      </c>
      <c r="J155" s="5">
        <f>VLOOKUP(F155,'Set up'!$A$2:$D$57,4,FALSE)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up'!$A$2:$E$57,5,FALSE)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up'!$A$2:$C$57,2,FALSE)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up'!$A$2:$C$57,3,FALSE)</f>
        <v>Cash</v>
      </c>
      <c r="J156" s="5">
        <f>VLOOKUP(F156,'Set up'!$A$2:$D$57,4,FALSE)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up'!$A$2:$E$57,5,FALSE)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up'!$A$2:$C$57,2,FALSE)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up'!$A$2:$C$57,3,FALSE)</f>
        <v>Cash</v>
      </c>
      <c r="J157" s="5">
        <f>VLOOKUP(F157,'Set up'!$A$2:$D$57,4,FALSE)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up'!$A$2:$E$57,5,FALSE)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up'!$A$2:$C$57,2,FALSE)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up'!$A$2:$C$57,3,FALSE)</f>
        <v>Cash</v>
      </c>
      <c r="J158" s="5">
        <f>VLOOKUP(F158,'Set up'!$A$2:$D$57,4,FALSE)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up'!$A$2:$E$57,5,FALSE)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up'!$A$2:$C$57,2,FALSE)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up'!$A$2:$C$57,3,FALSE)</f>
        <v>Cash</v>
      </c>
      <c r="J159" s="5">
        <f>VLOOKUP(F159,'Set up'!$A$2:$D$57,4,FALSE)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up'!$A$2:$E$57,5,FALSE)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up'!$A$2:$C$57,2,FALSE)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up'!$A$2:$C$57,3,FALSE)</f>
        <v>Cash</v>
      </c>
      <c r="J160" s="5">
        <f>VLOOKUP(F160,'Set up'!$A$2:$D$57,4,FALSE)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up'!$A$2:$E$57,5,FALSE)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up'!$A$2:$C$57,2,FALSE)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up'!$A$2:$C$57,3,FALSE)</f>
        <v>Cash</v>
      </c>
      <c r="J161" s="5">
        <f>VLOOKUP(F161,'Set up'!$A$2:$D$57,4,FALSE)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up'!$A$2:$E$57,5,FALSE)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up'!$A$2:$C$57,2,FALSE)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up'!$A$2:$C$57,3,FALSE)</f>
        <v>Cash</v>
      </c>
      <c r="J162" s="5">
        <f>VLOOKUP(F162,'Set up'!$A$2:$D$57,4,FALSE)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up'!$A$2:$E$57,5,FALSE)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up'!$A$2:$C$57,2,FALSE)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up'!$A$2:$C$57,3,FALSE)</f>
        <v>Cash</v>
      </c>
      <c r="J163" s="5">
        <f>VLOOKUP(F163,'Set up'!$A$2:$D$57,4,FALSE)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up'!$A$2:$E$57,5,FALSE)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up'!$A$2:$C$57,2,FALSE)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up'!$A$2:$C$57,3,FALSE)</f>
        <v>Cash</v>
      </c>
      <c r="J164" s="5">
        <f>VLOOKUP(F164,'Set up'!$A$2:$D$57,4,FALSE)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up'!$A$2:$E$57,5,FALSE)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up'!$A$2:$C$57,2,FALSE)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up'!$A$2:$C$57,3,FALSE)</f>
        <v>Cash</v>
      </c>
      <c r="J165" s="5">
        <f>VLOOKUP(F165,'Set up'!$A$2:$D$57,4,FALSE)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up'!$A$2:$E$57,5,FALSE)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up'!$A$2:$C$57,2,FALSE)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up'!$A$2:$C$57,3,FALSE)</f>
        <v>Cash</v>
      </c>
      <c r="J166" s="5">
        <f>VLOOKUP(F166,'Set up'!$A$2:$D$57,4,FALSE)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up'!$A$2:$E$57,5,FALSE)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up'!$A$2:$C$57,2,FALSE)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up'!$A$2:$C$57,3,FALSE)</f>
        <v>120</v>
      </c>
      <c r="J167" s="5">
        <f>VLOOKUP(F167,'Set up'!$A$2:$D$57,4,FALSE)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up'!$A$2:$E$57,5,FALSE)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up'!$A$2:$C$57,2,FALSE)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up'!$A$2:$C$57,3,FALSE)</f>
        <v>Cash</v>
      </c>
      <c r="J168" s="5">
        <f>VLOOKUP(F168,'Set up'!$A$2:$D$57,4,FALSE)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up'!$A$2:$E$57,5,FALSE)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up'!$A$2:$C$57,2,FALSE)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up'!$A$2:$C$57,3,FALSE)</f>
        <v>45</v>
      </c>
      <c r="J169" s="5">
        <f>VLOOKUP(F169,'Set up'!$A$2:$D$57,4,FALSE)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up'!$A$2:$E$57,5,FALSE)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up'!$A$2:$C$57,2,FALSE)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up'!$A$2:$C$57,3,FALSE)</f>
        <v>45</v>
      </c>
      <c r="J170" s="5">
        <f>VLOOKUP(F170,'Set up'!$A$2:$D$57,4,FALSE)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up'!$A$2:$E$57,5,FALSE)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up'!$A$2:$C$57,2,FALSE)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up'!$A$2:$C$57,3,FALSE)</f>
        <v>Cash</v>
      </c>
      <c r="J171" s="5">
        <f>VLOOKUP(F171,'Set up'!$A$2:$D$57,4,FALSE)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up'!$A$2:$E$57,5,FALSE)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up'!$A$2:$C$57,2,FALSE)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up'!$A$2:$C$57,3,FALSE)</f>
        <v>Cash</v>
      </c>
      <c r="J172" s="5">
        <f>VLOOKUP(F172,'Set up'!$A$2:$D$57,4,FALSE)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up'!$A$2:$E$57,5,FALSE)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up'!$A$2:$C$57,2,FALSE)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up'!$A$2:$C$57,3,FALSE)</f>
        <v>Cash</v>
      </c>
      <c r="J173" s="5">
        <f>VLOOKUP(F173,'Set up'!$A$2:$D$57,4,FALSE)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up'!$A$2:$E$57,5,FALSE)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up'!$A$2:$C$57,2,FALSE)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up'!$A$2:$C$57,3,FALSE)</f>
        <v>Cash</v>
      </c>
      <c r="J174" s="5">
        <f>VLOOKUP(F174,'Set up'!$A$2:$D$57,4,FALSE)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up'!$A$2:$E$57,5,FALSE)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up'!$A$2:$C$57,2,FALSE)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up'!$A$2:$C$57,3,FALSE)</f>
        <v>Cash</v>
      </c>
      <c r="J175" s="5">
        <f>VLOOKUP(F175,'Set up'!$A$2:$D$57,4,FALSE)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up'!$A$2:$E$57,5,FALSE)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up'!$A$2:$C$57,2,FALSE)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up'!$A$2:$C$57,3,FALSE)</f>
        <v>Cash</v>
      </c>
      <c r="J176" s="5">
        <f>VLOOKUP(F176,'Set up'!$A$2:$D$57,4,FALSE)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up'!$A$2:$E$57,5,FALSE)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up'!$A$2:$C$57,2,FALSE)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up'!$A$2:$C$57,3,FALSE)</f>
        <v>Cash</v>
      </c>
      <c r="J177" s="5">
        <f>VLOOKUP(F177,'Set up'!$A$2:$D$57,4,FALSE)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up'!$A$2:$E$57,5,FALSE)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up'!$A$2:$C$57,2,FALSE)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up'!$A$2:$C$57,3,FALSE)</f>
        <v>45</v>
      </c>
      <c r="J178" s="5">
        <f>VLOOKUP(F178,'Set up'!$A$2:$D$57,4,FALSE)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up'!$A$2:$E$57,5,FALSE)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up'!$A$2:$C$57,2,FALSE)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up'!$A$2:$C$57,3,FALSE)</f>
        <v>45</v>
      </c>
      <c r="J179" s="5">
        <f>VLOOKUP(F179,'Set up'!$A$2:$D$57,4,FALSE)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up'!$A$2:$E$57,5,FALSE)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up'!$A$2:$C$57,2,FALSE)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up'!$A$2:$C$57,3,FALSE)</f>
        <v>45</v>
      </c>
      <c r="J180" s="5">
        <f>VLOOKUP(F180,'Set up'!$A$2:$D$57,4,FALSE)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up'!$A$2:$E$57,5,FALSE)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up'!$A$2:$C$57,2,FALSE)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up'!$A$2:$C$57,3,FALSE)</f>
        <v>Cash</v>
      </c>
      <c r="J181" s="5">
        <f>VLOOKUP(F181,'Set up'!$A$2:$D$57,4,FALSE)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up'!$A$2:$E$57,5,FALSE)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up'!$A$2:$C$57,2,FALSE)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up'!$A$2:$C$57,3,FALSE)</f>
        <v>Cash</v>
      </c>
      <c r="J182" s="5">
        <f>VLOOKUP(F182,'Set up'!$A$2:$D$57,4,FALSE)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up'!$A$2:$E$57,5,FALSE)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up'!$A$2:$C$57,2,FALSE)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up'!$A$2:$C$57,3,FALSE)</f>
        <v>Cash</v>
      </c>
      <c r="J183" s="5">
        <f>VLOOKUP(F183,'Set up'!$A$2:$D$57,4,FALSE)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up'!$A$2:$E$57,5,FALSE)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up'!$A$2:$C$57,2,FALSE)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up'!$A$2:$C$57,3,FALSE)</f>
        <v>120</v>
      </c>
      <c r="J184" s="5">
        <f>VLOOKUP(F184,'Set up'!$A$2:$D$57,4,FALSE)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up'!$A$2:$E$57,5,FALSE)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up'!$A$2:$C$57,2,FALSE)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up'!$A$2:$C$57,3,FALSE)</f>
        <v>120</v>
      </c>
      <c r="J185" s="5">
        <f>VLOOKUP(F185,'Set up'!$A$2:$D$57,4,FALSE)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up'!$A$2:$E$57,5,FALSE)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up'!$A$2:$C$57,2,FALSE)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up'!$A$2:$C$57,3,FALSE)</f>
        <v>120</v>
      </c>
      <c r="J186" s="5">
        <f>VLOOKUP(F186,'Set up'!$A$2:$D$57,4,FALSE)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up'!$A$2:$E$57,5,FALSE)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up'!$A$2:$C$57,2,FALSE)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up'!$A$2:$C$57,3,FALSE)</f>
        <v>120</v>
      </c>
      <c r="J187" s="5">
        <f>VLOOKUP(F187,'Set up'!$A$2:$D$57,4,FALSE)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up'!$A$2:$E$57,5,FALSE)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up'!$A$2:$C$57,2,FALSE)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up'!$A$2:$C$57,3,FALSE)</f>
        <v>Cash</v>
      </c>
      <c r="J188" s="5">
        <f>VLOOKUP(F188,'Set up'!$A$2:$D$57,4,FALSE)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up'!$A$2:$E$57,5,FALSE)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up'!$A$2:$C$57,2,FALSE)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up'!$A$2:$C$57,3,FALSE)</f>
        <v>Cash</v>
      </c>
      <c r="J189" s="5">
        <f>VLOOKUP(F189,'Set up'!$A$2:$D$57,4,FALSE)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up'!$A$2:$E$57,5,FALSE)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up'!$A$2:$C$57,2,FALSE)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up'!$A$2:$C$57,3,FALSE)</f>
        <v>Cash</v>
      </c>
      <c r="J190" s="5">
        <f>VLOOKUP(F190,'Set up'!$A$2:$D$57,4,FALSE)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up'!$A$2:$E$57,5,FALSE)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up'!$A$2:$C$57,2,FALSE)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up'!$A$2:$C$57,3,FALSE)</f>
        <v>Cash</v>
      </c>
      <c r="J191" s="5">
        <f>VLOOKUP(F191,'Set up'!$A$2:$D$57,4,FALSE)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up'!$A$2:$E$57,5,FALSE)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up'!$A$2:$C$57,2,FALSE)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up'!$A$2:$C$57,3,FALSE)</f>
        <v>Cash</v>
      </c>
      <c r="J192" s="5">
        <f>VLOOKUP(F192,'Set up'!$A$2:$D$57,4,FALSE)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up'!$A$2:$E$57,5,FALSE)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up'!$A$2:$C$57,2,FALSE)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up'!$A$2:$C$57,3,FALSE)</f>
        <v>Cash</v>
      </c>
      <c r="J193" s="5">
        <f>VLOOKUP(F193,'Set up'!$A$2:$D$57,4,FALSE)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up'!$A$2:$E$57,5,FALSE)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up'!$A$2:$C$57,2,FALSE)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up'!$A$2:$C$57,3,FALSE)</f>
        <v>Cash</v>
      </c>
      <c r="J194" s="5">
        <f>VLOOKUP(F194,'Set up'!$A$2:$D$57,4,FALSE)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up'!$A$2:$E$57,5,FALSE)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up'!$A$2:$C$57,2,FALSE)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up'!$A$2:$C$57,3,FALSE)</f>
        <v>Cash</v>
      </c>
      <c r="J195" s="5">
        <f>VLOOKUP(F195,'Set up'!$A$2:$D$57,4,FALSE)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up'!$A$2:$E$57,5,FALSE)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up'!$A$2:$C$57,2,FALSE)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up'!$A$2:$C$57,3,FALSE)</f>
        <v>Cash</v>
      </c>
      <c r="J196" s="5">
        <f>VLOOKUP(F196,'Set up'!$A$2:$D$57,4,FALSE)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up'!$A$2:$E$57,5,FALSE)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up'!$A$2:$C$57,2,FALSE)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up'!$A$2:$C$57,3,FALSE)</f>
        <v>Cash</v>
      </c>
      <c r="J197" s="5">
        <f>VLOOKUP(F197,'Set up'!$A$2:$D$57,4,FALSE)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up'!$A$2:$E$57,5,FALSE)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up'!$A$2:$C$57,2,FALSE)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up'!$A$2:$C$57,3,FALSE)</f>
        <v>Cash</v>
      </c>
      <c r="J198" s="5">
        <f>VLOOKUP(F198,'Set up'!$A$2:$D$57,4,FALSE)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up'!$A$2:$E$57,5,FALSE)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up'!$A$2:$C$57,2,FALSE)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up'!$A$2:$C$57,3,FALSE)</f>
        <v>Cash</v>
      </c>
      <c r="J199" s="5">
        <f>VLOOKUP(F199,'Set up'!$A$2:$D$57,4,FALSE)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up'!$A$2:$E$57,5,FALSE)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up'!$A$2:$C$57,2,FALSE)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up'!$A$2:$C$57,3,FALSE)</f>
        <v>Cash</v>
      </c>
      <c r="J200" s="5">
        <f>VLOOKUP(F200,'Set up'!$A$2:$D$57,4,FALSE)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up'!$A$2:$E$57,5,FALSE)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up'!$A$2:$C$57,2,FALSE)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up'!$A$2:$C$57,3,FALSE)</f>
        <v>Cash</v>
      </c>
      <c r="J201" s="5">
        <f>VLOOKUP(F201,'Set up'!$A$2:$D$57,4,FALSE)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up'!$A$2:$E$57,5,FALSE)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up'!$A$2:$C$57,2,FALSE)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up'!$A$2:$C$57,3,FALSE)</f>
        <v>Cash</v>
      </c>
      <c r="J202" s="5">
        <f>VLOOKUP(F202,'Set up'!$A$2:$D$57,4,FALSE)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up'!$A$2:$E$57,5,FALSE)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up'!$A$2:$C$57,2,FALSE)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up'!$A$2:$C$57,3,FALSE)</f>
        <v>Cash</v>
      </c>
      <c r="J203" s="5">
        <f>VLOOKUP(F203,'Set up'!$A$2:$D$57,4,FALSE)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up'!$A$2:$E$57,5,FALSE)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up'!$A$2:$C$57,2,FALSE)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up'!$A$2:$C$57,3,FALSE)</f>
        <v>Cash</v>
      </c>
      <c r="J204" s="5">
        <f>VLOOKUP(F204,'Set up'!$A$2:$D$57,4,FALSE)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up'!$A$2:$E$57,5,FALSE)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up'!$A$2:$C$57,2,FALSE)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up'!$A$2:$C$57,3,FALSE)</f>
        <v>120</v>
      </c>
      <c r="J205" s="5">
        <f>VLOOKUP(F205,'Set up'!$A$2:$D$57,4,FALSE)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up'!$A$2:$E$57,5,FALSE)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up'!$A$2:$C$57,2,FALSE)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up'!$A$2:$C$57,3,FALSE)</f>
        <v>120</v>
      </c>
      <c r="J206" s="5">
        <f>VLOOKUP(F206,'Set up'!$A$2:$D$57,4,FALSE)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up'!$A$2:$E$57,5,FALSE)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up'!$A$2:$C$57,2,FALSE)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up'!$A$2:$C$57,3,FALSE)</f>
        <v>120</v>
      </c>
      <c r="J207" s="5">
        <f>VLOOKUP(F207,'Set up'!$A$2:$D$57,4,FALSE)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up'!$A$2:$E$57,5,FALSE)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up'!$A$2:$C$57,2,FALSE)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up'!$A$2:$C$57,3,FALSE)</f>
        <v>120</v>
      </c>
      <c r="J208" s="5">
        <f>VLOOKUP(F208,'Set up'!$A$2:$D$57,4,FALSE)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up'!$A$2:$E$57,5,FALSE)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up'!$A$2:$C$57,2,FALSE)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up'!$A$2:$C$57,3,FALSE)</f>
        <v>Cash</v>
      </c>
      <c r="J209" s="5">
        <f>VLOOKUP(F209,'Set up'!$A$2:$D$57,4,FALSE)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up'!$A$2:$E$57,5,FALSE)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up'!$A$2:$C$57,2,FALSE)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up'!$A$2:$C$57,3,FALSE)</f>
        <v>Cash</v>
      </c>
      <c r="J210" s="5">
        <f>VLOOKUP(F210,'Set up'!$A$2:$D$57,4,FALSE)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up'!$A$2:$E$57,5,FALSE)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up'!$A$2:$C$57,2,FALSE)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up'!$A$2:$C$57,3,FALSE)</f>
        <v>Cash</v>
      </c>
      <c r="J211" s="5">
        <f>VLOOKUP(F211,'Set up'!$A$2:$D$57,4,FALSE)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up'!$A$2:$E$57,5,FALSE)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up'!$A$2:$C$57,2,FALSE)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up'!$A$2:$C$57,3,FALSE)</f>
        <v>Cash</v>
      </c>
      <c r="J212" s="5">
        <f>VLOOKUP(F212,'Set up'!$A$2:$D$57,4,FALSE)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up'!$A$2:$E$57,5,FALSE)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up'!$A$2:$C$57,2,FALSE)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up'!$A$2:$C$57,3,FALSE)</f>
        <v>Cash</v>
      </c>
      <c r="J213" s="5">
        <f>VLOOKUP(F213,'Set up'!$A$2:$D$57,4,FALSE)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up'!$A$2:$E$57,5,FALSE)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up'!$A$2:$C$57,2,FALSE)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up'!$A$2:$C$57,3,FALSE)</f>
        <v>Cash</v>
      </c>
      <c r="J214" s="5">
        <f>VLOOKUP(F214,'Set up'!$A$2:$D$57,4,FALSE)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up'!$A$2:$E$57,5,FALSE)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up'!$A$2:$C$57,2,FALSE)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up'!$A$2:$C$57,3,FALSE)</f>
        <v>120</v>
      </c>
      <c r="J215" s="5">
        <f>VLOOKUP(F215,'Set up'!$A$2:$D$57,4,FALSE)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up'!$A$2:$E$57,5,FALSE)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up'!$A$2:$C$57,2,FALSE)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up'!$A$2:$C$57,3,FALSE)</f>
        <v>120</v>
      </c>
      <c r="J216" s="5">
        <f>VLOOKUP(F216,'Set up'!$A$2:$D$57,4,FALSE)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up'!$A$2:$E$57,5,FALSE)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up'!$A$2:$C$57,2,FALSE)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up'!$A$2:$C$57,3,FALSE)</f>
        <v>120</v>
      </c>
      <c r="J217" s="5">
        <f>VLOOKUP(F217,'Set up'!$A$2:$D$57,4,FALSE)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up'!$A$2:$E$57,5,FALSE)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up'!$A$2:$C$57,2,FALSE)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up'!$A$2:$C$57,3,FALSE)</f>
        <v>120</v>
      </c>
      <c r="J218" s="5">
        <f>VLOOKUP(F218,'Set up'!$A$2:$D$57,4,FALSE)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up'!$A$2:$E$57,5,FALSE)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up'!$A$2:$C$57,2,FALSE)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up'!$A$2:$C$57,3,FALSE)</f>
        <v>Cash</v>
      </c>
      <c r="J219" s="5">
        <f>VLOOKUP(F219,'Set up'!$A$2:$D$57,4,FALSE)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up'!$A$2:$E$57,5,FALSE)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up'!$A$2:$C$57,2,FALSE)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up'!$A$2:$C$57,3,FALSE)</f>
        <v>Cash</v>
      </c>
      <c r="J220" s="5">
        <f>VLOOKUP(F220,'Set up'!$A$2:$D$57,4,FALSE)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up'!$A$2:$E$57,5,FALSE)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up'!$A$2:$C$57,2,FALSE)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up'!$A$2:$C$57,3,FALSE)</f>
        <v>Cash</v>
      </c>
      <c r="J221" s="5">
        <f>VLOOKUP(F221,'Set up'!$A$2:$D$57,4,FALSE)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up'!$A$2:$E$57,5,FALSE)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up'!$A$2:$C$57,2,FALSE)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up'!$A$2:$C$57,3,FALSE)</f>
        <v>60</v>
      </c>
      <c r="J222" s="5">
        <f>VLOOKUP(F222,'Set up'!$A$2:$D$57,4,FALSE)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up'!$A$2:$E$57,5,FALSE)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up'!$A$2:$C$57,2,FALSE)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up'!$A$2:$C$57,3,FALSE)</f>
        <v>60</v>
      </c>
      <c r="J223" s="5">
        <f>VLOOKUP(F223,'Set up'!$A$2:$D$57,4,FALSE)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up'!$A$2:$E$57,5,FALSE)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up'!$A$2:$C$57,2,FALSE)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up'!$A$2:$C$57,3,FALSE)</f>
        <v>60</v>
      </c>
      <c r="J224" s="5">
        <f>VLOOKUP(F224,'Set up'!$A$2:$D$57,4,FALSE)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up'!$A$2:$E$57,5,FALSE)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up'!$A$2:$C$57,2,FALSE)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up'!$A$2:$C$57,3,FALSE)</f>
        <v>60</v>
      </c>
      <c r="J225" s="5">
        <f>VLOOKUP(F225,'Set up'!$A$2:$D$57,4,FALSE)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up'!$A$2:$E$57,5,FALSE)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up'!$A$2:$C$57,2,FALSE)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up'!$A$2:$C$57,3,FALSE)</f>
        <v>120</v>
      </c>
      <c r="J226" s="5">
        <f>VLOOKUP(F226,'Set up'!$A$2:$D$57,4,FALSE)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up'!$A$2:$E$57,5,FALSE)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up'!$A$2:$C$57,2,FALSE)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up'!$A$2:$C$57,3,FALSE)</f>
        <v>120</v>
      </c>
      <c r="J227" s="5">
        <f>VLOOKUP(F227,'Set up'!$A$2:$D$57,4,FALSE)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up'!$A$2:$E$57,5,FALSE)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up'!$A$2:$C$57,2,FALSE)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up'!$A$2:$C$57,3,FALSE)</f>
        <v>120</v>
      </c>
      <c r="J228" s="5">
        <f>VLOOKUP(F228,'Set up'!$A$2:$D$57,4,FALSE)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up'!$A$2:$E$57,5,FALSE)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up'!$A$2:$C$57,2,FALSE)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up'!$A$2:$C$57,3,FALSE)</f>
        <v>120</v>
      </c>
      <c r="J229" s="5">
        <f>VLOOKUP(F229,'Set up'!$A$2:$D$57,4,FALSE)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up'!$A$2:$E$57,5,FALSE)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up'!$A$2:$C$57,2,FALSE)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up'!$A$2:$C$57,3,FALSE)</f>
        <v>60</v>
      </c>
      <c r="J230" s="5">
        <f>VLOOKUP(F230,'Set up'!$A$2:$D$57,4,FALSE)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up'!$A$2:$E$57,5,FALSE)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up'!$A$2:$C$57,2,FALSE)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up'!$A$2:$C$57,3,FALSE)</f>
        <v>120</v>
      </c>
      <c r="J231" s="5">
        <f>VLOOKUP(F231,'Set up'!$A$2:$D$57,4,FALSE)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up'!$A$2:$E$57,5,FALSE)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up'!$A$2:$C$57,2,FALSE)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up'!$A$2:$C$57,3,FALSE)</f>
        <v>120</v>
      </c>
      <c r="J232" s="5">
        <f>VLOOKUP(F232,'Set up'!$A$2:$D$57,4,FALSE)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up'!$A$2:$E$57,5,FALSE)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up'!$A$2:$C$57,2,FALSE)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up'!$A$2:$C$57,3,FALSE)</f>
        <v>120</v>
      </c>
      <c r="J233" s="5">
        <f>VLOOKUP(F233,'Set up'!$A$2:$D$57,4,FALSE)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up'!$A$2:$E$57,5,FALSE)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up'!$A$2:$C$57,2,FALSE)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up'!$A$2:$C$57,3,FALSE)</f>
        <v>120</v>
      </c>
      <c r="J234" s="5">
        <f>VLOOKUP(F234,'Set up'!$A$2:$D$57,4,FALSE)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up'!$A$2:$E$57,5,FALSE)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up'!$A$2:$C$57,2,FALSE)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up'!$A$2:$C$57,3,FALSE)</f>
        <v>Cash</v>
      </c>
      <c r="J235" s="5">
        <f>VLOOKUP(F235,'Set up'!$A$2:$D$57,4,FALSE)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up'!$A$2:$E$57,5,FALSE)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up'!$A$2:$C$57,2,FALSE)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up'!$A$2:$C$57,3,FALSE)</f>
        <v>120</v>
      </c>
      <c r="J236" s="5">
        <f>VLOOKUP(F236,'Set up'!$A$2:$D$57,4,FALSE)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up'!$A$2:$E$57,5,FALSE)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up'!$A$2:$C$57,2,FALSE)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up'!$A$2:$C$57,3,FALSE)</f>
        <v>45</v>
      </c>
      <c r="J237" s="5">
        <f>VLOOKUP(F237,'Set up'!$A$2:$D$57,4,FALSE)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up'!$A$2:$E$57,5,FALSE)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up'!$A$2:$C$57,2,FALSE)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up'!$A$2:$C$57,3,FALSE)</f>
        <v>45</v>
      </c>
      <c r="J238" s="5">
        <f>VLOOKUP(F238,'Set up'!$A$2:$D$57,4,FALSE)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up'!$A$2:$E$57,5,FALSE)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up'!$A$2:$C$57,2,FALSE)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up'!$A$2:$C$57,3,FALSE)</f>
        <v>45</v>
      </c>
      <c r="J239" s="5">
        <f>VLOOKUP(F239,'Set up'!$A$2:$D$57,4,FALSE)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up'!$A$2:$E$57,5,FALSE)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up'!$A$2:$C$57,2,FALSE)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up'!$A$2:$C$57,3,FALSE)</f>
        <v>45</v>
      </c>
      <c r="J240" s="5">
        <f>VLOOKUP(F240,'Set up'!$A$2:$D$57,4,FALSE)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up'!$A$2:$E$57,5,FALSE)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up'!$A$2:$C$57,2,FALSE)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up'!$A$2:$C$57,3,FALSE)</f>
        <v>45</v>
      </c>
      <c r="J241" s="5">
        <f>VLOOKUP(F241,'Set up'!$A$2:$D$57,4,FALSE)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up'!$A$2:$E$57,5,FALSE)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up'!$A$2:$C$57,2,FALSE)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up'!$A$2:$C$57,3,FALSE)</f>
        <v>Cash</v>
      </c>
      <c r="J242" s="5">
        <f>VLOOKUP(F242,'Set up'!$A$2:$D$57,4,FALSE)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up'!$A$2:$E$57,5,FALSE)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up'!$A$2:$C$57,2,FALSE)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up'!$A$2:$C$57,3,FALSE)</f>
        <v>Cash</v>
      </c>
      <c r="J243" s="5">
        <f>VLOOKUP(F243,'Set up'!$A$2:$D$57,4,FALSE)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up'!$A$2:$E$57,5,FALSE)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up'!$A$2:$C$57,2,FALSE)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up'!$A$2:$C$57,3,FALSE)</f>
        <v>Cash</v>
      </c>
      <c r="J244" s="5">
        <f>VLOOKUP(F244,'Set up'!$A$2:$D$57,4,FALSE)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up'!$A$2:$E$57,5,FALSE)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up'!$A$2:$C$57,2,FALSE)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up'!$A$2:$C$57,3,FALSE)</f>
        <v>120</v>
      </c>
      <c r="J245" s="5">
        <f>VLOOKUP(F245,'Set up'!$A$2:$D$57,4,FALSE)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up'!$A$2:$E$57,5,FALSE)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up'!$A$2:$C$57,2,FALSE)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up'!$A$2:$C$57,3,FALSE)</f>
        <v>120</v>
      </c>
      <c r="J246" s="5">
        <f>VLOOKUP(F246,'Set up'!$A$2:$D$57,4,FALSE)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up'!$A$2:$E$57,5,FALSE)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up'!$A$2:$C$57,2,FALSE)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up'!$A$2:$C$57,3,FALSE)</f>
        <v>120</v>
      </c>
      <c r="J247" s="5">
        <f>VLOOKUP(F247,'Set up'!$A$2:$D$57,4,FALSE)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up'!$A$2:$E$57,5,FALSE)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up'!$A$2:$C$57,2,FALSE)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up'!$A$2:$C$57,3,FALSE)</f>
        <v>120</v>
      </c>
      <c r="J248" s="5">
        <f>VLOOKUP(F248,'Set up'!$A$2:$D$57,4,FALSE)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up'!$A$2:$E$57,5,FALSE)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up'!$A$2:$C$57,2,FALSE)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up'!$A$2:$C$57,3,FALSE)</f>
        <v>120</v>
      </c>
      <c r="J249" s="5">
        <f>VLOOKUP(F249,'Set up'!$A$2:$D$57,4,FALSE)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up'!$A$2:$E$57,5,FALSE)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up'!$A$2:$C$57,2,FALSE)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up'!$A$2:$C$57,3,FALSE)</f>
        <v>120</v>
      </c>
      <c r="J250" s="5">
        <f>VLOOKUP(F250,'Set up'!$A$2:$D$57,4,FALSE)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up'!$A$2:$E$57,5,FALSE)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up'!$A$2:$C$57,2,FALSE)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up'!$A$2:$C$57,3,FALSE)</f>
        <v>Cash</v>
      </c>
      <c r="J251" s="5">
        <f>VLOOKUP(F251,'Set up'!$A$2:$D$57,4,FALSE)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up'!$A$2:$E$57,5,FALSE)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up'!$A$2:$C$57,2,FALSE)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up'!$A$2:$C$57,3,FALSE)</f>
        <v>60</v>
      </c>
      <c r="J252" s="5">
        <f>VLOOKUP(F252,'Set up'!$A$2:$D$57,4,FALSE)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up'!$A$2:$E$57,5,FALSE)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up'!$A$2:$C$57,2,FALSE)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up'!$A$2:$C$57,3,FALSE)</f>
        <v>60</v>
      </c>
      <c r="J253" s="5">
        <f>VLOOKUP(F253,'Set up'!$A$2:$D$57,4,FALSE)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up'!$A$2:$E$57,5,FALSE)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up'!$A$2:$C$57,2,FALSE)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up'!$A$2:$C$57,3,FALSE)</f>
        <v>60</v>
      </c>
      <c r="J254" s="5">
        <f>VLOOKUP(F254,'Set up'!$A$2:$D$57,4,FALSE)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up'!$A$2:$E$57,5,FALSE)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up'!$A$2:$C$57,2,FALSE)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up'!$A$2:$C$57,3,FALSE)</f>
        <v>120</v>
      </c>
      <c r="J255" s="5">
        <f>VLOOKUP(F255,'Set up'!$A$2:$D$57,4,FALSE)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up'!$A$2:$E$57,5,FALSE)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up'!$A$2:$C$57,2,FALSE)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up'!$A$2:$C$57,3,FALSE)</f>
        <v>120</v>
      </c>
      <c r="J256" s="5">
        <f>VLOOKUP(F256,'Set up'!$A$2:$D$57,4,FALSE)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up'!$A$2:$E$57,5,FALSE)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up'!$A$2:$C$57,2,FALSE)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up'!$A$2:$C$57,3,FALSE)</f>
        <v>120</v>
      </c>
      <c r="J257" s="5">
        <f>VLOOKUP(F257,'Set up'!$A$2:$D$57,4,FALSE)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up'!$A$2:$E$57,5,FALSE)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up'!$A$2:$C$57,2,FALSE)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up'!$A$2:$C$57,3,FALSE)</f>
        <v>120</v>
      </c>
      <c r="J258" s="5">
        <f>VLOOKUP(F258,'Set up'!$A$2:$D$57,4,FALSE)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up'!$A$2:$E$57,5,FALSE)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up'!$A$2:$C$57,2,FALSE)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up'!$A$2:$C$57,3,FALSE)</f>
        <v>120</v>
      </c>
      <c r="J259" s="5">
        <f>VLOOKUP(F259,'Set up'!$A$2:$D$57,4,FALSE)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up'!$A$2:$E$57,5,FALSE)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up'!$A$2:$C$57,2,FALSE)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up'!$A$2:$C$57,3,FALSE)</f>
        <v>120</v>
      </c>
      <c r="J260" s="5">
        <f>VLOOKUP(F260,'Set up'!$A$2:$D$57,4,FALSE)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up'!$A$2:$E$57,5,FALSE)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up'!$A$2:$C$57,2,FALSE)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up'!$A$2:$C$57,3,FALSE)</f>
        <v>120</v>
      </c>
      <c r="J261" s="5">
        <f>VLOOKUP(F261,'Set up'!$A$2:$D$57,4,FALSE)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up'!$A$2:$E$57,5,FALSE)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up'!$A$2:$C$57,2,FALSE)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up'!$A$2:$C$57,3,FALSE)</f>
        <v>120</v>
      </c>
      <c r="J262" s="5">
        <f>VLOOKUP(F262,'Set up'!$A$2:$D$57,4,FALSE)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up'!$A$2:$E$57,5,FALSE)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up'!$A$2:$C$57,2,FALSE)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up'!$A$2:$C$57,3,FALSE)</f>
        <v>120</v>
      </c>
      <c r="J263" s="5">
        <f>VLOOKUP(F263,'Set up'!$A$2:$D$57,4,FALSE)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up'!$A$2:$E$57,5,FALSE)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up'!$A$2:$C$57,2,FALSE)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up'!$A$2:$C$57,3,FALSE)</f>
        <v>120</v>
      </c>
      <c r="J264" s="5">
        <f>VLOOKUP(F264,'Set up'!$A$2:$D$57,4,FALSE)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up'!$A$2:$E$57,5,FALSE)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up'!$A$2:$C$57,2,FALSE)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up'!$A$2:$C$57,3,FALSE)</f>
        <v>Cash</v>
      </c>
      <c r="J265" s="5">
        <f>VLOOKUP(F265,'Set up'!$A$2:$D$57,4,FALSE)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up'!$A$2:$E$57,5,FALSE)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up'!$A$2:$C$57,2,FALSE)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up'!$A$2:$C$57,3,FALSE)</f>
        <v>Cash</v>
      </c>
      <c r="J266" s="5">
        <f>VLOOKUP(F266,'Set up'!$A$2:$D$57,4,FALSE)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up'!$A$2:$E$57,5,FALSE)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up'!$A$2:$C$57,2,FALSE)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up'!$A$2:$C$57,3,FALSE)</f>
        <v>Cash</v>
      </c>
      <c r="J267" s="5">
        <f>VLOOKUP(F267,'Set up'!$A$2:$D$57,4,FALSE)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up'!$A$2:$E$57,5,FALSE)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up'!$A$2:$C$57,2,FALSE)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up'!$A$2:$C$57,3,FALSE)</f>
        <v>Cash</v>
      </c>
      <c r="J268" s="5">
        <f>VLOOKUP(F268,'Set up'!$A$2:$D$57,4,FALSE)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up'!$A$2:$E$57,5,FALSE)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up'!$A$2:$C$57,2,FALSE)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up'!$A$2:$C$57,3,FALSE)</f>
        <v>Cash</v>
      </c>
      <c r="J269" s="5">
        <f>VLOOKUP(F269,'Set up'!$A$2:$D$57,4,FALSE)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up'!$A$2:$E$57,5,FALSE)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up'!$A$2:$C$57,2,FALSE)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up'!$A$2:$C$57,3,FALSE)</f>
        <v>45</v>
      </c>
      <c r="J270" s="5">
        <f>VLOOKUP(F270,'Set up'!$A$2:$D$57,4,FALSE)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up'!$A$2:$E$57,5,FALSE)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up'!$A$2:$C$57,2,FALSE)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up'!$A$2:$C$57,3,FALSE)</f>
        <v>45</v>
      </c>
      <c r="J271" s="5">
        <f>VLOOKUP(F271,'Set up'!$A$2:$D$57,4,FALSE)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up'!$A$2:$E$57,5,FALSE)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up'!$A$2:$C$57,2,FALSE)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up'!$A$2:$C$57,3,FALSE)</f>
        <v>45</v>
      </c>
      <c r="J272" s="5">
        <f>VLOOKUP(F272,'Set up'!$A$2:$D$57,4,FALSE)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up'!$A$2:$E$57,5,FALSE)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up'!$A$2:$C$57,2,FALSE)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up'!$A$2:$C$57,3,FALSE)</f>
        <v>45</v>
      </c>
      <c r="J273" s="5">
        <f>VLOOKUP(F273,'Set up'!$A$2:$D$57,4,FALSE)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up'!$A$2:$E$57,5,FALSE)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up'!$A$2:$C$57,2,FALSE)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up'!$A$2:$C$57,3,FALSE)</f>
        <v>Cash</v>
      </c>
      <c r="J274" s="5">
        <f>VLOOKUP(F274,'Set up'!$A$2:$D$57,4,FALSE)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up'!$A$2:$E$57,5,FALSE)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up'!$A$2:$C$57,2,FALSE)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up'!$A$2:$C$57,3,FALSE)</f>
        <v>Cash</v>
      </c>
      <c r="J275" s="5">
        <f>VLOOKUP(F275,'Set up'!$A$2:$D$57,4,FALSE)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up'!$A$2:$E$57,5,FALSE)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up'!$A$2:$C$57,2,FALSE)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up'!$A$2:$C$57,3,FALSE)</f>
        <v>Cash</v>
      </c>
      <c r="J276" s="5">
        <f>VLOOKUP(F276,'Set up'!$A$2:$D$57,4,FALSE)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up'!$A$2:$E$57,5,FALSE)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up'!$A$2:$C$57,2,FALSE)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up'!$A$2:$C$57,3,FALSE)</f>
        <v>Cash</v>
      </c>
      <c r="J277" s="5">
        <f>VLOOKUP(F277,'Set up'!$A$2:$D$57,4,FALSE)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up'!$A$2:$E$57,5,FALSE)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up'!$A$2:$C$57,2,FALSE)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up'!$A$2:$C$57,3,FALSE)</f>
        <v>Cash</v>
      </c>
      <c r="J278" s="5">
        <f>VLOOKUP(F278,'Set up'!$A$2:$D$57,4,FALSE)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up'!$A$2:$E$57,5,FALSE)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up'!$A$2:$C$57,2,FALSE)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up'!$A$2:$C$57,3,FALSE)</f>
        <v>Cash</v>
      </c>
      <c r="J279" s="5">
        <f>VLOOKUP(F279,'Set up'!$A$2:$D$57,4,FALSE)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up'!$A$2:$E$57,5,FALSE)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up'!$A$2:$C$57,2,FALSE)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up'!$A$2:$C$57,3,FALSE)</f>
        <v>Cash</v>
      </c>
      <c r="J280" s="5">
        <f>VLOOKUP(F280,'Set up'!$A$2:$D$57,4,FALSE)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up'!$A$2:$E$57,5,FALSE)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up'!$A$2:$C$57,2,FALSE)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up'!$A$2:$C$57,3,FALSE)</f>
        <v>Cash</v>
      </c>
      <c r="J281" s="5">
        <f>VLOOKUP(F281,'Set up'!$A$2:$D$57,4,FALSE)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up'!$A$2:$E$57,5,FALSE)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up'!$A$2:$C$57,2,FALSE)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up'!$A$2:$C$57,3,FALSE)</f>
        <v>Cash</v>
      </c>
      <c r="J282" s="5">
        <f>VLOOKUP(F282,'Set up'!$A$2:$D$57,4,FALSE)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up'!$A$2:$E$57,5,FALSE)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up'!$A$2:$C$57,2,FALSE)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up'!$A$2:$C$57,3,FALSE)</f>
        <v>Cash</v>
      </c>
      <c r="J283" s="5">
        <f>VLOOKUP(F283,'Set up'!$A$2:$D$57,4,FALSE)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up'!$A$2:$E$57,5,FALSE)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up'!$A$2:$C$57,2,FALSE)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up'!$A$2:$C$57,3,FALSE)</f>
        <v>Cash</v>
      </c>
      <c r="J284" s="5">
        <f>VLOOKUP(F284,'Set up'!$A$2:$D$57,4,FALSE)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up'!$A$2:$E$57,5,FALSE)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up'!$A$2:$C$57,2,FALSE)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up'!$A$2:$C$57,3,FALSE)</f>
        <v>Cash</v>
      </c>
      <c r="J285" s="5">
        <f>VLOOKUP(F285,'Set up'!$A$2:$D$57,4,FALSE)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up'!$A$2:$E$57,5,FALSE)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up'!$A$2:$C$57,2,FALSE)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up'!$A$2:$C$57,3,FALSE)</f>
        <v>Cash</v>
      </c>
      <c r="J286" s="5">
        <f>VLOOKUP(F286,'Set up'!$A$2:$D$57,4,FALSE)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up'!$A$2:$E$57,5,FALSE)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up'!$A$2:$C$57,2,FALSE)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up'!$A$2:$C$57,3,FALSE)</f>
        <v>120</v>
      </c>
      <c r="J287" s="5">
        <f>VLOOKUP(F287,'Set up'!$A$2:$D$57,4,FALSE)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up'!$A$2:$E$57,5,FALSE)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up'!$A$2:$C$57,2,FALSE)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up'!$A$2:$C$57,3,FALSE)</f>
        <v>60</v>
      </c>
      <c r="J288" s="5">
        <f>VLOOKUP(F288,'Set up'!$A$2:$D$57,4,FALSE)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up'!$A$2:$E$57,5,FALSE)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up'!$A$2:$C$57,2,FALSE)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up'!$A$2:$C$57,3,FALSE)</f>
        <v>60</v>
      </c>
      <c r="J289" s="5">
        <f>VLOOKUP(F289,'Set up'!$A$2:$D$57,4,FALSE)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up'!$A$2:$E$57,5,FALSE)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up'!$A$2:$C$57,2,FALSE)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up'!$A$2:$C$57,3,FALSE)</f>
        <v>60</v>
      </c>
      <c r="J290" s="5">
        <f>VLOOKUP(F290,'Set up'!$A$2:$D$57,4,FALSE)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up'!$A$2:$E$57,5,FALSE)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up'!$A$2:$C$57,2,FALSE)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up'!$A$2:$C$57,3,FALSE)</f>
        <v>120</v>
      </c>
      <c r="J291" s="5">
        <f>VLOOKUP(F291,'Set up'!$A$2:$D$57,4,FALSE)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up'!$A$2:$E$57,5,FALSE)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up'!$A$2:$C$57,2,FALSE)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up'!$A$2:$C$57,3,FALSE)</f>
        <v>120</v>
      </c>
      <c r="J292" s="5">
        <f>VLOOKUP(F292,'Set up'!$A$2:$D$57,4,FALSE)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up'!$A$2:$E$57,5,FALSE)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up'!$A$2:$C$57,2,FALSE)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up'!$A$2:$C$57,3,FALSE)</f>
        <v>Cash</v>
      </c>
      <c r="J293" s="5">
        <f>VLOOKUP(F293,'Set up'!$A$2:$D$57,4,FALSE)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up'!$A$2:$E$57,5,FALSE)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up'!$A$2:$C$57,2,FALSE)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up'!$A$2:$C$57,3,FALSE)</f>
        <v>Cash</v>
      </c>
      <c r="J294" s="5">
        <f>VLOOKUP(F294,'Set up'!$A$2:$D$57,4,FALSE)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up'!$A$2:$E$57,5,FALSE)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up'!$A$2:$C$57,2,FALSE)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up'!$A$2:$C$57,3,FALSE)</f>
        <v>Cash</v>
      </c>
      <c r="J295" s="5">
        <f>VLOOKUP(F295,'Set up'!$A$2:$D$57,4,FALSE)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up'!$A$2:$E$57,5,FALSE)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up'!$A$2:$C$57,2,FALSE)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up'!$A$2:$C$57,3,FALSE)</f>
        <v>Cash</v>
      </c>
      <c r="J296" s="5">
        <f>VLOOKUP(F296,'Set up'!$A$2:$D$57,4,FALSE)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up'!$A$2:$E$57,5,FALSE)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up'!$A$2:$C$57,2,FALSE)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up'!$A$2:$C$57,3,FALSE)</f>
        <v>Cash</v>
      </c>
      <c r="J297" s="5">
        <f>VLOOKUP(F297,'Set up'!$A$2:$D$57,4,FALSE)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up'!$A$2:$E$57,5,FALSE)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up'!$A$2:$C$57,2,FALSE)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up'!$A$2:$C$57,3,FALSE)</f>
        <v>120</v>
      </c>
      <c r="J298" s="5">
        <f>VLOOKUP(F298,'Set up'!$A$2:$D$57,4,FALSE)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up'!$A$2:$E$57,5,FALSE)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up'!$A$2:$C$57,2,FALSE)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up'!$A$2:$C$57,3,FALSE)</f>
        <v>120</v>
      </c>
      <c r="J299" s="5">
        <f>VLOOKUP(F299,'Set up'!$A$2:$D$57,4,FALSE)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up'!$A$2:$E$57,5,FALSE)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up'!$A$2:$C$57,2,FALSE)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up'!$A$2:$C$57,3,FALSE)</f>
        <v>Cash</v>
      </c>
      <c r="J300" s="5">
        <f>VLOOKUP(F300,'Set up'!$A$2:$D$57,4,FALSE)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up'!$A$2:$E$57,5,FALSE)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up'!$A$2:$C$57,2,FALSE)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up'!$A$2:$C$57,3,FALSE)</f>
        <v>45</v>
      </c>
      <c r="J301" s="5">
        <f>VLOOKUP(F301,'Set up'!$A$2:$D$57,4,FALSE)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up'!$A$2:$E$57,5,FALSE)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up'!$A$2:$C$57,2,FALSE)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up'!$A$2:$C$57,3,FALSE)</f>
        <v>45</v>
      </c>
      <c r="J302" s="5">
        <f>VLOOKUP(F302,'Set up'!$A$2:$D$57,4,FALSE)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up'!$A$2:$E$57,5,FALSE)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up'!$A$2:$C$57,2,FALSE)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up'!$A$2:$C$57,3,FALSE)</f>
        <v>45</v>
      </c>
      <c r="J303" s="5">
        <f>VLOOKUP(F303,'Set up'!$A$2:$D$57,4,FALSE)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up'!$A$2:$E$57,5,FALSE)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up'!$A$2:$C$57,2,FALSE)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up'!$A$2:$C$57,3,FALSE)</f>
        <v>45</v>
      </c>
      <c r="J304" s="5">
        <f>VLOOKUP(F304,'Set up'!$A$2:$D$57,4,FALSE)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up'!$A$2:$E$57,5,FALSE)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up'!$A$2:$C$57,2,FALSE)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up'!$A$2:$C$57,3,FALSE)</f>
        <v>45</v>
      </c>
      <c r="J305" s="5">
        <f>VLOOKUP(F305,'Set up'!$A$2:$D$57,4,FALSE)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up'!$A$2:$E$57,5,FALSE)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up'!$A$2:$C$57,2,FALSE)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up'!$A$2:$C$57,3,FALSE)</f>
        <v>120</v>
      </c>
      <c r="J306" s="5">
        <f>VLOOKUP(F306,'Set up'!$A$2:$D$57,4,FALSE)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up'!$A$2:$E$57,5,FALSE)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up'!$A$2:$C$57,2,FALSE)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up'!$A$2:$C$57,3,FALSE)</f>
        <v>120</v>
      </c>
      <c r="J307" s="5">
        <f>VLOOKUP(F307,'Set up'!$A$2:$D$57,4,FALSE)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up'!$A$2:$E$57,5,FALSE)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up'!$A$2:$C$57,2,FALSE)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up'!$A$2:$C$57,3,FALSE)</f>
        <v>120</v>
      </c>
      <c r="J308" s="5">
        <f>VLOOKUP(F308,'Set up'!$A$2:$D$57,4,FALSE)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up'!$A$2:$E$57,5,FALSE)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up'!$A$2:$C$57,2,FALSE)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up'!$A$2:$C$57,3,FALSE)</f>
        <v>120</v>
      </c>
      <c r="J309" s="5">
        <f>VLOOKUP(F309,'Set up'!$A$2:$D$57,4,FALSE)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up'!$A$2:$E$57,5,FALSE)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up'!$A$2:$C$57,2,FALSE)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up'!$A$2:$C$57,3,FALSE)</f>
        <v>120</v>
      </c>
      <c r="J310" s="5">
        <f>VLOOKUP(F310,'Set up'!$A$2:$D$57,4,FALSE)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up'!$A$2:$E$57,5,FALSE)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up'!$A$2:$C$57,2,FALSE)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up'!$A$2:$C$57,3,FALSE)</f>
        <v>Cash</v>
      </c>
      <c r="J311" s="5">
        <f>VLOOKUP(F311,'Set up'!$A$2:$D$57,4,FALSE)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up'!$A$2:$E$57,5,FALSE)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up'!$A$2:$C$57,2,FALSE)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up'!$A$2:$C$57,3,FALSE)</f>
        <v>Cash</v>
      </c>
      <c r="J312" s="5">
        <f>VLOOKUP(F312,'Set up'!$A$2:$D$57,4,FALSE)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up'!$A$2:$E$57,5,FALSE)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up'!$A$2:$C$57,2,FALSE)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up'!$A$2:$C$57,3,FALSE)</f>
        <v>Cash</v>
      </c>
      <c r="J313" s="5">
        <f>VLOOKUP(F313,'Set up'!$A$2:$D$57,4,FALSE)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up'!$A$2:$E$57,5,FALSE)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up'!$A$2:$C$57,2,FALSE)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up'!$A$2:$C$57,3,FALSE)</f>
        <v>Cash</v>
      </c>
      <c r="J314" s="5">
        <f>VLOOKUP(F314,'Set up'!$A$2:$D$57,4,FALSE)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up'!$A$2:$E$57,5,FALSE)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up'!$A$2:$C$57,2,FALSE)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up'!$A$2:$C$57,3,FALSE)</f>
        <v>120</v>
      </c>
      <c r="J315" s="5">
        <f>VLOOKUP(F315,'Set up'!$A$2:$D$57,4,FALSE)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up'!$A$2:$E$57,5,FALSE)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up'!$A$2:$C$57,2,FALSE)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up'!$A$2:$C$57,3,FALSE)</f>
        <v>120</v>
      </c>
      <c r="J316" s="5">
        <f>VLOOKUP(F316,'Set up'!$A$2:$D$57,4,FALSE)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up'!$A$2:$E$57,5,FALSE)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up'!$A$2:$C$57,2,FALSE)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up'!$A$2:$C$57,3,FALSE)</f>
        <v>120</v>
      </c>
      <c r="J317" s="5">
        <f>VLOOKUP(F317,'Set up'!$A$2:$D$57,4,FALSE)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up'!$A$2:$E$57,5,FALSE)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up'!$A$2:$C$57,2,FALSE)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up'!$A$2:$C$57,3,FALSE)</f>
        <v>120</v>
      </c>
      <c r="J318" s="5">
        <f>VLOOKUP(F318,'Set up'!$A$2:$D$57,4,FALSE)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up'!$A$2:$E$57,5,FALSE)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up'!$A$2:$C$57,2,FALSE)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up'!$A$2:$C$57,3,FALSE)</f>
        <v>Cash</v>
      </c>
      <c r="J319" s="5">
        <f>VLOOKUP(F319,'Set up'!$A$2:$D$57,4,FALSE)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up'!$A$2:$E$57,5,FALSE)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up'!$A$2:$C$57,2,FALSE)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up'!$A$2:$C$57,3,FALSE)</f>
        <v>120</v>
      </c>
      <c r="J320" s="5">
        <f>VLOOKUP(F320,'Set up'!$A$2:$D$57,4,FALSE)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up'!$A$2:$E$57,5,FALSE)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up'!$A$2:$C$57,2,FALSE)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up'!$A$2:$C$57,3,FALSE)</f>
        <v>Cash</v>
      </c>
      <c r="J321" s="5">
        <f>VLOOKUP(F321,'Set up'!$A$2:$D$57,4,FALSE)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up'!$A$2:$E$57,5,FALSE)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up'!$A$2:$C$57,2,FALSE)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up'!$A$2:$C$57,3,FALSE)</f>
        <v>Cash</v>
      </c>
      <c r="J322" s="5">
        <f>VLOOKUP(F322,'Set up'!$A$2:$D$57,4,FALSE)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up'!$A$2:$E$57,5,FALSE)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up'!$A$2:$C$57,2,FALSE)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up'!$A$2:$C$57,3,FALSE)</f>
        <v>Cash</v>
      </c>
      <c r="J323" s="5">
        <f>VLOOKUP(F323,'Set up'!$A$2:$D$57,4,FALSE)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up'!$A$2:$E$57,5,FALSE)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up'!$A$2:$C$57,2,FALSE)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up'!$A$2:$C$57,3,FALSE)</f>
        <v>Cash</v>
      </c>
      <c r="J324" s="5">
        <f>VLOOKUP(F324,'Set up'!$A$2:$D$57,4,FALSE)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up'!$A$2:$E$57,5,FALSE)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up'!$A$2:$C$57,2,FALSE)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up'!$A$2:$C$57,3,FALSE)</f>
        <v>Cash</v>
      </c>
      <c r="J325" s="5">
        <f>VLOOKUP(F325,'Set up'!$A$2:$D$57,4,FALSE)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up'!$A$2:$E$57,5,FALSE)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up'!$A$2:$C$57,2,FALSE)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up'!$A$2:$C$57,3,FALSE)</f>
        <v>Cash</v>
      </c>
      <c r="J326" s="5">
        <f>VLOOKUP(F326,'Set up'!$A$2:$D$57,4,FALSE)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up'!$A$2:$E$57,5,FALSE)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up'!$A$2:$C$57,2,FALSE)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up'!$A$2:$C$57,3,FALSE)</f>
        <v>120</v>
      </c>
      <c r="J327" s="5">
        <f>VLOOKUP(F327,'Set up'!$A$2:$D$57,4,FALSE)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up'!$A$2:$E$57,5,FALSE)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up'!$A$2:$C$57,2,FALSE)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up'!$A$2:$C$57,3,FALSE)</f>
        <v>120</v>
      </c>
      <c r="J328" s="5">
        <f>VLOOKUP(F328,'Set up'!$A$2:$D$57,4,FALSE)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up'!$A$2:$E$57,5,FALSE)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up'!$A$2:$C$57,2,FALSE)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up'!$A$2:$C$57,3,FALSE)</f>
        <v>120</v>
      </c>
      <c r="J329" s="5">
        <f>VLOOKUP(F329,'Set up'!$A$2:$D$57,4,FALSE)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up'!$A$2:$E$57,5,FALSE)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up'!$A$2:$C$57,2,FALSE)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up'!$A$2:$C$57,3,FALSE)</f>
        <v>120</v>
      </c>
      <c r="J330" s="5">
        <f>VLOOKUP(F330,'Set up'!$A$2:$D$57,4,FALSE)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up'!$A$2:$E$57,5,FALSE)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up'!$A$2:$C$57,2,FALSE)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up'!$A$2:$C$57,3,FALSE)</f>
        <v>45</v>
      </c>
      <c r="J331" s="5">
        <f>VLOOKUP(F331,'Set up'!$A$2:$D$57,4,FALSE)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up'!$A$2:$E$57,5,FALSE)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up'!$A$2:$C$57,2,FALSE)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up'!$A$2:$C$57,3,FALSE)</f>
        <v>45</v>
      </c>
      <c r="J332" s="5">
        <f>VLOOKUP(F332,'Set up'!$A$2:$D$57,4,FALSE)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up'!$A$2:$E$57,5,FALSE)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up'!$A$2:$C$57,2,FALSE)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up'!$A$2:$C$57,3,FALSE)</f>
        <v>45</v>
      </c>
      <c r="J333" s="5">
        <f>VLOOKUP(F333,'Set up'!$A$2:$D$57,4,FALSE)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up'!$A$2:$E$57,5,FALSE)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up'!$A$2:$C$57,2,FALSE)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up'!$A$2:$C$57,3,FALSE)</f>
        <v>45</v>
      </c>
      <c r="J334" s="5">
        <f>VLOOKUP(F334,'Set up'!$A$2:$D$57,4,FALSE)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up'!$A$2:$E$57,5,FALSE)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up'!$A$2:$C$57,2,FALSE)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up'!$A$2:$C$57,3,FALSE)</f>
        <v>Cash</v>
      </c>
      <c r="J335" s="5">
        <f>VLOOKUP(F335,'Set up'!$A$2:$D$57,4,FALSE)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up'!$A$2:$E$57,5,FALSE)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up'!$A$2:$C$57,2,FALSE)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up'!$A$2:$C$57,3,FALSE)</f>
        <v>Cash</v>
      </c>
      <c r="J336" s="5">
        <f>VLOOKUP(F336,'Set up'!$A$2:$D$57,4,FALSE)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up'!$A$2:$E$57,5,FALSE)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up'!$A$2:$C$57,2,FALSE)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up'!$A$2:$C$57,3,FALSE)</f>
        <v>Cash</v>
      </c>
      <c r="J337" s="5">
        <f>VLOOKUP(F337,'Set up'!$A$2:$D$57,4,FALSE)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up'!$A$2:$E$57,5,FALSE)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up'!$A$2:$C$57,2,FALSE)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up'!$A$2:$C$57,3,FALSE)</f>
        <v>Cash</v>
      </c>
      <c r="J338" s="5">
        <f>VLOOKUP(F338,'Set up'!$A$2:$D$57,4,FALSE)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up'!$A$2:$E$57,5,FALSE)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up'!$A$2:$C$57,2,FALSE)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up'!$A$2:$C$57,3,FALSE)</f>
        <v>Cash</v>
      </c>
      <c r="J339" s="5">
        <f>VLOOKUP(F339,'Set up'!$A$2:$D$57,4,FALSE)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up'!$A$2:$E$57,5,FALSE)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up'!$A$2:$C$57,2,FALSE)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up'!$A$2:$C$57,3,FALSE)</f>
        <v>Cash</v>
      </c>
      <c r="J340" s="5">
        <f>VLOOKUP(F340,'Set up'!$A$2:$D$57,4,FALSE)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up'!$A$2:$E$57,5,FALSE)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up'!$A$2:$C$57,2,FALSE)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up'!$A$2:$C$57,3,FALSE)</f>
        <v>Cash</v>
      </c>
      <c r="J341" s="5">
        <f>VLOOKUP(F341,'Set up'!$A$2:$D$57,4,FALSE)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up'!$A$2:$E$57,5,FALSE)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up'!$A$2:$C$57,2,FALSE)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up'!$A$2:$C$57,3,FALSE)</f>
        <v>Cash</v>
      </c>
      <c r="J342" s="5">
        <f>VLOOKUP(F342,'Set up'!$A$2:$D$57,4,FALSE)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up'!$A$2:$E$57,5,FALSE)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up'!$A$2:$C$57,2,FALSE)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up'!$A$2:$C$57,3,FALSE)</f>
        <v>Cash</v>
      </c>
      <c r="J343" s="5">
        <f>VLOOKUP(F343,'Set up'!$A$2:$D$57,4,FALSE)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up'!$A$2:$E$57,5,FALSE)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up'!$A$2:$C$57,2,FALSE)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up'!$A$2:$C$57,3,FALSE)</f>
        <v>Cash</v>
      </c>
      <c r="J344" s="5">
        <f>VLOOKUP(F344,'Set up'!$A$2:$D$57,4,FALSE)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up'!$A$2:$E$57,5,FALSE)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up'!$A$2:$C$57,2,FALSE)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up'!$A$2:$C$57,3,FALSE)</f>
        <v>Cash</v>
      </c>
      <c r="J345" s="5">
        <f>VLOOKUP(F345,'Set up'!$A$2:$D$57,4,FALSE)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up'!$A$2:$E$57,5,FALSE)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up'!$A$2:$C$57,2,FALSE)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up'!$A$2:$C$57,3,FALSE)</f>
        <v>Cash</v>
      </c>
      <c r="J346" s="5">
        <f>VLOOKUP(F346,'Set up'!$A$2:$D$57,4,FALSE)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up'!$A$2:$E$57,5,FALSE)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up'!$A$2:$C$57,2,FALSE)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up'!$A$2:$C$57,3,FALSE)</f>
        <v>Cash</v>
      </c>
      <c r="J347" s="5">
        <f>VLOOKUP(F347,'Set up'!$A$2:$D$57,4,FALSE)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up'!$A$2:$E$57,5,FALSE)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up'!$A$2:$C$57,2,FALSE)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up'!$A$2:$C$57,3,FALSE)</f>
        <v>60</v>
      </c>
      <c r="J348" s="5">
        <f>VLOOKUP(F348,'Set up'!$A$2:$D$57,4,FALSE)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up'!$A$2:$E$57,5,FALSE)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up'!$A$2:$C$57,2,FALSE)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up'!$A$2:$C$57,3,FALSE)</f>
        <v>Cash</v>
      </c>
      <c r="J349" s="5">
        <f>VLOOKUP(F349,'Set up'!$A$2:$D$57,4,FALSE)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up'!$A$2:$E$57,5,FALSE)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up'!$A$2:$C$57,2,FALSE)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up'!$A$2:$C$57,3,FALSE)</f>
        <v>Cash</v>
      </c>
      <c r="J350" s="5">
        <f>VLOOKUP(F350,'Set up'!$A$2:$D$57,4,FALSE)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up'!$A$2:$E$57,5,FALSE)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up'!$A$2:$C$57,2,FALSE)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up'!$A$2:$C$57,3,FALSE)</f>
        <v>Cash</v>
      </c>
      <c r="J351" s="5">
        <f>VLOOKUP(F351,'Set up'!$A$2:$D$57,4,FALSE)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up'!$A$2:$E$57,5,FALSE)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up'!$A$2:$C$57,2,FALSE)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up'!$A$2:$C$57,3,FALSE)</f>
        <v>Cash</v>
      </c>
      <c r="J352" s="5">
        <f>VLOOKUP(F352,'Set up'!$A$2:$D$57,4,FALSE)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up'!$A$2:$E$57,5,FALSE)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up'!$A$2:$C$57,2,FALSE)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up'!$A$2:$C$57,3,FALSE)</f>
        <v>Cash</v>
      </c>
      <c r="J353" s="5">
        <f>VLOOKUP(F353,'Set up'!$A$2:$D$57,4,FALSE)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up'!$A$2:$E$57,5,FALSE)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up'!$A$2:$C$57,2,FALSE)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up'!$A$2:$C$57,3,FALSE)</f>
        <v>Cash</v>
      </c>
      <c r="J354" s="5">
        <f>VLOOKUP(F354,'Set up'!$A$2:$D$57,4,FALSE)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up'!$A$2:$E$57,5,FALSE)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up'!$A$2:$C$57,2,FALSE)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up'!$A$2:$C$57,3,FALSE)</f>
        <v>Cash</v>
      </c>
      <c r="J355" s="5">
        <f>VLOOKUP(F355,'Set up'!$A$2:$D$57,4,FALSE)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up'!$A$2:$E$57,5,FALSE)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up'!$A$2:$C$57,2,FALSE)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up'!$A$2:$C$57,3,FALSE)</f>
        <v>Cash</v>
      </c>
      <c r="J356" s="5">
        <f>VLOOKUP(F356,'Set up'!$A$2:$D$57,4,FALSE)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up'!$A$2:$E$57,5,FALSE)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up'!$A$2:$C$57,2,FALSE)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up'!$A$2:$C$57,3,FALSE)</f>
        <v>Cash</v>
      </c>
      <c r="J357" s="5">
        <f>VLOOKUP(F357,'Set up'!$A$2:$D$57,4,FALSE)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up'!$A$2:$E$57,5,FALSE)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up'!$A$2:$C$57,2,FALSE)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up'!$A$2:$C$57,3,FALSE)</f>
        <v>Cash</v>
      </c>
      <c r="J358" s="5">
        <f>VLOOKUP(F358,'Set up'!$A$2:$D$57,4,FALSE)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up'!$A$2:$E$57,5,FALSE)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up'!$A$2:$C$57,2,FALSE)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up'!$A$2:$C$57,3,FALSE)</f>
        <v>Cash</v>
      </c>
      <c r="J359" s="5">
        <f>VLOOKUP(F359,'Set up'!$A$2:$D$57,4,FALSE)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up'!$A$2:$E$57,5,FALSE)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up'!$A$2:$C$57,2,FALSE)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up'!$A$2:$C$57,3,FALSE)</f>
        <v>Cash</v>
      </c>
      <c r="J360" s="5">
        <f>VLOOKUP(F360,'Set up'!$A$2:$D$57,4,FALSE)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up'!$A$2:$E$57,5,FALSE)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up'!$A$2:$C$57,2,FALSE)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up'!$A$2:$C$57,3,FALSE)</f>
        <v>Cash</v>
      </c>
      <c r="J361" s="5">
        <f>VLOOKUP(F361,'Set up'!$A$2:$D$57,4,FALSE)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up'!$A$2:$E$57,5,FALSE)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up'!$A$2:$C$57,2,FALSE)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up'!$A$2:$C$57,3,FALSE)</f>
        <v>Cash</v>
      </c>
      <c r="J362" s="5">
        <f>VLOOKUP(F362,'Set up'!$A$2:$D$57,4,FALSE)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up'!$A$2:$E$57,5,FALSE)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up'!$A$2:$C$57,2,FALSE)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up'!$A$2:$C$57,3,FALSE)</f>
        <v>Cash</v>
      </c>
      <c r="J363" s="5">
        <f>VLOOKUP(F363,'Set up'!$A$2:$D$57,4,FALSE)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up'!$A$2:$E$57,5,FALSE)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up'!$A$2:$C$57,2,FALSE)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up'!$A$2:$C$57,3,FALSE)</f>
        <v>Cash</v>
      </c>
      <c r="J364" s="5">
        <f>VLOOKUP(F364,'Set up'!$A$2:$D$57,4,FALSE)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up'!$A$2:$E$57,5,FALSE)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up'!$A$2:$C$57,2,FALSE)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up'!$A$2:$C$57,3,FALSE)</f>
        <v>Cash</v>
      </c>
      <c r="J365" s="5">
        <f>VLOOKUP(F365,'Set up'!$A$2:$D$57,4,FALSE)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up'!$A$2:$E$57,5,FALSE)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up'!$A$2:$C$57,2,FALSE)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up'!$A$2:$C$57,3,FALSE)</f>
        <v>Cash</v>
      </c>
      <c r="J366" s="5">
        <f>VLOOKUP(F366,'Set up'!$A$2:$D$57,4,FALSE)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up'!$A$2:$E$57,5,FALSE)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up'!$A$2:$C$57,2,FALSE)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up'!$A$2:$C$57,3,FALSE)</f>
        <v>Cash</v>
      </c>
      <c r="J367" s="5">
        <f>VLOOKUP(F367,'Set up'!$A$2:$D$57,4,FALSE)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up'!$A$2:$E$57,5,FALSE)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up'!$A$2:$C$57,2,FALSE)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up'!$A$2:$C$57,3,FALSE)</f>
        <v>Cash</v>
      </c>
      <c r="J368" s="5">
        <f>VLOOKUP(F368,'Set up'!$A$2:$D$57,4,FALSE)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up'!$A$2:$E$57,5,FALSE)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up'!$A$2:$C$57,2,FALSE)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up'!$A$2:$C$57,3,FALSE)</f>
        <v>Cash</v>
      </c>
      <c r="J369" s="5">
        <f>VLOOKUP(F369,'Set up'!$A$2:$D$57,4,FALSE)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up'!$A$2:$E$57,5,FALSE)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up'!$A$2:$C$57,2,FALSE)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up'!$A$2:$C$57,3,FALSE)</f>
        <v>Cash</v>
      </c>
      <c r="J370" s="5">
        <f>VLOOKUP(F370,'Set up'!$A$2:$D$57,4,FALSE)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up'!$A$2:$E$57,5,FALSE)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up'!$A$2:$C$57,2,FALSE)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up'!$A$2:$C$57,3,FALSE)</f>
        <v>Cash</v>
      </c>
      <c r="J371" s="5">
        <f>VLOOKUP(F371,'Set up'!$A$2:$D$57,4,FALSE)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up'!$A$2:$E$57,5,FALSE)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up'!$A$2:$C$57,2,FALSE)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up'!$A$2:$C$57,3,FALSE)</f>
        <v>Cash</v>
      </c>
      <c r="J372" s="5">
        <f>VLOOKUP(F372,'Set up'!$A$2:$D$57,4,FALSE)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up'!$A$2:$E$57,5,FALSE)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up'!$A$2:$C$57,2,FALSE)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up'!$A$2:$C$57,3,FALSE)</f>
        <v>Cash</v>
      </c>
      <c r="J373" s="5">
        <f>VLOOKUP(F373,'Set up'!$A$2:$D$57,4,FALSE)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up'!$A$2:$E$57,5,FALSE)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up'!$A$2:$C$57,2,FALSE)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up'!$A$2:$C$57,3,FALSE)</f>
        <v>Cash</v>
      </c>
      <c r="J374" s="5">
        <f>VLOOKUP(F374,'Set up'!$A$2:$D$57,4,FALSE)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up'!$A$2:$E$57,5,FALSE)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up'!$A$2:$C$57,2,FALSE)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up'!$A$2:$C$57,3,FALSE)</f>
        <v>Cash</v>
      </c>
      <c r="J375" s="5">
        <f>VLOOKUP(F375,'Set up'!$A$2:$D$57,4,FALSE)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up'!$A$2:$E$57,5,FALSE)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up'!$A$2:$C$57,2,FALSE)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up'!$A$2:$C$57,3,FALSE)</f>
        <v>Cash</v>
      </c>
      <c r="J376" s="5">
        <f>VLOOKUP(F376,'Set up'!$A$2:$D$57,4,FALSE)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up'!$A$2:$E$57,5,FALSE)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up'!$A$2:$C$57,2,FALSE)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up'!$A$2:$C$57,3,FALSE)</f>
        <v>Cash</v>
      </c>
      <c r="J377" s="5">
        <f>VLOOKUP(F377,'Set up'!$A$2:$D$57,4,FALSE)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up'!$A$2:$E$57,5,FALSE)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up'!$A$2:$C$57,2,FALSE)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up'!$A$2:$C$57,3,FALSE)</f>
        <v>Cash</v>
      </c>
      <c r="J378" s="5">
        <f>VLOOKUP(F378,'Set up'!$A$2:$D$57,4,FALSE)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up'!$A$2:$E$57,5,FALSE)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up'!$A$2:$C$57,2,FALSE)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up'!$A$2:$C$57,3,FALSE)</f>
        <v>Cash</v>
      </c>
      <c r="J379" s="5">
        <f>VLOOKUP(F379,'Set up'!$A$2:$D$57,4,FALSE)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up'!$A$2:$E$57,5,FALSE)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up'!$A$2:$C$57,2,FALSE)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up'!$A$2:$C$57,3,FALSE)</f>
        <v>Cash</v>
      </c>
      <c r="J380" s="5">
        <f>VLOOKUP(F380,'Set up'!$A$2:$D$57,4,FALSE)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up'!$A$2:$E$57,5,FALSE)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up'!$A$2:$C$57,2,FALSE)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up'!$A$2:$C$57,3,FALSE)</f>
        <v>Cash</v>
      </c>
      <c r="J381" s="5">
        <f>VLOOKUP(F381,'Set up'!$A$2:$D$57,4,FALSE)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up'!$A$2:$E$57,5,FALSE)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up'!$A$2:$C$57,2,FALSE)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up'!$A$2:$C$57,3,FALSE)</f>
        <v>Cash</v>
      </c>
      <c r="J382" s="5">
        <f>VLOOKUP(F382,'Set up'!$A$2:$D$57,4,FALSE)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up'!$A$2:$E$57,5,FALSE)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up'!$A$2:$C$57,2,FALSE)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up'!$A$2:$C$57,3,FALSE)</f>
        <v>120</v>
      </c>
      <c r="J383" s="5">
        <f>VLOOKUP(F383,'Set up'!$A$2:$D$57,4,FALSE)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up'!$A$2:$E$57,5,FALSE)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up'!$A$2:$C$57,2,FALSE)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up'!$A$2:$C$57,3,FALSE)</f>
        <v>120</v>
      </c>
      <c r="J384" s="5">
        <f>VLOOKUP(F384,'Set up'!$A$2:$D$57,4,FALSE)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up'!$A$2:$E$57,5,FALSE)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up'!$A$2:$C$57,2,FALSE)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up'!$A$2:$C$57,3,FALSE)</f>
        <v>Cash</v>
      </c>
      <c r="J385" s="5">
        <f>VLOOKUP(F385,'Set up'!$A$2:$D$57,4,FALSE)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up'!$A$2:$E$57,5,FALSE)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up'!$A$2:$C$57,2,FALSE)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up'!$A$2:$C$57,3,FALSE)</f>
        <v>120</v>
      </c>
      <c r="J386" s="5">
        <f>VLOOKUP(F386,'Set up'!$A$2:$D$57,4,FALSE)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up'!$A$2:$E$57,5,FALSE)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up'!$A$2:$C$57,2,FALSE)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up'!$A$2:$C$57,3,FALSE)</f>
        <v>120</v>
      </c>
      <c r="J387" s="5">
        <f>VLOOKUP(F387,'Set up'!$A$2:$D$57,4,FALSE)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up'!$A$2:$E$57,5,FALSE)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up'!$A$2:$C$57,2,FALSE)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up'!$A$2:$C$57,3,FALSE)</f>
        <v>120</v>
      </c>
      <c r="J388" s="5">
        <f>VLOOKUP(F388,'Set up'!$A$2:$D$57,4,FALSE)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up'!$A$2:$E$57,5,FALSE)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up'!$A$2:$C$57,2,FALSE)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up'!$A$2:$C$57,3,FALSE)</f>
        <v>120</v>
      </c>
      <c r="J389" s="5">
        <f>VLOOKUP(F389,'Set up'!$A$2:$D$57,4,FALSE)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up'!$A$2:$E$57,5,FALSE)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up'!$A$2:$C$57,2,FALSE)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up'!$A$2:$C$57,3,FALSE)</f>
        <v>Cash</v>
      </c>
      <c r="J390" s="5">
        <f>VLOOKUP(F390,'Set up'!$A$2:$D$57,4,FALSE)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up'!$A$2:$E$57,5,FALSE)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up'!$A$2:$C$57,2,FALSE)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up'!$A$2:$C$57,3,FALSE)</f>
        <v>Cash</v>
      </c>
      <c r="J391" s="5">
        <f>VLOOKUP(F391,'Set up'!$A$2:$D$57,4,FALSE)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up'!$A$2:$E$57,5,FALSE)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up'!$A$2:$C$57,2,FALSE)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up'!$A$2:$C$57,3,FALSE)</f>
        <v>Cash</v>
      </c>
      <c r="J392" s="5">
        <f>VLOOKUP(F392,'Set up'!$A$2:$D$57,4,FALSE)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up'!$A$2:$E$57,5,FALSE)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up'!$A$2:$C$57,2,FALSE)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up'!$A$2:$C$57,3,FALSE)</f>
        <v>Cash</v>
      </c>
      <c r="J393" s="5">
        <f>VLOOKUP(F393,'Set up'!$A$2:$D$57,4,FALSE)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up'!$A$2:$E$57,5,FALSE)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up'!$A$2:$C$57,2,FALSE)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up'!$A$2:$C$57,3,FALSE)</f>
        <v>Cash</v>
      </c>
      <c r="J394" s="5">
        <f>VLOOKUP(F394,'Set up'!$A$2:$D$57,4,FALSE)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up'!$A$2:$E$57,5,FALSE)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up'!$A$2:$C$57,2,FALSE)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up'!$A$2:$C$57,3,FALSE)</f>
        <v>Cash</v>
      </c>
      <c r="J395" s="5">
        <f>VLOOKUP(F395,'Set up'!$A$2:$D$57,4,FALSE)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up'!$A$2:$E$57,5,FALSE)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up'!$A$2:$C$57,2,FALSE)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up'!$A$2:$C$57,3,FALSE)</f>
        <v>45</v>
      </c>
      <c r="J396" s="5">
        <f>VLOOKUP(F396,'Set up'!$A$2:$D$57,4,FALSE)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up'!$A$2:$E$57,5,FALSE)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up'!$A$2:$C$57,2,FALSE)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up'!$A$2:$C$57,3,FALSE)</f>
        <v>45</v>
      </c>
      <c r="J397" s="5">
        <f>VLOOKUP(F397,'Set up'!$A$2:$D$57,4,FALSE)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up'!$A$2:$E$57,5,FALSE)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up'!$A$2:$C$57,2,FALSE)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up'!$A$2:$C$57,3,FALSE)</f>
        <v>Cash</v>
      </c>
      <c r="J398" s="5">
        <f>VLOOKUP(F398,'Set up'!$A$2:$D$57,4,FALSE)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up'!$A$2:$E$57,5,FALSE)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up'!$A$2:$C$57,2,FALSE)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up'!$A$2:$C$57,3,FALSE)</f>
        <v>Cash</v>
      </c>
      <c r="J399" s="5">
        <f>VLOOKUP(F399,'Set up'!$A$2:$D$57,4,FALSE)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up'!$A$2:$E$57,5,FALSE)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up'!$A$2:$C$57,2,FALSE)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up'!$A$2:$C$57,3,FALSE)</f>
        <v>Cash</v>
      </c>
      <c r="J400" s="5">
        <f>VLOOKUP(F400,'Set up'!$A$2:$D$57,4,FALSE)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up'!$A$2:$E$57,5,FALSE)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up'!$A$2:$C$57,2,FALSE)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up'!$A$2:$C$57,3,FALSE)</f>
        <v>Cash</v>
      </c>
      <c r="J401" s="5">
        <f>VLOOKUP(F401,'Set up'!$A$2:$D$57,4,FALSE)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up'!$A$2:$E$57,5,FALSE)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up'!$A$2:$C$57,2,FALSE)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up'!$A$2:$C$57,3,FALSE)</f>
        <v>Cash</v>
      </c>
      <c r="J402" s="5">
        <f>VLOOKUP(F402,'Set up'!$A$2:$D$57,4,FALSE)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up'!$A$2:$E$57,5,FALSE)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up'!$A$2:$C$57,2,FALSE)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up'!$A$2:$C$57,3,FALSE)</f>
        <v>Cash</v>
      </c>
      <c r="J403" s="5">
        <f>VLOOKUP(F403,'Set up'!$A$2:$D$57,4,FALSE)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up'!$A$2:$E$57,5,FALSE)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up'!$A$2:$C$57,2,FALSE)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up'!$A$2:$C$57,3,FALSE)</f>
        <v>120</v>
      </c>
      <c r="J404" s="5">
        <f>VLOOKUP(F404,'Set up'!$A$2:$D$57,4,FALSE)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up'!$A$2:$E$57,5,FALSE)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up'!$A$2:$C$57,2,FALSE)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up'!$A$2:$C$57,3,FALSE)</f>
        <v>120</v>
      </c>
      <c r="J405" s="5">
        <f>VLOOKUP(F405,'Set up'!$A$2:$D$57,4,FALSE)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up'!$A$2:$E$57,5,FALSE)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up'!$A$2:$C$57,2,FALSE)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up'!$A$2:$C$57,3,FALSE)</f>
        <v>120</v>
      </c>
      <c r="J406" s="5">
        <f>VLOOKUP(F406,'Set up'!$A$2:$D$57,4,FALSE)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up'!$A$2:$E$57,5,FALSE)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up'!$A$2:$C$57,2,FALSE)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up'!$A$2:$C$57,3,FALSE)</f>
        <v>120</v>
      </c>
      <c r="J407" s="5">
        <f>VLOOKUP(F407,'Set up'!$A$2:$D$57,4,FALSE)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up'!$A$2:$E$57,5,FALSE)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up'!$A$2:$C$57,2,FALSE)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up'!$A$2:$C$57,3,FALSE)</f>
        <v>Cash</v>
      </c>
      <c r="J408" s="5">
        <f>VLOOKUP(F408,'Set up'!$A$2:$D$57,4,FALSE)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up'!$A$2:$E$57,5,FALSE)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up'!$A$2:$C$57,2,FALSE)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up'!$A$2:$C$57,3,FALSE)</f>
        <v>Cash</v>
      </c>
      <c r="J409" s="5">
        <f>VLOOKUP(F409,'Set up'!$A$2:$D$57,4,FALSE)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up'!$A$2:$E$57,5,FALSE)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up'!$A$2:$C$57,2,FALSE)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up'!$A$2:$C$57,3,FALSE)</f>
        <v>Cash</v>
      </c>
      <c r="J410" s="5">
        <f>VLOOKUP(F410,'Set up'!$A$2:$D$57,4,FALSE)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up'!$A$2:$E$57,5,FALSE)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up'!$A$2:$C$57,2,FALSE)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up'!$A$2:$C$57,3,FALSE)</f>
        <v>Cash</v>
      </c>
      <c r="J411" s="5">
        <f>VLOOKUP(F411,'Set up'!$A$2:$D$57,4,FALSE)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up'!$A$2:$E$57,5,FALSE)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up'!$A$2:$C$57,2,FALSE)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up'!$A$2:$C$57,3,FALSE)</f>
        <v>Cash</v>
      </c>
      <c r="J412" s="5">
        <f>VLOOKUP(F412,'Set up'!$A$2:$D$57,4,FALSE)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up'!$A$2:$E$57,5,FALSE)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up'!$A$2:$C$57,2,FALSE)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up'!$A$2:$C$57,3,FALSE)</f>
        <v>Cash</v>
      </c>
      <c r="J413" s="5">
        <f>VLOOKUP(F413,'Set up'!$A$2:$D$57,4,FALSE)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up'!$A$2:$E$57,5,FALSE)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up'!$A$2:$C$57,2,FALSE)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up'!$A$2:$C$57,3,FALSE)</f>
        <v>Cash</v>
      </c>
      <c r="J414" s="5">
        <f>VLOOKUP(F414,'Set up'!$A$2:$D$57,4,FALSE)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up'!$A$2:$E$57,5,FALSE)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up'!$A$2:$C$57,2,FALSE)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up'!$A$2:$C$57,3,FALSE)</f>
        <v>120</v>
      </c>
      <c r="J415" s="5">
        <f>VLOOKUP(F415,'Set up'!$A$2:$D$57,4,FALSE)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up'!$A$2:$E$57,5,FALSE)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up'!$A$2:$C$57,2,FALSE)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up'!$A$2:$C$57,3,FALSE)</f>
        <v>120</v>
      </c>
      <c r="J416" s="5">
        <f>VLOOKUP(F416,'Set up'!$A$2:$D$57,4,FALSE)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up'!$A$2:$E$57,5,FALSE)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up'!$A$2:$C$57,2,FALSE)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up'!$A$2:$C$57,3,FALSE)</f>
        <v>#N/A</v>
      </c>
      <c r="J417" s="5" t="e">
        <f>VLOOKUP(F417,'Set up'!$A$2:$D$57,4,FALSE)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up'!$A$2:$E$57,5,FALSE)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up'!$A$2:$C$57,2,FALSE)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up'!$A$2:$C$57,3,FALSE)</f>
        <v>Cash</v>
      </c>
      <c r="J418" s="5">
        <f>VLOOKUP(F418,'Set up'!$A$2:$D$57,4,FALSE)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up'!$A$2:$E$57,5,FALSE)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up'!$A$2:$C$57,2,FALSE)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up'!$A$2:$C$57,3,FALSE)</f>
        <v>Cash</v>
      </c>
      <c r="J419" s="5">
        <f>VLOOKUP(F419,'Set up'!$A$2:$D$57,4,FALSE)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up'!$A$2:$E$57,5,FALSE)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up'!$A$2:$C$57,2,FALSE)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up'!$A$2:$C$57,3,FALSE)</f>
        <v>Cash</v>
      </c>
      <c r="J420" s="5">
        <f>VLOOKUP(F420,'Set up'!$A$2:$D$57,4,FALSE)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up'!$A$2:$E$57,5,FALSE)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up'!$A$2:$C$57,2,FALSE)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up'!$A$2:$C$57,3,FALSE)</f>
        <v>Cash</v>
      </c>
      <c r="J421" s="5">
        <f>VLOOKUP(F421,'Set up'!$A$2:$D$57,4,FALSE)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up'!$A$2:$E$57,5,FALSE)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up'!$A$2:$C$57,2,FALSE)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up'!$A$2:$C$57,3,FALSE)</f>
        <v>Cash</v>
      </c>
      <c r="J422" s="5">
        <f>VLOOKUP(F422,'Set up'!$A$2:$D$57,4,FALSE)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up'!$A$2:$E$57,5,FALSE)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up'!$A$2:$C$57,2,FALSE)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up'!$A$2:$C$57,3,FALSE)</f>
        <v>Cash</v>
      </c>
      <c r="J423" s="5">
        <f>VLOOKUP(F423,'Set up'!$A$2:$D$57,4,FALSE)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up'!$A$2:$E$57,5,FALSE)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up'!$A$2:$C$57,2,FALSE)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up'!$A$2:$C$57,3,FALSE)</f>
        <v>Cash</v>
      </c>
      <c r="J424" s="5">
        <f>VLOOKUP(F424,'Set up'!$A$2:$D$57,4,FALSE)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up'!$A$2:$E$57,5,FALSE)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up'!$A$2:$C$57,2,FALSE)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up'!$A$2:$C$57,3,FALSE)</f>
        <v>#N/A</v>
      </c>
      <c r="J425" s="5" t="e">
        <f>VLOOKUP(F425,'Set up'!$A$2:$D$57,4,FALSE)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up'!$A$2:$E$57,5,FALSE)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up'!$A$2:$C$57,2,FALSE)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up'!$A$2:$C$57,3,FALSE)</f>
        <v>#N/A</v>
      </c>
      <c r="J426" s="5" t="e">
        <f>VLOOKUP(F426,'Set up'!$A$2:$D$57,4,FALSE)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up'!$A$2:$E$57,5,FALSE)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up'!$A$2:$C$57,2,FALSE)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up'!$A$2:$C$57,3,FALSE)</f>
        <v>#N/A</v>
      </c>
      <c r="J427" s="5" t="e">
        <f>VLOOKUP(F427,'Set up'!$A$2:$D$57,4,FALSE)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up'!$A$2:$E$57,5,FALSE)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up'!$A$2:$C$57,2,FALSE)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up'!$A$2:$C$57,3,FALSE)</f>
        <v>#N/A</v>
      </c>
      <c r="J428" s="5" t="e">
        <f>VLOOKUP(F428,'Set up'!$A$2:$D$57,4,FALSE)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up'!$A$2:$E$57,5,FALSE)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up'!$A$2:$C$57,2,FALSE)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up'!$A$2:$C$57,3,FALSE)</f>
        <v>Cash</v>
      </c>
      <c r="J429" s="5">
        <f>VLOOKUP(F429,'Set up'!$A$2:$D$57,4,FALSE)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up'!$A$2:$E$57,5,FALSE)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up'!$A$2:$C$57,2,FALSE)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up'!$A$2:$C$57,3,FALSE)</f>
        <v>Cash</v>
      </c>
      <c r="J430" s="5">
        <f>VLOOKUP(F430,'Set up'!$A$2:$D$57,4,FALSE)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up'!$A$2:$E$57,5,FALSE)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up'!$A$2:$C$57,2,FALSE)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up'!$A$2:$C$57,3,FALSE)</f>
        <v>Cash</v>
      </c>
      <c r="J431" s="5">
        <f>VLOOKUP(F431,'Set up'!$A$2:$D$57,4,FALSE)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up'!$A$2:$E$57,5,FALSE)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up'!$A$2:$C$57,2,FALSE)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up'!$A$2:$C$57,3,FALSE)</f>
        <v>Cash</v>
      </c>
      <c r="J432" s="5">
        <f>VLOOKUP(F432,'Set up'!$A$2:$D$57,4,FALSE)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up'!$A$2:$E$57,5,FALSE)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up'!$A$2:$C$57,2,FALSE)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up'!$A$2:$C$57,3,FALSE)</f>
        <v>45</v>
      </c>
      <c r="J433" s="5">
        <f>VLOOKUP(F433,'Set up'!$A$2:$D$57,4,FALSE)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up'!$A$2:$E$57,5,FALSE)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up'!$A$2:$C$57,2,FALSE)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up'!$A$2:$C$57,3,FALSE)</f>
        <v>45</v>
      </c>
      <c r="J434" s="5">
        <f>VLOOKUP(F434,'Set up'!$A$2:$D$57,4,FALSE)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up'!$A$2:$E$57,5,FALSE)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up'!$A$2:$C$57,2,FALSE)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up'!$A$2:$C$57,3,FALSE)</f>
        <v>45</v>
      </c>
      <c r="J435" s="5">
        <f>VLOOKUP(F435,'Set up'!$A$2:$D$57,4,FALSE)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up'!$A$2:$E$57,5,FALSE)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up'!$A$2:$C$57,2,FALSE)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up'!$A$2:$C$57,3,FALSE)</f>
        <v>Cash</v>
      </c>
      <c r="J436" s="5">
        <f>VLOOKUP(F436,'Set up'!$A$2:$D$57,4,FALSE)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up'!$A$2:$E$57,5,FALSE)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up'!$A$2:$C$57,2,FALSE)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up'!$A$2:$C$57,3,FALSE)</f>
        <v>Cash</v>
      </c>
      <c r="J437" s="5">
        <f>VLOOKUP(F437,'Set up'!$A$2:$D$57,4,FALSE)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up'!$A$2:$E$57,5,FALSE)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up'!$A$2:$C$57,2,FALSE)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up'!$A$2:$C$57,3,FALSE)</f>
        <v>Cash</v>
      </c>
      <c r="J438" s="5">
        <f>VLOOKUP(F438,'Set up'!$A$2:$D$57,4,FALSE)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up'!$A$2:$E$57,5,FALSE)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up'!$A$2:$C$57,2,FALSE)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up'!$A$2:$C$57,3,FALSE)</f>
        <v>Cash</v>
      </c>
      <c r="J439" s="5">
        <f>VLOOKUP(F439,'Set up'!$A$2:$D$57,4,FALSE)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up'!$A$2:$E$57,5,FALSE)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up'!$A$2:$C$57,2,FALSE)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up'!$A$2:$C$57,3,FALSE)</f>
        <v>Cash</v>
      </c>
      <c r="J440" s="5">
        <f>VLOOKUP(F440,'Set up'!$A$2:$D$57,4,FALSE)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up'!$A$2:$E$57,5,FALSE)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up'!$A$2:$C$57,2,FALSE)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up'!$A$2:$C$57,3,FALSE)</f>
        <v>Cash</v>
      </c>
      <c r="J441" s="5">
        <f>VLOOKUP(F441,'Set up'!$A$2:$D$57,4,FALSE)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up'!$A$2:$E$57,5,FALSE)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up'!$A$2:$C$57,2,FALSE)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up'!$A$2:$C$57,3,FALSE)</f>
        <v>Cash</v>
      </c>
      <c r="J442" s="5">
        <f>VLOOKUP(F442,'Set up'!$A$2:$D$57,4,FALSE)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up'!$A$2:$E$57,5,FALSE)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up'!$A$2:$C$57,2,FALSE)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up'!$A$2:$C$57,3,FALSE)</f>
        <v>Cash</v>
      </c>
      <c r="J443" s="5">
        <f>VLOOKUP(F443,'Set up'!$A$2:$D$57,4,FALSE)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up'!$A$2:$E$57,5,FALSE)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up'!$A$2:$C$57,2,FALSE)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up'!$A$2:$C$57,3,FALSE)</f>
        <v>Cash</v>
      </c>
      <c r="J444" s="5">
        <f>VLOOKUP(F444,'Set up'!$A$2:$D$57,4,FALSE)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up'!$A$2:$E$57,5,FALSE)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up'!$A$2:$C$57,2,FALSE)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up'!$A$2:$C$57,3,FALSE)</f>
        <v>Cash</v>
      </c>
      <c r="J445" s="5">
        <f>VLOOKUP(F445,'Set up'!$A$2:$D$57,4,FALSE)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up'!$A$2:$E$57,5,FALSE)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up'!$A$2:$C$57,2,FALSE)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up'!$A$2:$C$57,3,FALSE)</f>
        <v>Cash</v>
      </c>
      <c r="J446" s="5">
        <f>VLOOKUP(F446,'Set up'!$A$2:$D$57,4,FALSE)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up'!$A$2:$E$57,5,FALSE)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up'!$A$2:$C$57,2,FALSE)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up'!$A$2:$C$57,3,FALSE)</f>
        <v>Cash</v>
      </c>
      <c r="J447" s="5">
        <f>VLOOKUP(F447,'Set up'!$A$2:$D$57,4,FALSE)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up'!$A$2:$E$57,5,FALSE)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up'!$A$2:$C$57,2,FALSE)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up'!$A$2:$C$57,3,FALSE)</f>
        <v>Cash</v>
      </c>
      <c r="J448" s="5">
        <f>VLOOKUP(F448,'Set up'!$A$2:$D$57,4,FALSE)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up'!$A$2:$E$57,5,FALSE)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up'!$A$2:$C$57,2,FALSE)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up'!$A$2:$C$57,3,FALSE)</f>
        <v>Cash</v>
      </c>
      <c r="J449" s="5">
        <f>VLOOKUP(F449,'Set up'!$A$2:$D$57,4,FALSE)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up'!$A$2:$E$57,5,FALSE)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up'!$A$2:$C$57,2,FALSE)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up'!$A$2:$C$57,3,FALSE)</f>
        <v>Cash</v>
      </c>
      <c r="J450" s="5">
        <f>VLOOKUP(F450,'Set up'!$A$2:$D$57,4,FALSE)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up'!$A$2:$E$57,5,FALSE)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up'!$A$2:$C$57,2,FALSE)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up'!$A$2:$C$57,3,FALSE)</f>
        <v>Cash</v>
      </c>
      <c r="J451" s="5">
        <f>VLOOKUP(F451,'Set up'!$A$2:$D$57,4,FALSE)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up'!$A$2:$E$57,5,FALSE)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up'!$A$2:$C$57,2,FALSE)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up'!$A$2:$C$57,3,FALSE)</f>
        <v>Cash</v>
      </c>
      <c r="J452" s="5">
        <f>VLOOKUP(F452,'Set up'!$A$2:$D$57,4,FALSE)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up'!$A$2:$E$57,5,FALSE)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up'!$A$2:$C$57,2,FALSE)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up'!$A$2:$C$57,3,FALSE)</f>
        <v>Cash</v>
      </c>
      <c r="J453" s="5">
        <f>VLOOKUP(F453,'Set up'!$A$2:$D$57,4,FALSE)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up'!$A$2:$E$57,5,FALSE)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up'!$A$2:$C$57,2,FALSE)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up'!$A$2:$C$57,3,FALSE)</f>
        <v>Cash</v>
      </c>
      <c r="J454" s="5">
        <f>VLOOKUP(F454,'Set up'!$A$2:$D$57,4,FALSE)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up'!$A$2:$E$57,5,FALSE)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up'!$A$2:$C$57,2,FALSE)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up'!$A$2:$C$57,3,FALSE)</f>
        <v>Cash</v>
      </c>
      <c r="J455" s="5">
        <f>VLOOKUP(F455,'Set up'!$A$2:$D$57,4,FALSE)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up'!$A$2:$E$57,5,FALSE)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up'!$A$2:$C$57,2,FALSE)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up'!$A$2:$C$57,3,FALSE)</f>
        <v>Cash</v>
      </c>
      <c r="J456" s="5">
        <f>VLOOKUP(F456,'Set up'!$A$2:$D$57,4,FALSE)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up'!$A$2:$E$57,5,FALSE)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up'!$A$2:$C$57,2,FALSE)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up'!$A$2:$C$57,3,FALSE)</f>
        <v>Cash</v>
      </c>
      <c r="J457" s="5">
        <f>VLOOKUP(F457,'Set up'!$A$2:$D$57,4,FALSE)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up'!$A$2:$E$57,5,FALSE)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up'!$A$2:$C$57,2,FALSE)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up'!$A$2:$C$57,3,FALSE)</f>
        <v>Cash</v>
      </c>
      <c r="J458" s="5">
        <f>VLOOKUP(F458,'Set up'!$A$2:$D$57,4,FALSE)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up'!$A$2:$E$57,5,FALSE)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up'!$A$2:$C$57,2,FALSE)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up'!$A$2:$C$57,3,FALSE)</f>
        <v>Cash</v>
      </c>
      <c r="J459" s="5">
        <f>VLOOKUP(F459,'Set up'!$A$2:$D$57,4,FALSE)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up'!$A$2:$E$57,5,FALSE)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up'!$A$2:$C$57,2,FALSE)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up'!$A$2:$C$57,3,FALSE)</f>
        <v>Cash</v>
      </c>
      <c r="J460" s="5">
        <f>VLOOKUP(F460,'Set up'!$A$2:$D$57,4,FALSE)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up'!$A$2:$E$57,5,FALSE)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up'!$A$2:$C$57,2,FALSE)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up'!$A$2:$C$57,3,FALSE)</f>
        <v>Cash</v>
      </c>
      <c r="J461" s="5">
        <f>VLOOKUP(F461,'Set up'!$A$2:$D$57,4,FALSE)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up'!$A$2:$E$57,5,FALSE)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up'!$A$2:$C$57,2,FALSE)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up'!$A$2:$C$57,3,FALSE)</f>
        <v>Cash</v>
      </c>
      <c r="J462" s="5">
        <f>VLOOKUP(F462,'Set up'!$A$2:$D$57,4,FALSE)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up'!$A$2:$E$57,5,FALSE)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up'!$A$2:$C$57,2,FALSE)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up'!$A$2:$C$57,3,FALSE)</f>
        <v>Cash</v>
      </c>
      <c r="J463" s="5">
        <f>VLOOKUP(F463,'Set up'!$A$2:$D$57,4,FALSE)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up'!$A$2:$E$57,5,FALSE)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up'!$A$2:$C$57,2,FALSE)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up'!$A$2:$C$57,3,FALSE)</f>
        <v>120</v>
      </c>
      <c r="J464" s="5">
        <f>VLOOKUP(F464,'Set up'!$A$2:$D$57,4,FALSE)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up'!$A$2:$E$57,5,FALSE)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up'!$A$2:$C$57,2,FALSE)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up'!$A$2:$C$57,3,FALSE)</f>
        <v>120</v>
      </c>
      <c r="J465" s="5">
        <f>VLOOKUP(F465,'Set up'!$A$2:$D$57,4,FALSE)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up'!$A$2:$E$57,5,FALSE)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up'!$A$2:$C$57,2,FALSE)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up'!$A$2:$C$57,3,FALSE)</f>
        <v>120</v>
      </c>
      <c r="J466" s="5">
        <f>VLOOKUP(F466,'Set up'!$A$2:$D$57,4,FALSE)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up'!$A$2:$E$57,5,FALSE)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up'!$A$2:$C$57,2,FALSE)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up'!$A$2:$C$57,3,FALSE)</f>
        <v>120</v>
      </c>
      <c r="J467" s="5">
        <f>VLOOKUP(F467,'Set up'!$A$2:$D$57,4,FALSE)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up'!$A$2:$E$57,5,FALSE)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up'!$A$2:$C$57,2,FALSE)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up'!$A$2:$C$57,3,FALSE)</f>
        <v>120</v>
      </c>
      <c r="J468" s="5">
        <f>VLOOKUP(F468,'Set up'!$A$2:$D$57,4,FALSE)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up'!$A$2:$E$57,5,FALSE)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up'!$A$2:$C$57,2,FALSE)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up'!$A$2:$C$57,3,FALSE)</f>
        <v>Cash</v>
      </c>
      <c r="J469" s="5">
        <f>VLOOKUP(F469,'Set up'!$A$2:$D$57,4,FALSE)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up'!$A$2:$E$57,5,FALSE)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up'!$A$2:$C$57,2,FALSE)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up'!$A$2:$C$57,3,FALSE)</f>
        <v>Cash</v>
      </c>
      <c r="J470" s="5">
        <f>VLOOKUP(F470,'Set up'!$A$2:$D$57,4,FALSE)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up'!$A$2:$E$57,5,FALSE)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up'!$A$2:$C$57,2,FALSE)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up'!$A$2:$C$57,3,FALSE)</f>
        <v>Cash</v>
      </c>
      <c r="J471" s="5">
        <f>VLOOKUP(F471,'Set up'!$A$2:$D$57,4,FALSE)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up'!$A$2:$E$57,5,FALSE)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up'!$A$2:$C$57,2,FALSE)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up'!$A$2:$C$57,3,FALSE)</f>
        <v>120</v>
      </c>
      <c r="J472" s="5">
        <f>VLOOKUP(F472,'Set up'!$A$2:$D$57,4,FALSE)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up'!$A$2:$E$57,5,FALSE)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up'!$A$2:$C$57,2,FALSE)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up'!$A$2:$C$57,3,FALSE)</f>
        <v>120</v>
      </c>
      <c r="J473" s="5">
        <f>VLOOKUP(F473,'Set up'!$A$2:$D$57,4,FALSE)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up'!$A$2:$E$57,5,FALSE)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up'!$A$2:$C$57,2,FALSE)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up'!$A$2:$C$57,3,FALSE)</f>
        <v>Cash</v>
      </c>
      <c r="J474" s="5">
        <f>VLOOKUP(F474,'Set up'!$A$2:$D$57,4,FALSE)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up'!$A$2:$E$57,5,FALSE)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up'!$A$2:$C$57,2,FALSE)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up'!$A$2:$C$57,3,FALSE)</f>
        <v>Cash</v>
      </c>
      <c r="J475" s="5">
        <f>VLOOKUP(F475,'Set up'!$A$2:$D$57,4,FALSE)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up'!$A$2:$E$57,5,FALSE)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up'!$A$2:$C$57,2,FALSE)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up'!$A$2:$C$57,3,FALSE)</f>
        <v>Cash</v>
      </c>
      <c r="J476" s="5">
        <f>VLOOKUP(F476,'Set up'!$A$2:$D$57,4,FALSE)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up'!$A$2:$E$57,5,FALSE)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up'!$A$2:$C$57,2,FALSE)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up'!$A$2:$C$57,3,FALSE)</f>
        <v>Cash</v>
      </c>
      <c r="J477" s="5">
        <f>VLOOKUP(F477,'Set up'!$A$2:$D$57,4,FALSE)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up'!$A$2:$E$57,5,FALSE)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up'!$A$2:$C$57,2,FALSE)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up'!$A$2:$C$57,3,FALSE)</f>
        <v>Cash</v>
      </c>
      <c r="J478" s="5">
        <f>VLOOKUP(F478,'Set up'!$A$2:$D$57,4,FALSE)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up'!$A$2:$E$57,5,FALSE)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up'!$A$2:$C$57,2,FALSE)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up'!$A$2:$C$57,3,FALSE)</f>
        <v>Cash</v>
      </c>
      <c r="J479" s="5">
        <f>VLOOKUP(F479,'Set up'!$A$2:$D$57,4,FALSE)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up'!$A$2:$E$57,5,FALSE)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up'!$A$2:$C$57,2,FALSE)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up'!$A$2:$C$57,3,FALSE)</f>
        <v>Cash</v>
      </c>
      <c r="J480" s="5">
        <f>VLOOKUP(F480,'Set up'!$A$2:$D$57,4,FALSE)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up'!$A$2:$E$57,5,FALSE)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up'!$A$2:$C$57,2,FALSE)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up'!$A$2:$C$57,3,FALSE)</f>
        <v>Cash</v>
      </c>
      <c r="J481" s="5">
        <f>VLOOKUP(F481,'Set up'!$A$2:$D$57,4,FALSE)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up'!$A$2:$E$57,5,FALSE)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up'!$A$2:$C$57,2,FALSE)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up'!$A$2:$C$57,3,FALSE)</f>
        <v>Cash</v>
      </c>
      <c r="J482" s="5">
        <f>VLOOKUP(F482,'Set up'!$A$2:$D$57,4,FALSE)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up'!$A$2:$E$57,5,FALSE)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up'!$A$2:$C$57,2,FALSE)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up'!$A$2:$C$57,3,FALSE)</f>
        <v>Cash</v>
      </c>
      <c r="J483" s="5">
        <f>VLOOKUP(F483,'Set up'!$A$2:$D$57,4,FALSE)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up'!$A$2:$E$57,5,FALSE)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up'!$A$2:$C$57,2,FALSE)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up'!$A$2:$C$57,3,FALSE)</f>
        <v>Cash</v>
      </c>
      <c r="J484" s="5">
        <f>VLOOKUP(F484,'Set up'!$A$2:$D$57,4,FALSE)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up'!$A$2:$E$57,5,FALSE)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up'!$A$2:$C$57,2,FALSE)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up'!$A$2:$C$57,3,FALSE)</f>
        <v>Cash</v>
      </c>
      <c r="J485" s="5">
        <f>VLOOKUP(F485,'Set up'!$A$2:$D$57,4,FALSE)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up'!$A$2:$E$57,5,FALSE)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up'!$A$2:$C$57,2,FALSE)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up'!$A$2:$C$57,3,FALSE)</f>
        <v>Cash</v>
      </c>
      <c r="J486" s="5">
        <f>VLOOKUP(F486,'Set up'!$A$2:$D$57,4,FALSE)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up'!$A$2:$E$57,5,FALSE)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up'!$A$2:$C$57,2,FALSE)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up'!$A$2:$C$57,3,FALSE)</f>
        <v>Cash</v>
      </c>
      <c r="J487" s="5">
        <f>VLOOKUP(F487,'Set up'!$A$2:$D$57,4,FALSE)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up'!$A$2:$E$57,5,FALSE)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up'!$A$2:$C$57,2,FALSE)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up'!$A$2:$C$57,3,FALSE)</f>
        <v>Cash</v>
      </c>
      <c r="J488" s="5">
        <f>VLOOKUP(F488,'Set up'!$A$2:$D$57,4,FALSE)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up'!$A$2:$E$57,5,FALSE)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up'!$A$2:$C$57,2,FALSE)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up'!$A$2:$C$57,3,FALSE)</f>
        <v>120</v>
      </c>
      <c r="J489" s="5">
        <f>VLOOKUP(F489,'Set up'!$A$2:$D$57,4,FALSE)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up'!$A$2:$E$57,5,FALSE)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up'!$A$2:$C$57,2,FALSE)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up'!$A$2:$C$57,3,FALSE)</f>
        <v>120</v>
      </c>
      <c r="J490" s="5">
        <f>VLOOKUP(F490,'Set up'!$A$2:$D$57,4,FALSE)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up'!$A$2:$E$57,5,FALSE)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up'!$A$2:$C$57,2,FALSE)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up'!$A$2:$C$57,3,FALSE)</f>
        <v>Cash</v>
      </c>
      <c r="J491" s="5">
        <f>VLOOKUP(F491,'Set up'!$A$2:$D$57,4,FALSE)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up'!$A$2:$E$57,5,FALSE)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up'!$A$2:$C$57,2,FALSE)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up'!$A$2:$C$57,3,FALSE)</f>
        <v>Cash</v>
      </c>
      <c r="J492" s="5">
        <f>VLOOKUP(F492,'Set up'!$A$2:$D$57,4,FALSE)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up'!$A$2:$E$57,5,FALSE)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up'!$A$2:$C$57,2,FALSE)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up'!$A$2:$C$57,3,FALSE)</f>
        <v>Cash</v>
      </c>
      <c r="J493" s="5">
        <f>VLOOKUP(F493,'Set up'!$A$2:$D$57,4,FALSE)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up'!$A$2:$E$57,5,FALSE)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up'!$A$2:$C$57,2,FALSE)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up'!$A$2:$C$57,3,FALSE)</f>
        <v>Cash</v>
      </c>
      <c r="J494" s="5">
        <f>VLOOKUP(F494,'Set up'!$A$2:$D$57,4,FALSE)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up'!$A$2:$E$57,5,FALSE)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up'!$A$2:$C$57,2,FALSE)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up'!$A$2:$C$57,3,FALSE)</f>
        <v>Cash</v>
      </c>
      <c r="J495" s="5">
        <f>VLOOKUP(F495,'Set up'!$A$2:$D$57,4,FALSE)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up'!$A$2:$E$57,5,FALSE)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up'!$A$2:$C$57,2,FALSE)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up'!$A$2:$C$57,3,FALSE)</f>
        <v>Cash</v>
      </c>
      <c r="J496" s="5">
        <f>VLOOKUP(F496,'Set up'!$A$2:$D$57,4,FALSE)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up'!$A$2:$E$57,5,FALSE)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up'!$A$2:$C$57,2,FALSE)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up'!$A$2:$C$57,3,FALSE)</f>
        <v>Cash</v>
      </c>
      <c r="J497" s="5">
        <f>VLOOKUP(F497,'Set up'!$A$2:$D$57,4,FALSE)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up'!$A$2:$E$57,5,FALSE)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up'!$A$2:$C$57,2,FALSE)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up'!$A$2:$C$57,3,FALSE)</f>
        <v>Cash</v>
      </c>
      <c r="J498" s="5">
        <f>VLOOKUP(F498,'Set up'!$A$2:$D$57,4,FALSE)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up'!$A$2:$E$57,5,FALSE)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up'!$A$2:$C$57,2,FALSE)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up'!$A$2:$C$57,3,FALSE)</f>
        <v>Cash</v>
      </c>
      <c r="J499" s="5">
        <f>VLOOKUP(F499,'Set up'!$A$2:$D$57,4,FALSE)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up'!$A$2:$E$57,5,FALSE)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up'!$A$2:$C$57,2,FALSE)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up'!$A$2:$C$57,3,FALSE)</f>
        <v>Cash</v>
      </c>
      <c r="J500" s="5">
        <f>VLOOKUP(F500,'Set up'!$A$2:$D$57,4,FALSE)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up'!$A$2:$E$57,5,FALSE)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up'!$A$2:$C$57,2,FALSE)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up'!$A$2:$C$57,3,FALSE)</f>
        <v>Cash</v>
      </c>
      <c r="J501" s="5">
        <f>VLOOKUP(F501,'Set up'!$A$2:$D$57,4,FALSE)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up'!$A$2:$E$57,5,FALSE)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up'!$A$2:$C$57,2,FALSE)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up'!$A$2:$C$57,3,FALSE)</f>
        <v>Cash</v>
      </c>
      <c r="J502" s="5">
        <f>VLOOKUP(F502,'Set up'!$A$2:$D$57,4,FALSE)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up'!$A$2:$E$57,5,FALSE)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up'!$A$2:$C$57,2,FALSE)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up'!$A$2:$C$57,3,FALSE)</f>
        <v>Cash</v>
      </c>
      <c r="J503" s="5">
        <f>VLOOKUP(F503,'Set up'!$A$2:$D$57,4,FALSE)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up'!$A$2:$E$57,5,FALSE)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up'!$A$2:$C$57,2,FALSE)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up'!$A$2:$C$57,3,FALSE)</f>
        <v>Cash</v>
      </c>
      <c r="J504" s="5">
        <f>VLOOKUP(F504,'Set up'!$A$2:$D$57,4,FALSE)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up'!$A$2:$E$57,5,FALSE)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up'!$A$2:$C$57,2,FALSE)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up'!$A$2:$C$57,3,FALSE)</f>
        <v>Cash</v>
      </c>
      <c r="J505" s="5">
        <f>VLOOKUP(F505,'Set up'!$A$2:$D$57,4,FALSE)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up'!$A$2:$E$57,5,FALSE)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up'!$A$2:$C$57,2,FALSE)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up'!$A$2:$C$57,3,FALSE)</f>
        <v>Cash</v>
      </c>
      <c r="J506" s="5">
        <f>VLOOKUP(F506,'Set up'!$A$2:$D$57,4,FALSE)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up'!$A$2:$E$57,5,FALSE)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up'!$A$2:$C$57,2,FALSE)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up'!$A$2:$C$57,3,FALSE)</f>
        <v>Cash</v>
      </c>
      <c r="J507" s="5">
        <f>VLOOKUP(F507,'Set up'!$A$2:$D$57,4,FALSE)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up'!$A$2:$E$57,5,FALSE)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up'!$A$2:$C$57,2,FALSE)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up'!$A$2:$C$57,3,FALSE)</f>
        <v>45</v>
      </c>
      <c r="J508" s="5">
        <f>VLOOKUP(F508,'Set up'!$A$2:$D$57,4,FALSE)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up'!$A$2:$E$57,5,FALSE)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up'!$A$2:$C$57,2,FALSE)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up'!$A$2:$C$57,3,FALSE)</f>
        <v>45</v>
      </c>
      <c r="J509" s="5">
        <f>VLOOKUP(F509,'Set up'!$A$2:$D$57,4,FALSE)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up'!$A$2:$E$57,5,FALSE)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up'!$A$2:$C$57,2,FALSE)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up'!$A$2:$C$57,3,FALSE)</f>
        <v>45</v>
      </c>
      <c r="J510" s="5">
        <f>VLOOKUP(F510,'Set up'!$A$2:$D$57,4,FALSE)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up'!$A$2:$E$57,5,FALSE)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up'!$A$2:$C$57,2,FALSE)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up'!$A$2:$C$57,3,FALSE)</f>
        <v>45</v>
      </c>
      <c r="J511" s="5">
        <f>VLOOKUP(F511,'Set up'!$A$2:$D$57,4,FALSE)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up'!$A$2:$E$57,5,FALSE)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up'!$A$2:$C$57,2,FALSE)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up'!$A$2:$C$57,3,FALSE)</f>
        <v>120</v>
      </c>
      <c r="J512" s="5">
        <f>VLOOKUP(F512,'Set up'!$A$2:$D$57,4,FALSE)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up'!$A$2:$E$57,5,FALSE)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up'!$A$2:$C$57,2,FALSE)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up'!$A$2:$C$57,3,FALSE)</f>
        <v>120</v>
      </c>
      <c r="J513" s="5">
        <f>VLOOKUP(F513,'Set up'!$A$2:$D$57,4,FALSE)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up'!$A$2:$E$57,5,FALSE)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up'!$A$2:$C$57,2,FALSE)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up'!$A$2:$C$57,3,FALSE)</f>
        <v>120</v>
      </c>
      <c r="J514" s="5">
        <f>VLOOKUP(F514,'Set up'!$A$2:$D$57,4,FALSE)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up'!$A$2:$E$57,5,FALSE)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up'!$A$2:$C$57,2,FALSE)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up'!$A$2:$C$57,3,FALSE)</f>
        <v>120</v>
      </c>
      <c r="J515" s="5">
        <f>VLOOKUP(F515,'Set up'!$A$2:$D$57,4,FALSE)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up'!$A$2:$E$57,5,FALSE)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up'!$A$2:$C$57,2,FALSE)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up'!$A$2:$C$57,3,FALSE)</f>
        <v>120</v>
      </c>
      <c r="J516" s="5">
        <f>VLOOKUP(F516,'Set up'!$A$2:$D$57,4,FALSE)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up'!$A$2:$E$57,5,FALSE)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up'!$A$2:$C$57,2,FALSE)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up'!$A$2:$C$57,3,FALSE)</f>
        <v>120</v>
      </c>
      <c r="J517" s="5">
        <f>VLOOKUP(F517,'Set up'!$A$2:$D$57,4,FALSE)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up'!$A$2:$E$57,5,FALSE)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up'!$A$2:$C$57,2,FALSE)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up'!$A$2:$C$57,3,FALSE)</f>
        <v>Cash</v>
      </c>
      <c r="J518" s="5">
        <f>VLOOKUP(F518,'Set up'!$A$2:$D$57,4,FALSE)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up'!$A$2:$E$57,5,FALSE)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up'!$A$2:$C$57,2,FALSE)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up'!$A$2:$C$57,3,FALSE)</f>
        <v>Cash</v>
      </c>
      <c r="J519" s="5">
        <f>VLOOKUP(F519,'Set up'!$A$2:$D$57,4,FALSE)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up'!$A$2:$E$57,5,FALSE)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up'!$A$2:$C$57,2,FALSE)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up'!$A$2:$C$57,3,FALSE)</f>
        <v>Cash</v>
      </c>
      <c r="J520" s="5">
        <f>VLOOKUP(F520,'Set up'!$A$2:$D$57,4,FALSE)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up'!$A$2:$E$57,5,FALSE)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up'!$A$2:$C$57,2,FALSE)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up'!$A$2:$C$57,3,FALSE)</f>
        <v>Cash</v>
      </c>
      <c r="J521" s="5">
        <f>VLOOKUP(F521,'Set up'!$A$2:$D$57,4,FALSE)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up'!$A$2:$E$57,5,FALSE)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up'!$A$2:$C$57,2,FALSE)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up'!$A$2:$C$57,3,FALSE)</f>
        <v>Cash</v>
      </c>
      <c r="J522" s="5">
        <f>VLOOKUP(F522,'Set up'!$A$2:$D$57,4,FALSE)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up'!$A$2:$E$57,5,FALSE)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up'!$A$2:$C$57,2,FALSE)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up'!$A$2:$C$57,3,FALSE)</f>
        <v>Cash</v>
      </c>
      <c r="J523" s="5">
        <f>VLOOKUP(F523,'Set up'!$A$2:$D$57,4,FALSE)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up'!$A$2:$E$57,5,FALSE)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up'!$A$2:$C$57,2,FALSE)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up'!$A$2:$C$57,3,FALSE)</f>
        <v>Cash</v>
      </c>
      <c r="J524" s="5">
        <f>VLOOKUP(F524,'Set up'!$A$2:$D$57,4,FALSE)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up'!$A$2:$E$57,5,FALSE)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up'!$A$2:$C$57,2,FALSE)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up'!$A$2:$C$57,3,FALSE)</f>
        <v>120</v>
      </c>
      <c r="J525" s="5">
        <f>VLOOKUP(F525,'Set up'!$A$2:$D$57,4,FALSE)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up'!$A$2:$E$57,5,FALSE)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up'!$A$2:$C$57,2,FALSE)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up'!$A$2:$C$57,3,FALSE)</f>
        <v>120</v>
      </c>
      <c r="J526" s="5">
        <f>VLOOKUP(F526,'Set up'!$A$2:$D$57,4,FALSE)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up'!$A$2:$E$57,5,FALSE)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up'!$A$2:$C$57,2,FALSE)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up'!$A$2:$C$57,3,FALSE)</f>
        <v>120</v>
      </c>
      <c r="J527" s="5">
        <f>VLOOKUP(F527,'Set up'!$A$2:$D$57,4,FALSE)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up'!$A$2:$E$57,5,FALSE)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up'!$A$2:$C$57,2,FALSE)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up'!$A$2:$C$57,3,FALSE)</f>
        <v>120</v>
      </c>
      <c r="J528" s="5">
        <f>VLOOKUP(F528,'Set up'!$A$2:$D$57,4,FALSE)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up'!$A$2:$E$57,5,FALSE)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up'!$A$2:$C$57,2,FALSE)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up'!$A$2:$C$57,3,FALSE)</f>
        <v>120</v>
      </c>
      <c r="J529" s="5">
        <f>VLOOKUP(F529,'Set up'!$A$2:$D$57,4,FALSE)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up'!$A$2:$E$57,5,FALSE)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up'!$A$2:$C$57,2,FALSE)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up'!$A$2:$C$57,3,FALSE)</f>
        <v>120</v>
      </c>
      <c r="J530" s="5">
        <f>VLOOKUP(F530,'Set up'!$A$2:$D$57,4,FALSE)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up'!$A$2:$E$57,5,FALSE)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up'!$A$2:$C$57,2,FALSE)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up'!$A$2:$C$57,3,FALSE)</f>
        <v>120</v>
      </c>
      <c r="J531" s="5">
        <f>VLOOKUP(F531,'Set up'!$A$2:$D$57,4,FALSE)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up'!$A$2:$E$57,5,FALSE)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up'!$A$2:$C$57,2,FALSE)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up'!$A$2:$C$57,3,FALSE)</f>
        <v>120</v>
      </c>
      <c r="J532" s="5">
        <f>VLOOKUP(F532,'Set up'!$A$2:$D$57,4,FALSE)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up'!$A$2:$E$57,5,FALSE)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up'!$A$2:$C$57,2,FALSE)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up'!$A$2:$C$57,3,FALSE)</f>
        <v>120</v>
      </c>
      <c r="J533" s="5">
        <f>VLOOKUP(F533,'Set up'!$A$2:$D$57,4,FALSE)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up'!$A$2:$E$57,5,FALSE)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up'!$A$2:$C$57,2,FALSE)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up'!$A$2:$C$57,3,FALSE)</f>
        <v>120</v>
      </c>
      <c r="J534" s="5">
        <f>VLOOKUP(F534,'Set up'!$A$2:$D$57,4,FALSE)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up'!$A$2:$E$57,5,FALSE)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up'!$A$2:$C$57,2,FALSE)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up'!$A$2:$C$57,3,FALSE)</f>
        <v>120</v>
      </c>
      <c r="J535" s="5">
        <f>VLOOKUP(F535,'Set up'!$A$2:$D$57,4,FALSE)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up'!$A$2:$E$57,5,FALSE)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up'!$A$2:$C$57,2,FALSE)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up'!$A$2:$C$57,3,FALSE)</f>
        <v>Cash</v>
      </c>
      <c r="J536" s="5">
        <f>VLOOKUP(F536,'Set up'!$A$2:$D$57,4,FALSE)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up'!$A$2:$E$57,5,FALSE)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up'!$A$2:$C$57,2,FALSE)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up'!$A$2:$C$57,3,FALSE)</f>
        <v>Cash</v>
      </c>
      <c r="J537" s="5">
        <f>VLOOKUP(F537,'Set up'!$A$2:$D$57,4,FALSE)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up'!$A$2:$E$57,5,FALSE)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up'!$A$2:$C$57,2,FALSE)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up'!$A$2:$C$57,3,FALSE)</f>
        <v>Cash</v>
      </c>
      <c r="J538" s="5">
        <f>VLOOKUP(F538,'Set up'!$A$2:$D$57,4,FALSE)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up'!$A$2:$E$57,5,FALSE)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up'!$A$2:$C$57,2,FALSE)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up'!$A$2:$C$57,3,FALSE)</f>
        <v>Cash</v>
      </c>
      <c r="J539" s="5">
        <f>VLOOKUP(F539,'Set up'!$A$2:$D$57,4,FALSE)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up'!$A$2:$E$57,5,FALSE)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up'!$A$2:$C$57,2,FALSE)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up'!$A$2:$C$57,3,FALSE)</f>
        <v>Cash</v>
      </c>
      <c r="J540" s="5">
        <f>VLOOKUP(F540,'Set up'!$A$2:$D$57,4,FALSE)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up'!$A$2:$E$57,5,FALSE)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up'!$A$2:$C$57,2,FALSE)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up'!$A$2:$C$57,3,FALSE)</f>
        <v>Cash</v>
      </c>
      <c r="J541" s="5">
        <f>VLOOKUP(F541,'Set up'!$A$2:$D$57,4,FALSE)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up'!$A$2:$E$57,5,FALSE)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up'!$A$2:$C$57,2,FALSE)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up'!$A$2:$C$57,3,FALSE)</f>
        <v>Cash</v>
      </c>
      <c r="J542" s="5">
        <f>VLOOKUP(F542,'Set up'!$A$2:$D$57,4,FALSE)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up'!$A$2:$E$57,5,FALSE)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up'!$A$2:$C$57,2,FALSE)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up'!$A$2:$C$57,3,FALSE)</f>
        <v>Cash</v>
      </c>
      <c r="J543" s="5">
        <f>VLOOKUP(F543,'Set up'!$A$2:$D$57,4,FALSE)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up'!$A$2:$E$57,5,FALSE)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up'!$A$2:$C$57,2,FALSE)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up'!$A$2:$C$57,3,FALSE)</f>
        <v>120</v>
      </c>
      <c r="J544" s="5">
        <f>VLOOKUP(F544,'Set up'!$A$2:$D$57,4,FALSE)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up'!$A$2:$E$57,5,FALSE)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up'!$A$2:$C$57,2,FALSE)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up'!$A$2:$C$57,3,FALSE)</f>
        <v>120</v>
      </c>
      <c r="J545" s="5">
        <f>VLOOKUP(F545,'Set up'!$A$2:$D$57,4,FALSE)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up'!$A$2:$E$57,5,FALSE)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up'!$A$2:$C$57,2,FALSE)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up'!$A$2:$C$57,3,FALSE)</f>
        <v>120</v>
      </c>
      <c r="J546" s="5">
        <f>VLOOKUP(F546,'Set up'!$A$2:$D$57,4,FALSE)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up'!$A$2:$E$57,5,FALSE)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up'!$A$2:$C$57,2,FALSE)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up'!$A$2:$C$57,3,FALSE)</f>
        <v>120</v>
      </c>
      <c r="J547" s="5">
        <f>VLOOKUP(F547,'Set up'!$A$2:$D$57,4,FALSE)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up'!$A$2:$E$57,5,FALSE)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up'!$A$2:$C$57,2,FALSE)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up'!$A$2:$C$57,3,FALSE)</f>
        <v>Cash</v>
      </c>
      <c r="J548" s="5">
        <f>VLOOKUP(F548,'Set up'!$A$2:$D$57,4,FALSE)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up'!$A$2:$E$57,5,FALSE)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up'!$A$2:$C$57,2,FALSE)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up'!$A$2:$C$57,3,FALSE)</f>
        <v>Cash</v>
      </c>
      <c r="J549" s="5">
        <f>VLOOKUP(F549,'Set up'!$A$2:$D$57,4,FALSE)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up'!$A$2:$E$57,5,FALSE)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up'!$A$2:$C$57,2,FALSE)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up'!$A$2:$C$57,3,FALSE)</f>
        <v>120</v>
      </c>
      <c r="J550" s="5">
        <f>VLOOKUP(F550,'Set up'!$A$2:$D$57,4,FALSE)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up'!$A$2:$E$57,5,FALSE)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up'!$A$2:$C$57,2,FALSE)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up'!$A$2:$C$57,3,FALSE)</f>
        <v>120</v>
      </c>
      <c r="J551" s="5">
        <f>VLOOKUP(F551,'Set up'!$A$2:$D$57,4,FALSE)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up'!$A$2:$E$57,5,FALSE)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up'!$A$2:$C$57,2,FALSE)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up'!$A$2:$C$57,3,FALSE)</f>
        <v>120</v>
      </c>
      <c r="J552" s="5">
        <f>VLOOKUP(F552,'Set up'!$A$2:$D$57,4,FALSE)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up'!$A$2:$E$57,5,FALSE)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up'!$A$2:$C$57,2,FALSE)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up'!$A$2:$C$57,3,FALSE)</f>
        <v>120</v>
      </c>
      <c r="J553" s="5">
        <f>VLOOKUP(F553,'Set up'!$A$2:$D$57,4,FALSE)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up'!$A$2:$E$57,5,FALSE)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up'!$A$2:$C$57,2,FALSE)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up'!$A$2:$C$57,3,FALSE)</f>
        <v>Cash</v>
      </c>
      <c r="J554" s="5">
        <f>VLOOKUP(F554,'Set up'!$A$2:$D$57,4,FALSE)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up'!$A$2:$E$57,5,FALSE)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up'!$A$2:$C$57,2,FALSE)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up'!$A$2:$C$57,3,FALSE)</f>
        <v>Cash</v>
      </c>
      <c r="J555" s="5">
        <f>VLOOKUP(F555,'Set up'!$A$2:$D$57,4,FALSE)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up'!$A$2:$E$57,5,FALSE)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up'!$A$2:$C$57,2,FALSE)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up'!$A$2:$C$57,3,FALSE)</f>
        <v>Cash</v>
      </c>
      <c r="J556" s="5">
        <f>VLOOKUP(F556,'Set up'!$A$2:$D$57,4,FALSE)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up'!$A$2:$E$57,5,FALSE)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up'!$A$2:$C$57,2,FALSE)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up'!$A$2:$C$57,3,FALSE)</f>
        <v>Cash</v>
      </c>
      <c r="J557" s="5">
        <f>VLOOKUP(F557,'Set up'!$A$2:$D$57,4,FALSE)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up'!$A$2:$E$57,5,FALSE)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up'!$A$2:$C$57,2,FALSE)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up'!$A$2:$C$57,3,FALSE)</f>
        <v>120</v>
      </c>
      <c r="J558" s="5">
        <f>VLOOKUP(F558,'Set up'!$A$2:$D$57,4,FALSE)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up'!$A$2:$E$57,5,FALSE)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up'!$A$2:$C$57,2,FALSE)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up'!$A$2:$C$57,3,FALSE)</f>
        <v>120</v>
      </c>
      <c r="J559" s="5">
        <f>VLOOKUP(F559,'Set up'!$A$2:$D$57,4,FALSE)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up'!$A$2:$E$57,5,FALSE)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up'!$A$2:$C$57,2,FALSE)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up'!$A$2:$C$57,3,FALSE)</f>
        <v>120</v>
      </c>
      <c r="J560" s="5">
        <f>VLOOKUP(F560,'Set up'!$A$2:$D$57,4,FALSE)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up'!$A$2:$E$57,5,FALSE)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up'!$A$2:$C$57,2,FALSE)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up'!$A$2:$C$57,3,FALSE)</f>
        <v>120</v>
      </c>
      <c r="J561" s="5">
        <f>VLOOKUP(F561,'Set up'!$A$2:$D$57,4,FALSE)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up'!$A$2:$E$57,5,FALSE)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up'!$A$2:$C$57,2,FALSE)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up'!$A$2:$C$57,3,FALSE)</f>
        <v>120</v>
      </c>
      <c r="J562" s="5">
        <f>VLOOKUP(F562,'Set up'!$A$2:$D$57,4,FALSE)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up'!$A$2:$E$57,5,FALSE)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up'!$A$2:$C$57,2,FALSE)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up'!$A$2:$C$57,3,FALSE)</f>
        <v>120</v>
      </c>
      <c r="J563" s="5">
        <f>VLOOKUP(F563,'Set up'!$A$2:$D$57,4,FALSE)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up'!$A$2:$E$57,5,FALSE)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up'!$A$2:$C$57,2,FALSE)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up'!$A$2:$C$57,3,FALSE)</f>
        <v>120</v>
      </c>
      <c r="J564" s="5">
        <f>VLOOKUP(F564,'Set up'!$A$2:$D$57,4,FALSE)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up'!$A$2:$E$57,5,FALSE)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up'!$A$2:$C$57,2,FALSE)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up'!$A$2:$C$57,3,FALSE)</f>
        <v>60</v>
      </c>
      <c r="J565" s="5">
        <f>VLOOKUP(F565,'Set up'!$A$2:$D$57,4,FALSE)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up'!$A$2:$E$57,5,FALSE)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up'!$A$2:$C$57,2,FALSE)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up'!$A$2:$C$57,3,FALSE)</f>
        <v>60</v>
      </c>
      <c r="J566" s="5">
        <f>VLOOKUP(F566,'Set up'!$A$2:$D$57,4,FALSE)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up'!$A$2:$E$57,5,FALSE)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up'!$A$2:$C$57,2,FALSE)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up'!$A$2:$C$57,3,FALSE)</f>
        <v>45</v>
      </c>
      <c r="J567" s="5">
        <f>VLOOKUP(F567,'Set up'!$A$2:$D$57,4,FALSE)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up'!$A$2:$E$57,5,FALSE)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up'!$A$2:$C$57,2,FALSE)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up'!$A$2:$C$57,3,FALSE)</f>
        <v>45</v>
      </c>
      <c r="J568" s="5">
        <f>VLOOKUP(F568,'Set up'!$A$2:$D$57,4,FALSE)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up'!$A$2:$E$57,5,FALSE)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up'!$A$2:$C$57,2,FALSE)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up'!$A$2:$C$57,3,FALSE)</f>
        <v>45</v>
      </c>
      <c r="J569" s="5">
        <f>VLOOKUP(F569,'Set up'!$A$2:$D$57,4,FALSE)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up'!$A$2:$E$57,5,FALSE)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up'!$A$2:$C$57,2,FALSE)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up'!$A$2:$C$57,3,FALSE)</f>
        <v>45</v>
      </c>
      <c r="J570" s="5">
        <f>VLOOKUP(F570,'Set up'!$A$2:$D$57,4,FALSE)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up'!$A$2:$E$57,5,FALSE)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up'!$A$2:$C$57,2,FALSE)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up'!$A$2:$C$57,3,FALSE)</f>
        <v>Cash</v>
      </c>
      <c r="J571" s="5">
        <f>VLOOKUP(F571,'Set up'!$A$2:$D$57,4,FALSE)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up'!$A$2:$E$57,5,FALSE)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up'!$A$2:$C$57,2,FALSE)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up'!$A$2:$C$57,3,FALSE)</f>
        <v>Cash</v>
      </c>
      <c r="J572" s="5">
        <f>VLOOKUP(F572,'Set up'!$A$2:$D$57,4,FALSE)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up'!$A$2:$E$57,5,FALSE)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up'!$A$2:$C$57,2,FALSE)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up'!$A$2:$C$57,3,FALSE)</f>
        <v>Cash</v>
      </c>
      <c r="J573" s="5">
        <f>VLOOKUP(F573,'Set up'!$A$2:$D$57,4,FALSE)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up'!$A$2:$E$57,5,FALSE)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up'!$A$2:$C$57,2,FALSE)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up'!$A$2:$C$57,3,FALSE)</f>
        <v>Cash</v>
      </c>
      <c r="J574" s="5">
        <f>VLOOKUP(F574,'Set up'!$A$2:$D$57,4,FALSE)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up'!$A$2:$E$57,5,FALSE)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up'!$A$2:$C$57,2,FALSE)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up'!$A$2:$C$57,3,FALSE)</f>
        <v>Cash</v>
      </c>
      <c r="J575" s="5">
        <f>VLOOKUP(F575,'Set up'!$A$2:$D$57,4,FALSE)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up'!$A$2:$E$57,5,FALSE)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up'!$A$2:$C$57,2,FALSE)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up'!$A$2:$C$57,3,FALSE)</f>
        <v>Cash</v>
      </c>
      <c r="J576" s="5">
        <f>VLOOKUP(F576,'Set up'!$A$2:$D$57,4,FALSE)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up'!$A$2:$E$57,5,FALSE)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up'!$A$2:$C$57,2,FALSE)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up'!$A$2:$C$57,3,FALSE)</f>
        <v>Cash</v>
      </c>
      <c r="J577" s="5">
        <f>VLOOKUP(F577,'Set up'!$A$2:$D$57,4,FALSE)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up'!$A$2:$E$57,5,FALSE)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up'!$A$2:$C$57,2,FALSE)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up'!$A$2:$C$57,3,FALSE)</f>
        <v>Cash</v>
      </c>
      <c r="J578" s="5">
        <f>VLOOKUP(F578,'Set up'!$A$2:$D$57,4,FALSE)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up'!$A$2:$E$57,5,FALSE)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up'!$A$2:$C$57,2,FALSE)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up'!$A$2:$C$57,3,FALSE)</f>
        <v>Cash</v>
      </c>
      <c r="J579" s="5">
        <f>VLOOKUP(F579,'Set up'!$A$2:$D$57,4,FALSE)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up'!$A$2:$E$57,5,FALSE)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up'!$A$2:$C$57,2,FALSE)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up'!$A$2:$C$57,3,FALSE)</f>
        <v>Cash</v>
      </c>
      <c r="J580" s="5">
        <f>VLOOKUP(F580,'Set up'!$A$2:$D$57,4,FALSE)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up'!$A$2:$E$57,5,FALSE)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up'!$A$2:$C$57,2,FALSE)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up'!$A$2:$C$57,3,FALSE)</f>
        <v>Cash</v>
      </c>
      <c r="J581" s="5">
        <f>VLOOKUP(F581,'Set up'!$A$2:$D$57,4,FALSE)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up'!$A$2:$E$57,5,FALSE)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up'!$A$2:$C$57,2,FALSE)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up'!$A$2:$C$57,3,FALSE)</f>
        <v>Cash</v>
      </c>
      <c r="J582" s="5">
        <f>VLOOKUP(F582,'Set up'!$A$2:$D$57,4,FALSE)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up'!$A$2:$E$57,5,FALSE)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up'!$A$2:$C$57,2,FALSE)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up'!$A$2:$C$57,3,FALSE)</f>
        <v>Cash</v>
      </c>
      <c r="J583" s="5">
        <f>VLOOKUP(F583,'Set up'!$A$2:$D$57,4,FALSE)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up'!$A$2:$E$57,5,FALSE)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up'!$A$2:$C$57,2,FALSE)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up'!$A$2:$C$57,3,FALSE)</f>
        <v>Cash</v>
      </c>
      <c r="J584" s="5">
        <f>VLOOKUP(F584,'Set up'!$A$2:$D$57,4,FALSE)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up'!$A$2:$E$57,5,FALSE)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up'!$A$2:$C$57,2,FALSE)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up'!$A$2:$C$57,3,FALSE)</f>
        <v>Cash</v>
      </c>
      <c r="J585" s="5">
        <f>VLOOKUP(F585,'Set up'!$A$2:$D$57,4,FALSE)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up'!$A$2:$E$57,5,FALSE)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up'!$A$2:$C$57,2,FALSE)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up'!$A$2:$C$57,3,FALSE)</f>
        <v>Cash</v>
      </c>
      <c r="J586" s="5">
        <f>VLOOKUP(F586,'Set up'!$A$2:$D$57,4,FALSE)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up'!$A$2:$E$57,5,FALSE)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up'!$A$2:$C$57,2,FALSE)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up'!$A$2:$C$57,3,FALSE)</f>
        <v>Cash</v>
      </c>
      <c r="J587" s="5">
        <f>VLOOKUP(F587,'Set up'!$A$2:$D$57,4,FALSE)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up'!$A$2:$E$57,5,FALSE)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up'!$A$2:$C$57,2,FALSE)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up'!$A$2:$C$57,3,FALSE)</f>
        <v>45</v>
      </c>
      <c r="J588" s="5">
        <f>VLOOKUP(F588,'Set up'!$A$2:$D$57,4,FALSE)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up'!$A$2:$E$57,5,FALSE)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up'!$A$2:$C$57,2,FALSE)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up'!$A$2:$C$57,3,FALSE)</f>
        <v>Cash</v>
      </c>
      <c r="J589" s="5">
        <f>VLOOKUP(F589,'Set up'!$A$2:$D$57,4,FALSE)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up'!$A$2:$E$57,5,FALSE)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up'!$A$2:$C$57,2,FALSE)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up'!$A$2:$C$57,3,FALSE)</f>
        <v>Cash</v>
      </c>
      <c r="J590" s="5">
        <f>VLOOKUP(F590,'Set up'!$A$2:$D$57,4,FALSE)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up'!$A$2:$E$57,5,FALSE)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up'!$A$2:$C$57,2,FALSE)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up'!$A$2:$C$57,3,FALSE)</f>
        <v>Cash</v>
      </c>
      <c r="J591" s="5">
        <f>VLOOKUP(F591,'Set up'!$A$2:$D$57,4,FALSE)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up'!$A$2:$E$57,5,FALSE)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up'!$A$2:$C$57,2,FALSE)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up'!$A$2:$C$57,3,FALSE)</f>
        <v>Cash</v>
      </c>
      <c r="J592" s="5">
        <f>VLOOKUP(F592,'Set up'!$A$2:$D$57,4,FALSE)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up'!$A$2:$E$57,5,FALSE)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up'!$A$2:$C$57,2,FALSE)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up'!$A$2:$C$57,3,FALSE)</f>
        <v>Cash</v>
      </c>
      <c r="J593" s="5">
        <f>VLOOKUP(F593,'Set up'!$A$2:$D$57,4,FALSE)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up'!$A$2:$E$57,5,FALSE)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up'!$A$2:$C$57,2,FALSE)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up'!$A$2:$C$57,3,FALSE)</f>
        <v>Cash</v>
      </c>
      <c r="J594" s="5">
        <f>VLOOKUP(F594,'Set up'!$A$2:$D$57,4,FALSE)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up'!$A$2:$E$57,5,FALSE)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up'!$A$2:$C$57,2,FALSE)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up'!$A$2:$C$57,3,FALSE)</f>
        <v>Cash</v>
      </c>
      <c r="J595" s="5">
        <f>VLOOKUP(F595,'Set up'!$A$2:$D$57,4,FALSE)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up'!$A$2:$E$57,5,FALSE)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up'!$A$2:$C$57,2,FALSE)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up'!$A$2:$C$57,3,FALSE)</f>
        <v>Cash</v>
      </c>
      <c r="J596" s="5">
        <f>VLOOKUP(F596,'Set up'!$A$2:$D$57,4,FALSE)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up'!$A$2:$E$57,5,FALSE)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up'!$A$2:$C$57,2,FALSE)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up'!$A$2:$C$57,3,FALSE)</f>
        <v>Cash</v>
      </c>
      <c r="J597" s="5">
        <f>VLOOKUP(F597,'Set up'!$A$2:$D$57,4,FALSE)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up'!$A$2:$E$57,5,FALSE)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up'!$A$2:$C$57,2,FALSE)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up'!$A$2:$C$57,3,FALSE)</f>
        <v>Cash</v>
      </c>
      <c r="J598" s="5">
        <f>VLOOKUP(F598,'Set up'!$A$2:$D$57,4,FALSE)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up'!$A$2:$E$57,5,FALSE)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up'!$A$2:$C$57,2,FALSE)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up'!$A$2:$C$57,3,FALSE)</f>
        <v>Cash</v>
      </c>
      <c r="J599" s="5">
        <f>VLOOKUP(F599,'Set up'!$A$2:$D$57,4,FALSE)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up'!$A$2:$E$57,5,FALSE)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up'!$A$2:$C$57,2,FALSE)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up'!$A$2:$C$57,3,FALSE)</f>
        <v>120</v>
      </c>
      <c r="J600" s="5">
        <f>VLOOKUP(F600,'Set up'!$A$2:$D$57,4,FALSE)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up'!$A$2:$E$57,5,FALSE)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up'!$A$2:$C$57,2,FALSE)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up'!$A$2:$C$57,3,FALSE)</f>
        <v>120</v>
      </c>
      <c r="J601" s="5">
        <f>VLOOKUP(F601,'Set up'!$A$2:$D$57,4,FALSE)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up'!$A$2:$E$57,5,FALSE)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up'!$A$2:$C$57,2,FALSE)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up'!$A$2:$C$57,3,FALSE)</f>
        <v>120</v>
      </c>
      <c r="J602" s="5">
        <f>VLOOKUP(F602,'Set up'!$A$2:$D$57,4,FALSE)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up'!$A$2:$E$57,5,FALSE)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up'!$A$2:$C$57,2,FALSE)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up'!$A$2:$C$57,3,FALSE)</f>
        <v>Cash</v>
      </c>
      <c r="J603" s="5">
        <f>VLOOKUP(F603,'Set up'!$A$2:$D$57,4,FALSE)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up'!$A$2:$E$57,5,FALSE)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up'!$A$2:$C$57,2,FALSE)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up'!$A$2:$C$57,3,FALSE)</f>
        <v>Cash</v>
      </c>
      <c r="J604" s="5">
        <f>VLOOKUP(F604,'Set up'!$A$2:$D$57,4,FALSE)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up'!$A$2:$E$57,5,FALSE)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up'!$A$2:$C$57,2,FALSE)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up'!$A$2:$C$57,3,FALSE)</f>
        <v>Cash</v>
      </c>
      <c r="J605" s="5">
        <f>VLOOKUP(F605,'Set up'!$A$2:$D$57,4,FALSE)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up'!$A$2:$E$57,5,FALSE)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up'!$A$2:$C$57,2,FALSE)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up'!$A$2:$C$57,3,FALSE)</f>
        <v>Cash</v>
      </c>
      <c r="J606" s="5">
        <f>VLOOKUP(F606,'Set up'!$A$2:$D$57,4,FALSE)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up'!$A$2:$E$57,5,FALSE)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up'!$A$2:$C$57,2,FALSE)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up'!$A$2:$C$57,3,FALSE)</f>
        <v>Cash</v>
      </c>
      <c r="J607" s="5">
        <f>VLOOKUP(F607,'Set up'!$A$2:$D$57,4,FALSE)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up'!$A$2:$E$57,5,FALSE)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up'!$A$2:$C$57,2,FALSE)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up'!$A$2:$C$57,3,FALSE)</f>
        <v>Cash</v>
      </c>
      <c r="J608" s="5">
        <f>VLOOKUP(F608,'Set up'!$A$2:$D$57,4,FALSE)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up'!$A$2:$E$57,5,FALSE)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up'!$A$2:$C$57,2,FALSE)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up'!$A$2:$C$57,3,FALSE)</f>
        <v>Cash</v>
      </c>
      <c r="J609" s="5">
        <f>VLOOKUP(F609,'Set up'!$A$2:$D$57,4,FALSE)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up'!$A$2:$E$57,5,FALSE)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up'!$A$2:$C$57,2,FALSE)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up'!$A$2:$C$57,3,FALSE)</f>
        <v>Cash</v>
      </c>
      <c r="J610" s="5">
        <f>VLOOKUP(F610,'Set up'!$A$2:$D$57,4,FALSE)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up'!$A$2:$E$57,5,FALSE)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up'!$A$2:$C$57,2,FALSE)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up'!$A$2:$C$57,3,FALSE)</f>
        <v>Cash</v>
      </c>
      <c r="J611" s="5">
        <f>VLOOKUP(F611,'Set up'!$A$2:$D$57,4,FALSE)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up'!$A$2:$E$57,5,FALSE)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up'!$A$2:$C$57,2,FALSE)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up'!$A$2:$C$57,3,FALSE)</f>
        <v>Cash</v>
      </c>
      <c r="J612" s="5">
        <f>VLOOKUP(F612,'Set up'!$A$2:$D$57,4,FALSE)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up'!$A$2:$E$57,5,FALSE)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up'!$A$2:$C$57,2,FALSE)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up'!$A$2:$C$57,3,FALSE)</f>
        <v>120</v>
      </c>
      <c r="J613" s="5">
        <f>VLOOKUP(F613,'Set up'!$A$2:$D$57,4,FALSE)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up'!$A$2:$E$57,5,FALSE)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up'!$A$2:$C$57,2,FALSE)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up'!$A$2:$C$57,3,FALSE)</f>
        <v>120</v>
      </c>
      <c r="J614" s="5">
        <f>VLOOKUP(F614,'Set up'!$A$2:$D$57,4,FALSE)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up'!$A$2:$E$57,5,FALSE)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up'!$A$2:$C$57,2,FALSE)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up'!$A$2:$C$57,3,FALSE)</f>
        <v>120</v>
      </c>
      <c r="J615" s="5">
        <f>VLOOKUP(F615,'Set up'!$A$2:$D$57,4,FALSE)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up'!$A$2:$E$57,5,FALSE)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up'!$A$2:$C$57,2,FALSE)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up'!$A$2:$C$57,3,FALSE)</f>
        <v>Cash</v>
      </c>
      <c r="J616" s="5">
        <f>VLOOKUP(F616,'Set up'!$A$2:$D$57,4,FALSE)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up'!$A$2:$E$57,5,FALSE)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up'!$A$2:$C$57,2,FALSE)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up'!$A$2:$C$57,3,FALSE)</f>
        <v>Cash</v>
      </c>
      <c r="J617" s="5">
        <f>VLOOKUP(F617,'Set up'!$A$2:$D$57,4,FALSE)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up'!$A$2:$E$57,5,FALSE)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up'!$A$2:$C$57,2,FALSE)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up'!$A$2:$C$57,3,FALSE)</f>
        <v>Cash</v>
      </c>
      <c r="J618" s="5">
        <f>VLOOKUP(F618,'Set up'!$A$2:$D$57,4,FALSE)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up'!$A$2:$E$57,5,FALSE)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up'!$A$2:$C$57,2,FALSE)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up'!$A$2:$C$57,3,FALSE)</f>
        <v>Cash</v>
      </c>
      <c r="J619" s="5">
        <f>VLOOKUP(F619,'Set up'!$A$2:$D$57,4,FALSE)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up'!$A$2:$E$57,5,FALSE)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up'!$A$2:$C$57,2,FALSE)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up'!$A$2:$C$57,3,FALSE)</f>
        <v>Cash</v>
      </c>
      <c r="J620" s="5">
        <f>VLOOKUP(F620,'Set up'!$A$2:$D$57,4,FALSE)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up'!$A$2:$E$57,5,FALSE)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up'!$A$2:$C$57,2,FALSE)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up'!$A$2:$C$57,3,FALSE)</f>
        <v>Cash</v>
      </c>
      <c r="J621" s="5">
        <f>VLOOKUP(F621,'Set up'!$A$2:$D$57,4,FALSE)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up'!$A$2:$E$57,5,FALSE)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up'!$A$2:$C$57,2,FALSE)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up'!$A$2:$C$57,3,FALSE)</f>
        <v>Cash</v>
      </c>
      <c r="J622" s="5">
        <f>VLOOKUP(F622,'Set up'!$A$2:$D$57,4,FALSE)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up'!$A$2:$E$57,5,FALSE)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up'!$A$2:$C$57,2,FALSE)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up'!$A$2:$C$57,3,FALSE)</f>
        <v>Cash</v>
      </c>
      <c r="J623" s="5">
        <f>VLOOKUP(F623,'Set up'!$A$2:$D$57,4,FALSE)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up'!$A$2:$E$57,5,FALSE)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up'!$A$2:$C$57,2,FALSE)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up'!$A$2:$C$57,3,FALSE)</f>
        <v>Cash</v>
      </c>
      <c r="J624" s="5">
        <f>VLOOKUP(F624,'Set up'!$A$2:$D$57,4,FALSE)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up'!$A$2:$E$57,5,FALSE)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up'!$A$2:$C$57,2,FALSE)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up'!$A$2:$C$57,3,FALSE)</f>
        <v>Cash</v>
      </c>
      <c r="J625" s="5">
        <f>VLOOKUP(F625,'Set up'!$A$2:$D$57,4,FALSE)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up'!$A$2:$E$57,5,FALSE)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up'!$A$2:$C$57,2,FALSE)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up'!$A$2:$C$57,3,FALSE)</f>
        <v>Cash</v>
      </c>
      <c r="J626" s="5">
        <f>VLOOKUP(F626,'Set up'!$A$2:$D$57,4,FALSE)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up'!$A$2:$E$57,5,FALSE)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up'!$A$2:$C$57,2,FALSE)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up'!$A$2:$C$57,3,FALSE)</f>
        <v>Cash</v>
      </c>
      <c r="J627" s="5">
        <f>VLOOKUP(F627,'Set up'!$A$2:$D$57,4,FALSE)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up'!$A$2:$E$57,5,FALSE)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up'!$A$2:$C$57,2,FALSE)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up'!$A$2:$C$57,3,FALSE)</f>
        <v>Cash</v>
      </c>
      <c r="J628" s="5">
        <f>VLOOKUP(F628,'Set up'!$A$2:$D$57,4,FALSE)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up'!$A$2:$E$57,5,FALSE)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up'!$A$2:$C$57,2,FALSE)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up'!$A$2:$C$57,3,FALSE)</f>
        <v>Cash</v>
      </c>
      <c r="J629" s="5">
        <f>VLOOKUP(F629,'Set up'!$A$2:$D$57,4,FALSE)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up'!$A$2:$E$57,5,FALSE)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up'!$A$2:$C$57,2,FALSE)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up'!$A$2:$C$57,3,FALSE)</f>
        <v>Cash</v>
      </c>
      <c r="J630" s="5">
        <f>VLOOKUP(F630,'Set up'!$A$2:$D$57,4,FALSE)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up'!$A$2:$E$57,5,FALSE)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up'!$A$2:$C$57,2,FALSE)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up'!$A$2:$C$57,3,FALSE)</f>
        <v>Cash</v>
      </c>
      <c r="J631" s="5">
        <f>VLOOKUP(F631,'Set up'!$A$2:$D$57,4,FALSE)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up'!$A$2:$E$57,5,FALSE)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up'!$A$2:$C$57,2,FALSE)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up'!$A$2:$C$57,3,FALSE)</f>
        <v>Cash</v>
      </c>
      <c r="J632" s="5">
        <f>VLOOKUP(F632,'Set up'!$A$2:$D$57,4,FALSE)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up'!$A$2:$E$57,5,FALSE)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up'!$A$2:$C$57,2,FALSE)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up'!$A$2:$C$57,3,FALSE)</f>
        <v>Cash</v>
      </c>
      <c r="J633" s="5">
        <f>VLOOKUP(F633,'Set up'!$A$2:$D$57,4,FALSE)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up'!$A$2:$E$57,5,FALSE)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up'!$A$2:$C$57,2,FALSE)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up'!$A$2:$C$57,3,FALSE)</f>
        <v>Cash</v>
      </c>
      <c r="J634" s="5">
        <f>VLOOKUP(F634,'Set up'!$A$2:$D$57,4,FALSE)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up'!$A$2:$E$57,5,FALSE)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up'!$A$2:$C$57,2,FALSE)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up'!$A$2:$C$57,3,FALSE)</f>
        <v>Cash</v>
      </c>
      <c r="J635" s="5">
        <f>VLOOKUP(F635,'Set up'!$A$2:$D$57,4,FALSE)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up'!$A$2:$E$57,5,FALSE)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up'!$A$2:$C$57,2,FALSE)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up'!$A$2:$C$57,3,FALSE)</f>
        <v>Cash</v>
      </c>
      <c r="J636" s="5">
        <f>VLOOKUP(F636,'Set up'!$A$2:$D$57,4,FALSE)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up'!$A$2:$E$57,5,FALSE)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up'!$A$2:$C$57,2,FALSE)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up'!$A$2:$C$57,3,FALSE)</f>
        <v>Cash</v>
      </c>
      <c r="J637" s="5">
        <f>VLOOKUP(F637,'Set up'!$A$2:$D$57,4,FALSE)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up'!$A$2:$E$57,5,FALSE)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up'!$A$2:$C$57,2,FALSE)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up'!$A$2:$C$57,3,FALSE)</f>
        <v>Cash</v>
      </c>
      <c r="J638" s="5">
        <f>VLOOKUP(F638,'Set up'!$A$2:$D$57,4,FALSE)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up'!$A$2:$E$57,5,FALSE)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up'!$A$2:$C$57,2,FALSE)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up'!$A$2:$C$57,3,FALSE)</f>
        <v>Cash</v>
      </c>
      <c r="J639" s="5">
        <f>VLOOKUP(F639,'Set up'!$A$2:$D$57,4,FALSE)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up'!$A$2:$E$57,5,FALSE)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up'!$A$2:$C$57,2,FALSE)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up'!$A$2:$C$57,3,FALSE)</f>
        <v>Cash</v>
      </c>
      <c r="J640" s="5">
        <f>VLOOKUP(F640,'Set up'!$A$2:$D$57,4,FALSE)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up'!$A$2:$E$57,5,FALSE)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up'!$A$2:$C$57,2,FALSE)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up'!$A$2:$C$57,3,FALSE)</f>
        <v>Cash</v>
      </c>
      <c r="J641" s="5">
        <f>VLOOKUP(F641,'Set up'!$A$2:$D$57,4,FALSE)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up'!$A$2:$E$57,5,FALSE)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up'!$A$2:$C$57,2,FALSE)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up'!$A$2:$C$57,3,FALSE)</f>
        <v>Cash</v>
      </c>
      <c r="J642" s="5">
        <f>VLOOKUP(F642,'Set up'!$A$2:$D$57,4,FALSE)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up'!$A$2:$E$57,5,FALSE)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up'!$A$2:$C$57,2,FALSE)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up'!$A$2:$C$57,3,FALSE)</f>
        <v>Cash</v>
      </c>
      <c r="J643" s="5">
        <f>VLOOKUP(F643,'Set up'!$A$2:$D$57,4,FALSE)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up'!$A$2:$E$57,5,FALSE)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up'!$A$2:$C$57,2,FALSE)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up'!$A$2:$C$57,3,FALSE)</f>
        <v>Cash</v>
      </c>
      <c r="J644" s="5">
        <f>VLOOKUP(F644,'Set up'!$A$2:$D$57,4,FALSE)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up'!$A$2:$E$57,5,FALSE)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up'!$A$2:$C$57,2,FALSE)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up'!$A$2:$C$57,3,FALSE)</f>
        <v>Cash</v>
      </c>
      <c r="J645" s="5">
        <f>VLOOKUP(F645,'Set up'!$A$2:$D$57,4,FALSE)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up'!$A$2:$E$57,5,FALSE)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up'!$A$2:$C$57,2,FALSE)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up'!$A$2:$C$57,3,FALSE)</f>
        <v>Cash</v>
      </c>
      <c r="J646" s="5">
        <f>VLOOKUP(F646,'Set up'!$A$2:$D$57,4,FALSE)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up'!$A$2:$E$57,5,FALSE)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up'!$A$2:$C$57,2,FALSE)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up'!$A$2:$C$57,3,FALSE)</f>
        <v>Cash</v>
      </c>
      <c r="J647" s="5">
        <f>VLOOKUP(F647,'Set up'!$A$2:$D$57,4,FALSE)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up'!$A$2:$E$57,5,FALSE)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up'!$A$2:$C$57,2,FALSE)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up'!$A$2:$C$57,3,FALSE)</f>
        <v>Cash</v>
      </c>
      <c r="J648" s="5">
        <f>VLOOKUP(F648,'Set up'!$A$2:$D$57,4,FALSE)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up'!$A$2:$E$57,5,FALSE)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up'!$A$2:$C$57,2,FALSE)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up'!$A$2:$C$57,3,FALSE)</f>
        <v>Cash</v>
      </c>
      <c r="J649" s="5">
        <f>VLOOKUP(F649,'Set up'!$A$2:$D$57,4,FALSE)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up'!$A$2:$E$57,5,FALSE)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up'!$A$2:$C$57,2,FALSE)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up'!$A$2:$C$57,3,FALSE)</f>
        <v>Cash</v>
      </c>
      <c r="J650" s="5">
        <f>VLOOKUP(F650,'Set up'!$A$2:$D$57,4,FALSE)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up'!$A$2:$E$57,5,FALSE)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up'!$A$2:$C$57,2,FALSE)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up'!$A$2:$C$57,3,FALSE)</f>
        <v>Cash</v>
      </c>
      <c r="J651" s="5">
        <f>VLOOKUP(F651,'Set up'!$A$2:$D$57,4,FALSE)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up'!$A$2:$E$57,5,FALSE)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up'!$A$2:$C$57,2,FALSE)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up'!$A$2:$C$57,3,FALSE)</f>
        <v>Cash</v>
      </c>
      <c r="J652" s="5">
        <f>VLOOKUP(F652,'Set up'!$A$2:$D$57,4,FALSE)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up'!$A$2:$E$57,5,FALSE)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up'!$A$2:$C$57,2,FALSE)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up'!$A$2:$C$57,3,FALSE)</f>
        <v>Cash</v>
      </c>
      <c r="J653" s="5">
        <f>VLOOKUP(F653,'Set up'!$A$2:$D$57,4,FALSE)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up'!$A$2:$E$57,5,FALSE)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up'!$A$2:$C$57,2,FALSE)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up'!$A$2:$C$57,3,FALSE)</f>
        <v>Cash</v>
      </c>
      <c r="J654" s="5">
        <f>VLOOKUP(F654,'Set up'!$A$2:$D$57,4,FALSE)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up'!$A$2:$E$57,5,FALSE)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up'!$A$2:$C$57,2,FALSE)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up'!$A$2:$C$57,3,FALSE)</f>
        <v>Cash</v>
      </c>
      <c r="J655" s="5">
        <f>VLOOKUP(F655,'Set up'!$A$2:$D$57,4,FALSE)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up'!$A$2:$E$57,5,FALSE)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up'!$A$2:$C$57,2,FALSE)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up'!$A$2:$C$57,3,FALSE)</f>
        <v>Cash</v>
      </c>
      <c r="J656" s="5">
        <f>VLOOKUP(F656,'Set up'!$A$2:$D$57,4,FALSE)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up'!$A$2:$E$57,5,FALSE)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up'!$A$2:$C$57,2,FALSE)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up'!$A$2:$C$57,3,FALSE)</f>
        <v>Cash</v>
      </c>
      <c r="J657" s="5">
        <f>VLOOKUP(F657,'Set up'!$A$2:$D$57,4,FALSE)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up'!$A$2:$E$57,5,FALSE)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up'!$A$2:$C$57,2,FALSE)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up'!$A$2:$C$57,3,FALSE)</f>
        <v>Cash</v>
      </c>
      <c r="J658" s="5">
        <f>VLOOKUP(F658,'Set up'!$A$2:$D$57,4,FALSE)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up'!$A$2:$E$57,5,FALSE)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up'!$A$2:$C$57,2,FALSE)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up'!$A$2:$C$57,3,FALSE)</f>
        <v>Cash</v>
      </c>
      <c r="J659" s="5">
        <f>VLOOKUP(F659,'Set up'!$A$2:$D$57,4,FALSE)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up'!$A$2:$E$57,5,FALSE)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up'!$A$2:$C$57,2,FALSE)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up'!$A$2:$C$57,3,FALSE)</f>
        <v>Cash</v>
      </c>
      <c r="J660" s="5">
        <f>VLOOKUP(F660,'Set up'!$A$2:$D$57,4,FALSE)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up'!$A$2:$E$57,5,FALSE)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up'!$A$2:$C$57,2,FALSE)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up'!$A$2:$C$57,3,FALSE)</f>
        <v>Cash</v>
      </c>
      <c r="J661" s="5">
        <f>VLOOKUP(F661,'Set up'!$A$2:$D$57,4,FALSE)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up'!$A$2:$E$57,5,FALSE)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up'!$A$2:$C$57,2,FALSE)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up'!$A$2:$C$57,3,FALSE)</f>
        <v>Cash</v>
      </c>
      <c r="J662" s="5">
        <f>VLOOKUP(F662,'Set up'!$A$2:$D$57,4,FALSE)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up'!$A$2:$E$57,5,FALSE)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up'!$A$2:$C$57,2,FALSE)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up'!$A$2:$C$57,3,FALSE)</f>
        <v>Cash</v>
      </c>
      <c r="J663" s="5">
        <f>VLOOKUP(F663,'Set up'!$A$2:$D$57,4,FALSE)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up'!$A$2:$E$57,5,FALSE)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up'!$A$2:$C$57,2,FALSE)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up'!$A$2:$C$57,3,FALSE)</f>
        <v>Cash</v>
      </c>
      <c r="J664" s="5">
        <f>VLOOKUP(F664,'Set up'!$A$2:$D$57,4,FALSE)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up'!$A$2:$E$57,5,FALSE)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up'!$A$2:$C$57,2,FALSE)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up'!$A$2:$C$57,3,FALSE)</f>
        <v>Cash</v>
      </c>
      <c r="J665" s="5">
        <f>VLOOKUP(F665,'Set up'!$A$2:$D$57,4,FALSE)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up'!$A$2:$E$57,5,FALSE)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up'!$A$2:$C$57,2,FALSE)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up'!$A$2:$C$57,3,FALSE)</f>
        <v>Cash</v>
      </c>
      <c r="J666" s="5">
        <f>VLOOKUP(F666,'Set up'!$A$2:$D$57,4,FALSE)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up'!$A$2:$E$57,5,FALSE)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up'!$A$2:$C$57,2,FALSE)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up'!$A$2:$C$57,3,FALSE)</f>
        <v>Cash</v>
      </c>
      <c r="J667" s="5">
        <f>VLOOKUP(F667,'Set up'!$A$2:$D$57,4,FALSE)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up'!$A$2:$E$57,5,FALSE)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up'!$A$2:$C$57,2,FALSE)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up'!$A$2:$C$57,3,FALSE)</f>
        <v>Cash</v>
      </c>
      <c r="J668" s="5">
        <f>VLOOKUP(F668,'Set up'!$A$2:$D$57,4,FALSE)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up'!$A$2:$E$57,5,FALSE)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up'!$A$2:$C$57,2,FALSE)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up'!$A$2:$C$57,3,FALSE)</f>
        <v>Cash</v>
      </c>
      <c r="J669" s="5">
        <f>VLOOKUP(F669,'Set up'!$A$2:$D$57,4,FALSE)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up'!$A$2:$E$57,5,FALSE)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up'!$A$2:$C$57,2,FALSE)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up'!$A$2:$C$57,3,FALSE)</f>
        <v>Cash</v>
      </c>
      <c r="J670" s="5">
        <f>VLOOKUP(F670,'Set up'!$A$2:$D$57,4,FALSE)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up'!$A$2:$E$57,5,FALSE)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up'!$A$2:$C$57,2,FALSE)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up'!$A$2:$C$57,3,FALSE)</f>
        <v>Cash</v>
      </c>
      <c r="J671" s="5">
        <f>VLOOKUP(F671,'Set up'!$A$2:$D$57,4,FALSE)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up'!$A$2:$E$57,5,FALSE)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up'!$A$2:$C$57,2,FALSE)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up'!$A$2:$C$57,3,FALSE)</f>
        <v>Cash</v>
      </c>
      <c r="J672" s="5">
        <f>VLOOKUP(F672,'Set up'!$A$2:$D$57,4,FALSE)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up'!$A$2:$E$57,5,FALSE)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up'!$A$2:$C$57,2,FALSE)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up'!$A$2:$C$57,3,FALSE)</f>
        <v>Cash</v>
      </c>
      <c r="J673" s="5">
        <f>VLOOKUP(F673,'Set up'!$A$2:$D$57,4,FALSE)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up'!$A$2:$E$57,5,FALSE)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up'!$A$2:$C$57,2,FALSE)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up'!$A$2:$C$57,3,FALSE)</f>
        <v>Cash</v>
      </c>
      <c r="J674" s="5">
        <f>VLOOKUP(F674,'Set up'!$A$2:$D$57,4,FALSE)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up'!$A$2:$E$57,5,FALSE)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up'!$A$2:$C$57,2,FALSE)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up'!$A$2:$C$57,3,FALSE)</f>
        <v>Cash</v>
      </c>
      <c r="J675" s="5">
        <f>VLOOKUP(F675,'Set up'!$A$2:$D$57,4,FALSE)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up'!$A$2:$E$57,5,FALSE)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up'!$A$2:$C$57,2,FALSE)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up'!$A$2:$C$57,3,FALSE)</f>
        <v>Cash</v>
      </c>
      <c r="J676" s="5">
        <f>VLOOKUP(F676,'Set up'!$A$2:$D$57,4,FALSE)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up'!$A$2:$E$57,5,FALSE)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up'!$A$2:$C$57,2,FALSE)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up'!$A$2:$C$57,3,FALSE)</f>
        <v>45</v>
      </c>
      <c r="J677" s="5">
        <f>VLOOKUP(F677,'Set up'!$A$2:$D$57,4,FALSE)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up'!$A$2:$E$57,5,FALSE)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up'!$A$2:$C$57,2,FALSE)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up'!$A$2:$C$57,3,FALSE)</f>
        <v>45</v>
      </c>
      <c r="J678" s="5">
        <f>VLOOKUP(F678,'Set up'!$A$2:$D$57,4,FALSE)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up'!$A$2:$E$57,5,FALSE)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up'!$A$2:$C$57,2,FALSE)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up'!$A$2:$C$57,3,FALSE)</f>
        <v>45</v>
      </c>
      <c r="J679" s="5">
        <f>VLOOKUP(F679,'Set up'!$A$2:$D$57,4,FALSE)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up'!$A$2:$E$57,5,FALSE)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up'!$A$2:$C$57,2,FALSE)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up'!$A$2:$C$57,3,FALSE)</f>
        <v>45</v>
      </c>
      <c r="J680" s="5">
        <f>VLOOKUP(F680,'Set up'!$A$2:$D$57,4,FALSE)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up'!$A$2:$E$57,5,FALSE)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up'!$A$2:$C$57,2,FALSE)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up'!$A$2:$C$57,3,FALSE)</f>
        <v>60</v>
      </c>
      <c r="J681" s="5">
        <f>VLOOKUP(F681,'Set up'!$A$2:$D$57,4,FALSE)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up'!$A$2:$E$57,5,FALSE)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up'!$A$2:$C$57,2,FALSE)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up'!$A$2:$C$57,3,FALSE)</f>
        <v>60</v>
      </c>
      <c r="J682" s="5">
        <f>VLOOKUP(F682,'Set up'!$A$2:$D$57,4,FALSE)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up'!$A$2:$E$57,5,FALSE)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up'!$A$2:$C$57,2,FALSE)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up'!$A$2:$C$57,3,FALSE)</f>
        <v>60</v>
      </c>
      <c r="J683" s="5">
        <f>VLOOKUP(F683,'Set up'!$A$2:$D$57,4,FALSE)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up'!$A$2:$E$57,5,FALSE)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up'!$A$2:$C$57,2,FALSE)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up'!$A$2:$C$57,3,FALSE)</f>
        <v>Cash</v>
      </c>
      <c r="J684" s="5">
        <f>VLOOKUP(F684,'Set up'!$A$2:$D$57,4,FALSE)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up'!$A$2:$E$57,5,FALSE)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up'!$A$2:$C$57,2,FALSE)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up'!$A$2:$C$57,3,FALSE)</f>
        <v>Cash</v>
      </c>
      <c r="J685" s="5">
        <f>VLOOKUP(F685,'Set up'!$A$2:$D$57,4,FALSE)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up'!$A$2:$E$57,5,FALSE)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up'!$A$2:$C$57,2,FALSE)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up'!$A$2:$C$57,3,FALSE)</f>
        <v>Cash</v>
      </c>
      <c r="J686" s="5">
        <f>VLOOKUP(F686,'Set up'!$A$2:$D$57,4,FALSE)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up'!$A$2:$E$57,5,FALSE)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up'!$A$2:$C$57,2,FALSE)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up'!$A$2:$C$57,3,FALSE)</f>
        <v>Cash</v>
      </c>
      <c r="J687" s="5">
        <f>VLOOKUP(F687,'Set up'!$A$2:$D$57,4,FALSE)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up'!$A$2:$E$57,5,FALSE)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up'!$A$2:$C$57,2,FALSE)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up'!$A$2:$C$57,3,FALSE)</f>
        <v>Cash</v>
      </c>
      <c r="J688" s="5">
        <f>VLOOKUP(F688,'Set up'!$A$2:$D$57,4,FALSE)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up'!$A$2:$E$57,5,FALSE)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up'!$A$2:$C$57,2,FALSE)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up'!$A$2:$C$57,3,FALSE)</f>
        <v>Cash</v>
      </c>
      <c r="J689" s="5">
        <f>VLOOKUP(F689,'Set up'!$A$2:$D$57,4,FALSE)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up'!$A$2:$E$57,5,FALSE)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up'!$A$2:$C$57,2,FALSE)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up'!$A$2:$C$57,3,FALSE)</f>
        <v>Cash</v>
      </c>
      <c r="J690" s="5">
        <f>VLOOKUP(F690,'Set up'!$A$2:$D$57,4,FALSE)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up'!$A$2:$E$57,5,FALSE)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up'!$A$2:$C$57,2,FALSE)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up'!$A$2:$C$57,3,FALSE)</f>
        <v>Cash</v>
      </c>
      <c r="J691" s="5">
        <f>VLOOKUP(F691,'Set up'!$A$2:$D$57,4,FALSE)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up'!$A$2:$E$57,5,FALSE)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up'!$A$2:$C$57,2,FALSE)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up'!$A$2:$C$57,3,FALSE)</f>
        <v>Cash</v>
      </c>
      <c r="J692" s="5">
        <f>VLOOKUP(F692,'Set up'!$A$2:$D$57,4,FALSE)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up'!$A$2:$E$57,5,FALSE)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up'!$A$2:$C$57,2,FALSE)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up'!$A$2:$C$57,3,FALSE)</f>
        <v>Cash</v>
      </c>
      <c r="J693" s="5">
        <f>VLOOKUP(F693,'Set up'!$A$2:$D$57,4,FALSE)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up'!$A$2:$E$57,5,FALSE)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up'!$A$2:$C$57,2,FALSE)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up'!$A$2:$C$57,3,FALSE)</f>
        <v>Cash</v>
      </c>
      <c r="J694" s="5">
        <f>VLOOKUP(F694,'Set up'!$A$2:$D$57,4,FALSE)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up'!$A$2:$E$57,5,FALSE)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up'!$A$2:$C$57,2,FALSE)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up'!$A$2:$C$57,3,FALSE)</f>
        <v>Cash</v>
      </c>
      <c r="J695" s="5">
        <f>VLOOKUP(F695,'Set up'!$A$2:$D$57,4,FALSE)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up'!$A$2:$E$57,5,FALSE)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up'!$A$2:$C$57,2,FALSE)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up'!$A$2:$C$57,3,FALSE)</f>
        <v>Cash</v>
      </c>
      <c r="J696" s="5">
        <f>VLOOKUP(F696,'Set up'!$A$2:$D$57,4,FALSE)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up'!$A$2:$E$57,5,FALSE)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up'!$A$2:$C$57,2,FALSE)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up'!$A$2:$C$57,3,FALSE)</f>
        <v>Cash</v>
      </c>
      <c r="J697" s="5">
        <f>VLOOKUP(F697,'Set up'!$A$2:$D$57,4,FALSE)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up'!$A$2:$E$57,5,FALSE)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up'!$A$2:$C$57,2,FALSE)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up'!$A$2:$C$57,3,FALSE)</f>
        <v>Cash</v>
      </c>
      <c r="J698" s="5">
        <f>VLOOKUP(F698,'Set up'!$A$2:$D$57,4,FALSE)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up'!$A$2:$E$57,5,FALSE)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up'!$A$2:$C$57,2,FALSE)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up'!$A$2:$C$57,3,FALSE)</f>
        <v>Cash</v>
      </c>
      <c r="J699" s="5">
        <f>VLOOKUP(F699,'Set up'!$A$2:$D$57,4,FALSE)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up'!$A$2:$E$57,5,FALSE)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up'!$A$2:$C$57,2,FALSE)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up'!$A$2:$C$57,3,FALSE)</f>
        <v>Cash</v>
      </c>
      <c r="J700" s="5">
        <f>VLOOKUP(F700,'Set up'!$A$2:$D$57,4,FALSE)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up'!$A$2:$E$57,5,FALSE)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up'!$A$2:$C$57,2,FALSE)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up'!$A$2:$C$57,3,FALSE)</f>
        <v>Cash</v>
      </c>
      <c r="J701" s="5">
        <f>VLOOKUP(F701,'Set up'!$A$2:$D$57,4,FALSE)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up'!$A$2:$E$57,5,FALSE)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up'!$A$2:$C$57,2,FALSE)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up'!$A$2:$C$57,3,FALSE)</f>
        <v>Cash</v>
      </c>
      <c r="J702" s="5">
        <f>VLOOKUP(F702,'Set up'!$A$2:$D$57,4,FALSE)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up'!$A$2:$E$57,5,FALSE)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up'!$A$2:$C$57,2,FALSE)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up'!$A$2:$C$57,3,FALSE)</f>
        <v>Cash</v>
      </c>
      <c r="J703" s="5">
        <f>VLOOKUP(F703,'Set up'!$A$2:$D$57,4,FALSE)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up'!$A$2:$E$57,5,FALSE)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up'!$A$2:$C$57,2,FALSE)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up'!$A$2:$C$57,3,FALSE)</f>
        <v>Cash</v>
      </c>
      <c r="J704" s="5">
        <f>VLOOKUP(F704,'Set up'!$A$2:$D$57,4,FALSE)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up'!$A$2:$E$57,5,FALSE)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up'!$A$2:$C$57,2,FALSE)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up'!$A$2:$C$57,3,FALSE)</f>
        <v>Cash</v>
      </c>
      <c r="J705" s="5">
        <f>VLOOKUP(F705,'Set up'!$A$2:$D$57,4,FALSE)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up'!$A$2:$E$57,5,FALSE)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up'!$A$2:$C$57,2,FALSE)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up'!$A$2:$C$57,3,FALSE)</f>
        <v>Cash</v>
      </c>
      <c r="J706" s="5">
        <f>VLOOKUP(F706,'Set up'!$A$2:$D$57,4,FALSE)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up'!$A$2:$E$57,5,FALSE)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up'!$A$2:$C$57,2,FALSE)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up'!$A$2:$C$57,3,FALSE)</f>
        <v>Cash</v>
      </c>
      <c r="J707" s="5">
        <f>VLOOKUP(F707,'Set up'!$A$2:$D$57,4,FALSE)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up'!$A$2:$E$57,5,FALSE)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up'!$A$2:$C$57,2,FALSE)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up'!$A$2:$C$57,3,FALSE)</f>
        <v>Cash</v>
      </c>
      <c r="J708" s="5">
        <f>VLOOKUP(F708,'Set up'!$A$2:$D$57,4,FALSE)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up'!$A$2:$E$57,5,FALSE)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up'!$A$2:$C$57,2,FALSE)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up'!$A$2:$C$57,3,FALSE)</f>
        <v>Cash</v>
      </c>
      <c r="J709" s="5">
        <f>VLOOKUP(F709,'Set up'!$A$2:$D$57,4,FALSE)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up'!$A$2:$E$57,5,FALSE)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up'!$A$2:$C$57,2,FALSE)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up'!$A$2:$C$57,3,FALSE)</f>
        <v>Cash</v>
      </c>
      <c r="J710" s="5">
        <f>VLOOKUP(F710,'Set up'!$A$2:$D$57,4,FALSE)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up'!$A$2:$E$57,5,FALSE)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up'!$A$2:$C$57,2,FALSE)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up'!$A$2:$C$57,3,FALSE)</f>
        <v>Cash</v>
      </c>
      <c r="J711" s="5">
        <f>VLOOKUP(F711,'Set up'!$A$2:$D$57,4,FALSE)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up'!$A$2:$E$57,5,FALSE)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up'!$A$2:$C$57,2,FALSE)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up'!$A$2:$C$57,3,FALSE)</f>
        <v>Cash</v>
      </c>
      <c r="J712" s="5">
        <f>VLOOKUP(F712,'Set up'!$A$2:$D$57,4,FALSE)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up'!$A$2:$E$57,5,FALSE)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up'!$A$2:$C$57,2,FALSE)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up'!$A$2:$C$57,3,FALSE)</f>
        <v>Cash</v>
      </c>
      <c r="J713" s="5">
        <f>VLOOKUP(F713,'Set up'!$A$2:$D$57,4,FALSE)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up'!$A$2:$E$57,5,FALSE)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up'!$A$2:$C$57,2,FALSE)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up'!$A$2:$C$57,3,FALSE)</f>
        <v>Cash</v>
      </c>
      <c r="J714" s="5">
        <f>VLOOKUP(F714,'Set up'!$A$2:$D$57,4,FALSE)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up'!$A$2:$E$57,5,FALSE)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up'!$A$2:$C$57,2,FALSE)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up'!$A$2:$C$57,3,FALSE)</f>
        <v>Cash</v>
      </c>
      <c r="J715" s="5">
        <f>VLOOKUP(F715,'Set up'!$A$2:$D$57,4,FALSE)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up'!$A$2:$E$57,5,FALSE)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up'!$A$2:$C$57,2,FALSE)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up'!$A$2:$C$57,3,FALSE)</f>
        <v>Cash</v>
      </c>
      <c r="J716" s="5">
        <f>VLOOKUP(F716,'Set up'!$A$2:$D$57,4,FALSE)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up'!$A$2:$E$57,5,FALSE)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up'!$A$2:$C$57,2,FALSE)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up'!$A$2:$C$57,3,FALSE)</f>
        <v>Cash</v>
      </c>
      <c r="J717" s="5">
        <f>VLOOKUP(F717,'Set up'!$A$2:$D$57,4,FALSE)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up'!$A$2:$E$57,5,FALSE)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up'!$A$2:$C$57,2,FALSE)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up'!$A$2:$C$57,3,FALSE)</f>
        <v>Cash</v>
      </c>
      <c r="J718" s="5">
        <f>VLOOKUP(F718,'Set up'!$A$2:$D$57,4,FALSE)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up'!$A$2:$E$57,5,FALSE)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up'!$A$2:$C$57,2,FALSE)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up'!$A$2:$C$57,3,FALSE)</f>
        <v>Cash</v>
      </c>
      <c r="J719" s="5">
        <f>VLOOKUP(F719,'Set up'!$A$2:$D$57,4,FALSE)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up'!$A$2:$E$57,5,FALSE)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up'!$A$2:$C$57,2,FALSE)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up'!$A$2:$C$57,3,FALSE)</f>
        <v>Cash</v>
      </c>
      <c r="J720" s="5">
        <f>VLOOKUP(F720,'Set up'!$A$2:$D$57,4,FALSE)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up'!$A$2:$E$57,5,FALSE)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up'!$A$2:$C$57,2,FALSE)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up'!$A$2:$C$57,3,FALSE)</f>
        <v>Cash</v>
      </c>
      <c r="J721" s="5">
        <f>VLOOKUP(F721,'Set up'!$A$2:$D$57,4,FALSE)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up'!$A$2:$E$57,5,FALSE)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up'!$A$2:$C$57,2,FALSE)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up'!$A$2:$C$57,3,FALSE)</f>
        <v>120</v>
      </c>
      <c r="J722" s="5">
        <f>VLOOKUP(F722,'Set up'!$A$2:$D$57,4,FALSE)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up'!$A$2:$E$57,5,FALSE)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up'!$A$2:$C$57,2,FALSE)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up'!$A$2:$C$57,3,FALSE)</f>
        <v>120</v>
      </c>
      <c r="J723" s="5">
        <f>VLOOKUP(F723,'Set up'!$A$2:$D$57,4,FALSE)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up'!$A$2:$E$57,5,FALSE)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up'!$A$2:$C$57,2,FALSE)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up'!$A$2:$C$57,3,FALSE)</f>
        <v>120</v>
      </c>
      <c r="J724" s="5">
        <f>VLOOKUP(F724,'Set up'!$A$2:$D$57,4,FALSE)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up'!$A$2:$E$57,5,FALSE)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up'!$A$2:$C$57,2,FALSE)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up'!$A$2:$C$57,3,FALSE)</f>
        <v>120</v>
      </c>
      <c r="J725" s="5">
        <f>VLOOKUP(F725,'Set up'!$A$2:$D$57,4,FALSE)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up'!$A$2:$E$57,5,FALSE)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up'!$A$2:$C$57,2,FALSE)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up'!$A$2:$C$57,3,FALSE)</f>
        <v>Cash</v>
      </c>
      <c r="J726" s="5">
        <f>VLOOKUP(F726,'Set up'!$A$2:$D$57,4,FALSE)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up'!$A$2:$E$57,5,FALSE)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up'!$A$2:$C$57,2,FALSE)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up'!$A$2:$C$57,3,FALSE)</f>
        <v>Cash</v>
      </c>
      <c r="J727" s="5">
        <f>VLOOKUP(F727,'Set up'!$A$2:$D$57,4,FALSE)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up'!$A$2:$E$57,5,FALSE)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up'!$A$2:$C$57,2,FALSE)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up'!$A$2:$C$57,3,FALSE)</f>
        <v>Cash</v>
      </c>
      <c r="J728" s="5">
        <f>VLOOKUP(F728,'Set up'!$A$2:$D$57,4,FALSE)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up'!$A$2:$E$57,5,FALSE)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up'!$A$2:$C$57,2,FALSE)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up'!$A$2:$C$57,3,FALSE)</f>
        <v>Cash</v>
      </c>
      <c r="J729" s="5">
        <f>VLOOKUP(F729,'Set up'!$A$2:$D$57,4,FALSE)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up'!$A$2:$E$57,5,FALSE)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up'!$A$2:$C$57,2,FALSE)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up'!$A$2:$C$57,3,FALSE)</f>
        <v>Cash</v>
      </c>
      <c r="J730" s="5">
        <f>VLOOKUP(F730,'Set up'!$A$2:$D$57,4,FALSE)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up'!$A$2:$E$57,5,FALSE)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up'!$A$2:$C$57,2,FALSE)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up'!$A$2:$C$57,3,FALSE)</f>
        <v>Cash</v>
      </c>
      <c r="J731" s="5">
        <f>VLOOKUP(F731,'Set up'!$A$2:$D$57,4,FALSE)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up'!$A$2:$E$57,5,FALSE)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up'!$A$2:$C$57,2,FALSE)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up'!$A$2:$C$57,3,FALSE)</f>
        <v>Cash</v>
      </c>
      <c r="J732" s="5">
        <f>VLOOKUP(F732,'Set up'!$A$2:$D$57,4,FALSE)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up'!$A$2:$E$57,5,FALSE)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up'!$A$2:$C$57,2,FALSE)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up'!$A$2:$C$57,3,FALSE)</f>
        <v>Cash</v>
      </c>
      <c r="J733" s="5">
        <f>VLOOKUP(F733,'Set up'!$A$2:$D$57,4,FALSE)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up'!$A$2:$E$57,5,FALSE)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up'!$A$2:$C$57,2,FALSE)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up'!$A$2:$C$57,3,FALSE)</f>
        <v>Cash</v>
      </c>
      <c r="J734" s="5">
        <f>VLOOKUP(F734,'Set up'!$A$2:$D$57,4,FALSE)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up'!$A$2:$E$57,5,FALSE)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up'!$A$2:$C$57,2,FALSE)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up'!$A$2:$C$57,3,FALSE)</f>
        <v>Cash</v>
      </c>
      <c r="J735" s="5">
        <f>VLOOKUP(F735,'Set up'!$A$2:$D$57,4,FALSE)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up'!$A$2:$E$57,5,FALSE)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up'!$A$2:$C$57,2,FALSE)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up'!$A$2:$C$57,3,FALSE)</f>
        <v>Cash</v>
      </c>
      <c r="J736" s="5">
        <f>VLOOKUP(F736,'Set up'!$A$2:$D$57,4,FALSE)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up'!$A$2:$E$57,5,FALSE)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up'!$A$2:$C$57,2,FALSE)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up'!$A$2:$C$57,3,FALSE)</f>
        <v>Cash</v>
      </c>
      <c r="J737" s="5">
        <f>VLOOKUP(F737,'Set up'!$A$2:$D$57,4,FALSE)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up'!$A$2:$E$57,5,FALSE)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up'!$A$2:$C$57,2,FALSE)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up'!$A$2:$C$57,3,FALSE)</f>
        <v>120</v>
      </c>
      <c r="J738" s="5">
        <f>VLOOKUP(F738,'Set up'!$A$2:$D$57,4,FALSE)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up'!$A$2:$E$57,5,FALSE)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up'!$A$2:$C$57,2,FALSE)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up'!$A$2:$C$57,3,FALSE)</f>
        <v>120</v>
      </c>
      <c r="J739" s="5">
        <f>VLOOKUP(F739,'Set up'!$A$2:$D$57,4,FALSE)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up'!$A$2:$E$57,5,FALSE)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up'!$A$2:$C$57,2,FALSE)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up'!$A$2:$C$57,3,FALSE)</f>
        <v>Cash</v>
      </c>
      <c r="J740" s="5">
        <f>VLOOKUP(F740,'Set up'!$A$2:$D$57,4,FALSE)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up'!$A$2:$E$57,5,FALSE)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up'!$A$2:$C$57,2,FALSE)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up'!$A$2:$C$57,3,FALSE)</f>
        <v>Cash</v>
      </c>
      <c r="J741" s="5">
        <f>VLOOKUP(F741,'Set up'!$A$2:$D$57,4,FALSE)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up'!$A$2:$E$57,5,FALSE)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up'!$A$2:$C$57,2,FALSE)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up'!$A$2:$C$57,3,FALSE)</f>
        <v>Cash</v>
      </c>
      <c r="J742" s="5">
        <f>VLOOKUP(F742,'Set up'!$A$2:$D$57,4,FALSE)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up'!$A$2:$E$57,5,FALSE)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up'!$A$2:$C$57,2,FALSE)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up'!$A$2:$C$57,3,FALSE)</f>
        <v>Cash</v>
      </c>
      <c r="J743" s="5">
        <f>VLOOKUP(F743,'Set up'!$A$2:$D$57,4,FALSE)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up'!$A$2:$E$57,5,FALSE)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up'!$A$2:$C$57,2,FALSE)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up'!$A$2:$C$57,3,FALSE)</f>
        <v>Cash</v>
      </c>
      <c r="J744" s="5">
        <f>VLOOKUP(F744,'Set up'!$A$2:$D$57,4,FALSE)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up'!$A$2:$E$57,5,FALSE)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up'!$A$2:$C$57,2,FALSE)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up'!$A$2:$C$57,3,FALSE)</f>
        <v>Cash</v>
      </c>
      <c r="J745" s="5">
        <f>VLOOKUP(F745,'Set up'!$A$2:$D$57,4,FALSE)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up'!$A$2:$E$57,5,FALSE)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up'!$A$2:$C$57,2,FALSE)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up'!$A$2:$C$57,3,FALSE)</f>
        <v>Cash</v>
      </c>
      <c r="J746" s="5">
        <f>VLOOKUP(F746,'Set up'!$A$2:$D$57,4,FALSE)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up'!$A$2:$E$57,5,FALSE)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up'!$A$2:$C$57,2,FALSE)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up'!$A$2:$C$57,3,FALSE)</f>
        <v>Cash</v>
      </c>
      <c r="J747" s="5">
        <f>VLOOKUP(F747,'Set up'!$A$2:$D$57,4,FALSE)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up'!$A$2:$E$57,5,FALSE)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up'!$A$2:$C$57,2,FALSE)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up'!$A$2:$C$57,3,FALSE)</f>
        <v>Cash</v>
      </c>
      <c r="J748" s="5">
        <f>VLOOKUP(F748,'Set up'!$A$2:$D$57,4,FALSE)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up'!$A$2:$E$57,5,FALSE)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up'!$A$2:$C$57,2,FALSE)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up'!$A$2:$C$57,3,FALSE)</f>
        <v>Cash</v>
      </c>
      <c r="J749" s="5">
        <f>VLOOKUP(F749,'Set up'!$A$2:$D$57,4,FALSE)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up'!$A$2:$E$57,5,FALSE)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up'!$A$2:$C$57,2,FALSE)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up'!$A$2:$C$57,3,FALSE)</f>
        <v>Cash</v>
      </c>
      <c r="J750" s="5">
        <f>VLOOKUP(F750,'Set up'!$A$2:$D$57,4,FALSE)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up'!$A$2:$E$57,5,FALSE)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up'!$A$2:$C$57,2,FALSE)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up'!$A$2:$C$57,3,FALSE)</f>
        <v>Cash</v>
      </c>
      <c r="J751" s="5">
        <f>VLOOKUP(F751,'Set up'!$A$2:$D$57,4,FALSE)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up'!$A$2:$E$57,5,FALSE)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up'!$A$2:$C$57,2,FALSE)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up'!$A$2:$C$57,3,FALSE)</f>
        <v>Cash</v>
      </c>
      <c r="J752" s="5">
        <f>VLOOKUP(F752,'Set up'!$A$2:$D$57,4,FALSE)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up'!$A$2:$E$57,5,FALSE)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up'!$A$2:$C$57,2,FALSE)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up'!$A$2:$C$57,3,FALSE)</f>
        <v>Cash</v>
      </c>
      <c r="J753" s="5">
        <f>VLOOKUP(F753,'Set up'!$A$2:$D$57,4,FALSE)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up'!$A$2:$E$57,5,FALSE)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up'!$A$2:$C$57,2,FALSE)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up'!$A$2:$C$57,3,FALSE)</f>
        <v>Cash</v>
      </c>
      <c r="J754" s="5">
        <f>VLOOKUP(F754,'Set up'!$A$2:$D$57,4,FALSE)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up'!$A$2:$E$57,5,FALSE)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up'!$A$2:$C$57,2,FALSE)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up'!$A$2:$C$57,3,FALSE)</f>
        <v>Cash</v>
      </c>
      <c r="J755" s="5">
        <f>VLOOKUP(F755,'Set up'!$A$2:$D$57,4,FALSE)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up'!$A$2:$E$57,5,FALSE)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up'!$A$2:$C$57,2,FALSE)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up'!$A$2:$C$57,3,FALSE)</f>
        <v>Cash</v>
      </c>
      <c r="J756" s="5">
        <f>VLOOKUP(F756,'Set up'!$A$2:$D$57,4,FALSE)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up'!$A$2:$E$57,5,FALSE)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up'!$A$2:$C$57,2,FALSE)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up'!$A$2:$C$57,3,FALSE)</f>
        <v>Cash</v>
      </c>
      <c r="J757" s="5">
        <f>VLOOKUP(F757,'Set up'!$A$2:$D$57,4,FALSE)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up'!$A$2:$E$57,5,FALSE)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up'!$A$2:$C$57,2,FALSE)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up'!$A$2:$C$57,3,FALSE)</f>
        <v>Cash</v>
      </c>
      <c r="J758" s="5">
        <f>VLOOKUP(F758,'Set up'!$A$2:$D$57,4,FALSE)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up'!$A$2:$E$57,5,FALSE)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up'!$A$2:$C$57,2,FALSE)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up'!$A$2:$C$57,3,FALSE)</f>
        <v>Cash</v>
      </c>
      <c r="J759" s="5">
        <f>VLOOKUP(F759,'Set up'!$A$2:$D$57,4,FALSE)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up'!$A$2:$E$57,5,FALSE)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up'!$A$2:$C$57,2,FALSE)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up'!$A$2:$C$57,3,FALSE)</f>
        <v>Cash</v>
      </c>
      <c r="J760" s="5">
        <f>VLOOKUP(F760,'Set up'!$A$2:$D$57,4,FALSE)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up'!$A$2:$E$57,5,FALSE)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up'!$A$2:$C$57,2,FALSE)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up'!$A$2:$C$57,3,FALSE)</f>
        <v>Cash</v>
      </c>
      <c r="J761" s="5">
        <f>VLOOKUP(F761,'Set up'!$A$2:$D$57,4,FALSE)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up'!$A$2:$E$57,5,FALSE)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up'!$A$2:$C$57,2,FALSE)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up'!$A$2:$C$57,3,FALSE)</f>
        <v>Cash</v>
      </c>
      <c r="J762" s="5">
        <f>VLOOKUP(F762,'Set up'!$A$2:$D$57,4,FALSE)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up'!$A$2:$E$57,5,FALSE)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up'!$A$2:$C$57,2,FALSE)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up'!$A$2:$C$57,3,FALSE)</f>
        <v>Cash</v>
      </c>
      <c r="J763" s="5">
        <f>VLOOKUP(F763,'Set up'!$A$2:$D$57,4,FALSE)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up'!$A$2:$E$57,5,FALSE)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up'!$A$2:$C$57,2,FALSE)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up'!$A$2:$C$57,3,FALSE)</f>
        <v>Cash</v>
      </c>
      <c r="J764" s="5">
        <f>VLOOKUP(F764,'Set up'!$A$2:$D$57,4,FALSE)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up'!$A$2:$E$57,5,FALSE)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up'!$A$2:$C$57,2,FALSE)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up'!$A$2:$C$57,3,FALSE)</f>
        <v>Cash</v>
      </c>
      <c r="J765" s="5">
        <f>VLOOKUP(F765,'Set up'!$A$2:$D$57,4,FALSE)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up'!$A$2:$E$57,5,FALSE)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up'!$A$2:$C$57,2,FALSE)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up'!$A$2:$C$57,3,FALSE)</f>
        <v>Cash</v>
      </c>
      <c r="J766" s="5">
        <f>VLOOKUP(F766,'Set up'!$A$2:$D$57,4,FALSE)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up'!$A$2:$E$57,5,FALSE)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up'!$A$2:$C$57,2,FALSE)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up'!$A$2:$C$57,3,FALSE)</f>
        <v>Cash</v>
      </c>
      <c r="J767" s="5">
        <f>VLOOKUP(F767,'Set up'!$A$2:$D$57,4,FALSE)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up'!$A$2:$E$57,5,FALSE)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up'!$A$2:$C$57,2,FALSE)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up'!$A$2:$C$57,3,FALSE)</f>
        <v>Cash</v>
      </c>
      <c r="J768" s="5">
        <f>VLOOKUP(F768,'Set up'!$A$2:$D$57,4,FALSE)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up'!$A$2:$E$57,5,FALSE)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up'!$A$2:$C$57,2,FALSE)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up'!$A$2:$C$57,3,FALSE)</f>
        <v>60</v>
      </c>
      <c r="J769" s="5">
        <f>VLOOKUP(F769,'Set up'!$A$2:$D$57,4,FALSE)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up'!$A$2:$E$57,5,FALSE)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up'!$A$2:$C$57,2,FALSE)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up'!$A$2:$C$57,3,FALSE)</f>
        <v>60</v>
      </c>
      <c r="J770" s="5">
        <f>VLOOKUP(F770,'Set up'!$A$2:$D$57,4,FALSE)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up'!$A$2:$E$57,5,FALSE)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up'!$A$2:$C$57,2,FALSE)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up'!$A$2:$C$57,3,FALSE)</f>
        <v>60</v>
      </c>
      <c r="J771" s="5">
        <f>VLOOKUP(F771,'Set up'!$A$2:$D$57,4,FALSE)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up'!$A$2:$E$57,5,FALSE)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up'!$A$2:$C$57,2,FALSE)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up'!$A$2:$C$57,3,FALSE)</f>
        <v>Cash</v>
      </c>
      <c r="J772" s="5">
        <f>VLOOKUP(F772,'Set up'!$A$2:$D$57,4,FALSE)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up'!$A$2:$E$57,5,FALSE)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up'!$A$2:$C$57,2,FALSE)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up'!$A$2:$C$57,3,FALSE)</f>
        <v>Cash</v>
      </c>
      <c r="J773" s="5">
        <f>VLOOKUP(F773,'Set up'!$A$2:$D$57,4,FALSE)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up'!$A$2:$E$57,5,FALSE)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up'!$A$2:$C$57,2,FALSE)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up'!$A$2:$C$57,3,FALSE)</f>
        <v>Cash</v>
      </c>
      <c r="J774" s="5">
        <f>VLOOKUP(F774,'Set up'!$A$2:$D$57,4,FALSE)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up'!$A$2:$E$57,5,FALSE)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up'!$A$2:$C$57,2,FALSE)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up'!$A$2:$C$57,3,FALSE)</f>
        <v>Cash</v>
      </c>
      <c r="J775" s="5">
        <f>VLOOKUP(F775,'Set up'!$A$2:$D$57,4,FALSE)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up'!$A$2:$E$57,5,FALSE)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up'!$A$2:$C$57,2,FALSE)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up'!$A$2:$C$57,3,FALSE)</f>
        <v>Cash</v>
      </c>
      <c r="J776" s="5">
        <f>VLOOKUP(F776,'Set up'!$A$2:$D$57,4,FALSE)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up'!$A$2:$E$57,5,FALSE)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up'!$A$2:$C$57,2,FALSE)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up'!$A$2:$C$57,3,FALSE)</f>
        <v>Cash</v>
      </c>
      <c r="J777" s="5">
        <f>VLOOKUP(F777,'Set up'!$A$2:$D$57,4,FALSE)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up'!$A$2:$E$57,5,FALSE)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up'!$A$2:$C$57,2,FALSE)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up'!$A$2:$C$57,3,FALSE)</f>
        <v>Cash</v>
      </c>
      <c r="J778" s="5">
        <f>VLOOKUP(F778,'Set up'!$A$2:$D$57,4,FALSE)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up'!$A$2:$E$57,5,FALSE)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up'!$A$2:$C$57,2,FALSE)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up'!$A$2:$C$57,3,FALSE)</f>
        <v>Cash</v>
      </c>
      <c r="J779" s="5">
        <f>VLOOKUP(F779,'Set up'!$A$2:$D$57,4,FALSE)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up'!$A$2:$E$57,5,FALSE)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up'!$A$2:$C$57,2,FALSE)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up'!$A$2:$C$57,3,FALSE)</f>
        <v>Cash</v>
      </c>
      <c r="J780" s="5">
        <f>VLOOKUP(F780,'Set up'!$A$2:$D$57,4,FALSE)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up'!$A$2:$E$57,5,FALSE)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up'!$A$2:$C$57,2,FALSE)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up'!$A$2:$C$57,3,FALSE)</f>
        <v>Cash</v>
      </c>
      <c r="J781" s="5">
        <f>VLOOKUP(F781,'Set up'!$A$2:$D$57,4,FALSE)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up'!$A$2:$E$57,5,FALSE)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up'!$A$2:$C$57,2,FALSE)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up'!$A$2:$C$57,3,FALSE)</f>
        <v>Cash</v>
      </c>
      <c r="J782" s="5">
        <f>VLOOKUP(F782,'Set up'!$A$2:$D$57,4,FALSE)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up'!$A$2:$E$57,5,FALSE)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up'!$A$2:$C$57,2,FALSE)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up'!$A$2:$C$57,3,FALSE)</f>
        <v>Cash</v>
      </c>
      <c r="J783" s="5">
        <f>VLOOKUP(F783,'Set up'!$A$2:$D$57,4,FALSE)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up'!$A$2:$E$57,5,FALSE)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up'!$A$2:$C$57,2,FALSE)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up'!$A$2:$C$57,3,FALSE)</f>
        <v>Cash</v>
      </c>
      <c r="J784" s="5">
        <f>VLOOKUP(F784,'Set up'!$A$2:$D$57,4,FALSE)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up'!$A$2:$E$57,5,FALSE)</f>
        <v>Trsf</v>
      </c>
      <c r="S784" s="1" t="s">
        <v>810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up'!$A$2:$C$57,2,FALSE)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up'!$A$2:$C$57,3,FALSE)</f>
        <v>Cash</v>
      </c>
      <c r="J785" s="5">
        <f>VLOOKUP(F785,'Set up'!$A$2:$D$57,4,FALSE)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up'!$A$2:$E$57,5,FALSE)</f>
        <v>Trsf</v>
      </c>
      <c r="S785" s="1" t="s">
        <v>810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up'!$A$2:$C$57,2,FALSE)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up'!$A$2:$C$57,3,FALSE)</f>
        <v>Cash</v>
      </c>
      <c r="J786" s="5">
        <f>VLOOKUP(F786,'Set up'!$A$2:$D$57,4,FALSE)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up'!$A$2:$E$57,5,FALSE)</f>
        <v>Trsf</v>
      </c>
      <c r="S786" s="1" t="s">
        <v>810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up'!$A$2:$C$57,2,FALSE)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up'!$A$2:$C$57,3,FALSE)</f>
        <v>Cash</v>
      </c>
      <c r="J787" s="5">
        <f>VLOOKUP(F787,'Set up'!$A$2:$D$57,4,FALSE)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up'!$A$2:$E$57,5,FALSE)</f>
        <v>Chq</v>
      </c>
      <c r="S787" s="1" t="s">
        <v>880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up'!$A$2:$C$57,2,FALSE)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up'!$A$2:$C$57,3,FALSE)</f>
        <v>Cash</v>
      </c>
      <c r="J788" s="5">
        <f>VLOOKUP(F788,'Set up'!$A$2:$D$57,4,FALSE)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up'!$A$2:$E$57,5,FALSE)</f>
        <v>Trsf</v>
      </c>
      <c r="S788" s="1" t="s">
        <v>1152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up'!$A$2:$C$57,2,FALSE)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up'!$A$2:$C$57,3,FALSE)</f>
        <v>Cash</v>
      </c>
      <c r="J789" s="5">
        <f>VLOOKUP(F789,'Set up'!$A$2:$D$57,4,FALSE)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up'!$A$2:$E$57,5,FALSE)</f>
        <v>Trsf</v>
      </c>
      <c r="S789" s="1" t="s">
        <v>1153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up'!$A$2:$C$57,2,FALSE)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up'!$A$2:$C$57,3,FALSE)</f>
        <v>Cash</v>
      </c>
      <c r="J790" s="5">
        <f>VLOOKUP(F790,'Set up'!$A$2:$D$57,4,FALSE)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up'!$A$2:$E$57,5,FALSE)</f>
        <v>Trsf</v>
      </c>
      <c r="S790" s="1" t="s">
        <v>1153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up'!$A$2:$C$57,2,FALSE)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up'!$A$2:$C$57,3,FALSE)</f>
        <v>Cash</v>
      </c>
      <c r="J791" s="5">
        <f>VLOOKUP(F791,'Set up'!$A$2:$D$57,4,FALSE)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up'!$A$2:$E$57,5,FALSE)</f>
        <v>Trsf</v>
      </c>
      <c r="S791" s="1" t="s">
        <v>1153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up'!$A$2:$C$57,2,FALSE)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up'!$A$2:$C$57,3,FALSE)</f>
        <v>45</v>
      </c>
      <c r="J792" s="5">
        <f>VLOOKUP(F792,'Set up'!$A$2:$D$57,4,FALSE)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up'!$A$2:$E$57,5,FALSE)</f>
        <v>PD Chq</v>
      </c>
      <c r="S792" s="40" t="s">
        <v>875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up'!$A$2:$C$57,2,FALSE)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up'!$A$2:$C$57,3,FALSE)</f>
        <v>45</v>
      </c>
      <c r="J793" s="5">
        <f>VLOOKUP(F793,'Set up'!$A$2:$D$57,4,FALSE)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up'!$A$2:$E$57,5,FALSE)</f>
        <v>PD Chq</v>
      </c>
      <c r="S793" s="40" t="s">
        <v>876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up'!$A$2:$C$57,2,FALSE)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up'!$A$2:$C$57,3,FALSE)</f>
        <v>45</v>
      </c>
      <c r="J794" s="5">
        <f>VLOOKUP(F794,'Set up'!$A$2:$D$57,4,FALSE)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up'!$A$2:$E$57,5,FALSE)</f>
        <v>PD Chq</v>
      </c>
      <c r="S794" s="1" t="s">
        <v>877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up'!$A$2:$C$57,2,FALSE)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up'!$A$2:$C$57,3,FALSE)</f>
        <v>45</v>
      </c>
      <c r="J795" s="5">
        <f>VLOOKUP(F795,'Set up'!$A$2:$D$57,4,FALSE)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up'!$A$2:$E$57,5,FALSE)</f>
        <v>PD Chq</v>
      </c>
      <c r="S795" s="1" t="s">
        <v>877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up'!$A$2:$C$57,2,FALSE)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up'!$A$2:$C$57,3,FALSE)</f>
        <v>Cash</v>
      </c>
      <c r="J796" s="5">
        <f>VLOOKUP(F796,'Set up'!$A$2:$D$57,4,FALSE)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up'!$A$2:$E$57,5,FALSE)</f>
        <v>Trsf</v>
      </c>
      <c r="S796" s="1" t="s">
        <v>1153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up'!$A$2:$C$57,2,FALSE)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up'!$A$2:$C$57,3,FALSE)</f>
        <v>Cash</v>
      </c>
      <c r="J797" s="5">
        <f>VLOOKUP(F797,'Set up'!$A$2:$D$57,4,FALSE)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up'!$A$2:$E$57,5,FALSE)</f>
        <v>Trsf</v>
      </c>
      <c r="S797" s="1" t="s">
        <v>1153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up'!$A$2:$C$57,2,FALSE)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up'!$A$2:$C$57,3,FALSE)</f>
        <v>Cash</v>
      </c>
      <c r="J798" s="5">
        <f>VLOOKUP(F798,'Set up'!$A$2:$D$57,4,FALSE)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up'!$A$2:$E$57,5,FALSE)</f>
        <v>Trsf</v>
      </c>
      <c r="S798" s="1" t="s">
        <v>1153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up'!$A$2:$C$57,2,FALSE)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up'!$A$2:$C$57,3,FALSE)</f>
        <v>Cash</v>
      </c>
      <c r="J799" s="5">
        <f>VLOOKUP(F799,'Set up'!$A$2:$D$57,4,FALSE)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up'!$A$2:$E$57,5,FALSE)</f>
        <v>Trsf</v>
      </c>
      <c r="S799" s="1" t="s">
        <v>1153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up'!$A$2:$C$57,2,FALSE)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up'!$A$2:$C$57,3,FALSE)</f>
        <v>Cash</v>
      </c>
      <c r="J800" s="5">
        <f>VLOOKUP(F800,'Set up'!$A$2:$D$57,4,FALSE)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up'!$A$2:$E$57,5,FALSE)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up'!$A$2:$C$57,2,FALSE)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up'!$A$2:$C$57,3,FALSE)</f>
        <v>Cash</v>
      </c>
      <c r="J801" s="5">
        <f>VLOOKUP(F801,'Set up'!$A$2:$D$57,4,FALSE)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up'!$A$2:$E$57,5,FALSE)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up'!$A$2:$C$57,2,FALSE)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up'!$A$2:$C$57,3,FALSE)</f>
        <v>Cash</v>
      </c>
      <c r="J802" s="5">
        <f>VLOOKUP(F802,'Set up'!$A$2:$D$57,4,FALSE)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up'!$A$2:$E$57,5,FALSE)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up'!$A$2:$C$57,2,FALSE)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up'!$A$2:$C$57,3,FALSE)</f>
        <v>Cash</v>
      </c>
      <c r="J803" s="5">
        <f>VLOOKUP(F803,'Set up'!$A$2:$D$57,4,FALSE)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up'!$A$2:$E$57,5,FALSE)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up'!$A$2:$C$57,2,FALSE)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up'!$A$2:$C$57,3,FALSE)</f>
        <v>Cash</v>
      </c>
      <c r="J804" s="5">
        <f>VLOOKUP(F804,'Set up'!$A$2:$D$57,4,FALSE)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up'!$A$2:$E$57,5,FALSE)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up'!$A$2:$C$57,2,FALSE)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up'!$A$2:$C$57,3,FALSE)</f>
        <v>Cash</v>
      </c>
      <c r="J805" s="5">
        <f>VLOOKUP(F805,'Set up'!$A$2:$D$57,4,FALSE)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up'!$A$2:$E$57,5,FALSE)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up'!$A$2:$C$57,2,FALSE)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up'!$A$2:$C$57,3,FALSE)</f>
        <v>Cash</v>
      </c>
      <c r="J806" s="5">
        <f>VLOOKUP(F806,'Set up'!$A$2:$D$57,4,FALSE)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up'!$A$2:$E$57,5,FALSE)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up'!$A$2:$C$57,2,FALSE)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up'!$A$2:$C$57,3,FALSE)</f>
        <v>Cash</v>
      </c>
      <c r="J807" s="5">
        <f>VLOOKUP(F807,'Set up'!$A$2:$D$57,4,FALSE)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up'!$A$2:$E$57,5,FALSE)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up'!$A$2:$C$57,2,FALSE)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up'!$A$2:$C$57,3,FALSE)</f>
        <v>Cash</v>
      </c>
      <c r="J808" s="5">
        <f>VLOOKUP(F808,'Set up'!$A$2:$D$57,4,FALSE)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up'!$A$2:$E$57,5,FALSE)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up'!$A$2:$C$57,2,FALSE)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up'!$A$2:$C$57,3,FALSE)</f>
        <v>Cash</v>
      </c>
      <c r="J809" s="5">
        <f>VLOOKUP(F809,'Set up'!$A$2:$D$57,4,FALSE)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up'!$A$2:$E$57,5,FALSE)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up'!$A$2:$C$57,2,FALSE)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up'!$A$2:$C$57,3,FALSE)</f>
        <v>Cash</v>
      </c>
      <c r="J810" s="5">
        <f>VLOOKUP(F810,'Set up'!$A$2:$D$57,4,FALSE)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up'!$A$2:$E$57,5,FALSE)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up'!$A$2:$C$57,2,FALSE)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up'!$A$2:$C$57,3,FALSE)</f>
        <v>Cash</v>
      </c>
      <c r="J811" s="5">
        <f>VLOOKUP(F811,'Set up'!$A$2:$D$57,4,FALSE)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up'!$A$2:$E$57,5,FALSE)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up'!$A$2:$C$57,2,FALSE)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up'!$A$2:$C$57,3,FALSE)</f>
        <v>Cash</v>
      </c>
      <c r="J812" s="5">
        <f>VLOOKUP(F812,'Set up'!$A$2:$D$57,4,FALSE)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up'!$A$2:$E$57,5,FALSE)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up'!$A$2:$C$57,2,FALSE)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up'!$A$2:$C$57,3,FALSE)</f>
        <v>Cash</v>
      </c>
      <c r="J813" s="5">
        <f>VLOOKUP(F813,'Set up'!$A$2:$D$57,4,FALSE)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up'!$A$2:$E$57,5,FALSE)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up'!$A$2:$C$57,2,FALSE)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up'!$A$2:$C$57,3,FALSE)</f>
        <v>Cash</v>
      </c>
      <c r="J814" s="5">
        <f>VLOOKUP(F814,'Set up'!$A$2:$D$57,4,FALSE)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up'!$A$2:$E$57,5,FALSE)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up'!$A$2:$C$57,2,FALSE)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up'!$A$2:$C$57,3,FALSE)</f>
        <v>Cash</v>
      </c>
      <c r="J815" s="5">
        <f>VLOOKUP(F815,'Set up'!$A$2:$D$57,4,FALSE)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up'!$A$2:$E$57,5,FALSE)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up'!$A$2:$C$57,2,FALSE)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up'!$A$2:$C$57,3,FALSE)</f>
        <v>120</v>
      </c>
      <c r="J816" s="5">
        <f>VLOOKUP(F816,'Set up'!$A$2:$D$57,4,FALSE)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up'!$A$2:$E$57,5,FALSE)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up'!$A$2:$C$57,2,FALSE)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up'!$A$2:$C$57,3,FALSE)</f>
        <v>120</v>
      </c>
      <c r="J817" s="5">
        <f>VLOOKUP(F817,'Set up'!$A$2:$D$57,4,FALSE)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up'!$A$2:$E$57,5,FALSE)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up'!$A$2:$C$57,2,FALSE)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up'!$A$2:$C$57,3,FALSE)</f>
        <v>120</v>
      </c>
      <c r="J818" s="5">
        <f>VLOOKUP(F818,'Set up'!$A$2:$D$57,4,FALSE)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up'!$A$2:$E$57,5,FALSE)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up'!$A$2:$C$57,2,FALSE)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up'!$A$2:$C$57,3,FALSE)</f>
        <v>120</v>
      </c>
      <c r="J819" s="5">
        <f>VLOOKUP(F819,'Set up'!$A$2:$D$57,4,FALSE)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up'!$A$2:$E$57,5,FALSE)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up'!$A$2:$C$57,2,FALSE)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up'!$A$2:$C$57,3,FALSE)</f>
        <v>120</v>
      </c>
      <c r="J820" s="5">
        <f>VLOOKUP(F820,'Set up'!$A$2:$D$57,4,FALSE)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up'!$A$2:$E$57,5,FALSE)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up'!$A$2:$C$57,2,FALSE)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up'!$A$2:$C$57,3,FALSE)</f>
        <v>Cash</v>
      </c>
      <c r="J821" s="5">
        <f>VLOOKUP(F821,'Set up'!$A$2:$D$57,4,FALSE)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up'!$A$2:$E$57,5,FALSE)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up'!$A$2:$C$57,2,FALSE)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up'!$A$2:$C$57,3,FALSE)</f>
        <v>Cash</v>
      </c>
      <c r="J822" s="5">
        <f>VLOOKUP(F822,'Set up'!$A$2:$D$57,4,FALSE)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up'!$A$2:$E$57,5,FALSE)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up'!$A$2:$C$57,2,FALSE)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up'!$A$2:$C$57,3,FALSE)</f>
        <v>Cash</v>
      </c>
      <c r="J823" s="5">
        <f>VLOOKUP(F823,'Set up'!$A$2:$D$57,4,FALSE)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up'!$A$2:$E$57,5,FALSE)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up'!$A$2:$C$57,2,FALSE)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up'!$A$2:$C$57,3,FALSE)</f>
        <v>Cash</v>
      </c>
      <c r="J824" s="5">
        <f>VLOOKUP(F824,'Set up'!$A$2:$D$57,4,FALSE)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up'!$A$2:$E$57,5,FALSE)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up'!$A$2:$C$57,2,FALSE)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up'!$A$2:$C$57,3,FALSE)</f>
        <v>Cash</v>
      </c>
      <c r="J825" s="5">
        <f>VLOOKUP(F825,'Set up'!$A$2:$D$57,4,FALSE)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up'!$A$2:$E$57,5,FALSE)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up'!$A$2:$C$57,2,FALSE)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up'!$A$2:$C$57,3,FALSE)</f>
        <v>Cash</v>
      </c>
      <c r="J826" s="5">
        <f>VLOOKUP(F826,'Set up'!$A$2:$D$57,4,FALSE)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up'!$A$2:$E$57,5,FALSE)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up'!$A$2:$C$57,2,FALSE)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up'!$A$2:$C$57,3,FALSE)</f>
        <v>Cash</v>
      </c>
      <c r="J827" s="5">
        <f>VLOOKUP(F827,'Set up'!$A$2:$D$57,4,FALSE)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up'!$A$2:$E$57,5,FALSE)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up'!$A$2:$C$57,2,FALSE)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up'!$A$2:$C$57,3,FALSE)</f>
        <v>Cash</v>
      </c>
      <c r="J828" s="5">
        <f>VLOOKUP(F828,'Set up'!$A$2:$D$57,4,FALSE)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up'!$A$2:$E$57,5,FALSE)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up'!$A$2:$C$57,2,FALSE)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up'!$A$2:$C$57,3,FALSE)</f>
        <v>Cash</v>
      </c>
      <c r="J829" s="5">
        <f>VLOOKUP(F829,'Set up'!$A$2:$D$57,4,FALSE)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up'!$A$2:$E$57,5,FALSE)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up'!$A$2:$C$57,2,FALSE)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up'!$A$2:$C$57,3,FALSE)</f>
        <v>Cash</v>
      </c>
      <c r="J830" s="5">
        <f>VLOOKUP(F830,'Set up'!$A$2:$D$57,4,FALSE)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up'!$A$2:$E$57,5,FALSE)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up'!$A$2:$C$57,2,FALSE)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up'!$A$2:$C$57,3,FALSE)</f>
        <v>120</v>
      </c>
      <c r="J831" s="5">
        <f>VLOOKUP(F831,'Set up'!$A$2:$D$57,4,FALSE)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up'!$A$2:$E$57,5,FALSE)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up'!$A$2:$C$57,2,FALSE)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up'!$A$2:$C$57,3,FALSE)</f>
        <v>Cash</v>
      </c>
      <c r="J832" s="5">
        <f>VLOOKUP(F832,'Set up'!$A$2:$D$57,4,FALSE)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up'!$A$2:$E$57,5,FALSE)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up'!$A$2:$C$57,2,FALSE)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up'!$A$2:$C$57,3,FALSE)</f>
        <v>Cash</v>
      </c>
      <c r="J833" s="5">
        <f>VLOOKUP(F833,'Set up'!$A$2:$D$57,4,FALSE)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up'!$A$2:$E$57,5,FALSE)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up'!$A$2:$C$57,2,FALSE)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up'!$A$2:$C$57,3,FALSE)</f>
        <v>Cash</v>
      </c>
      <c r="J834" s="5">
        <f>VLOOKUP(F834,'Set up'!$A$2:$D$57,4,FALSE)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up'!$A$2:$E$57,5,FALSE)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up'!$A$2:$C$57,2,FALSE)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up'!$A$2:$C$57,3,FALSE)</f>
        <v>Cash</v>
      </c>
      <c r="J835" s="5">
        <f>VLOOKUP(F835,'Set up'!$A$2:$D$57,4,FALSE)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up'!$A$2:$E$57,5,FALSE)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up'!$A$2:$C$57,2,FALSE)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up'!$A$2:$C$57,3,FALSE)</f>
        <v>Cash</v>
      </c>
      <c r="J836" s="5">
        <f>VLOOKUP(F836,'Set up'!$A$2:$D$57,4,FALSE)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up'!$A$2:$E$57,5,FALSE)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up'!$A$2:$C$57,2,FALSE)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up'!$A$2:$C$57,3,FALSE)</f>
        <v>Cash</v>
      </c>
      <c r="J837" s="5">
        <f>VLOOKUP(F837,'Set up'!$A$2:$D$57,4,FALSE)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up'!$A$2:$E$57,5,FALSE)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up'!$A$2:$C$57,2,FALSE)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up'!$A$2:$C$57,3,FALSE)</f>
        <v>Cash</v>
      </c>
      <c r="J838" s="5">
        <f>VLOOKUP(F838,'Set up'!$A$2:$D$57,4,FALSE)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up'!$A$2:$E$57,5,FALSE)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up'!$A$2:$C$57,2,FALSE)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up'!$A$2:$C$57,3,FALSE)</f>
        <v>Cash</v>
      </c>
      <c r="J839" s="5">
        <f>VLOOKUP(F839,'Set up'!$A$2:$D$57,4,FALSE)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up'!$A$2:$E$57,5,FALSE)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up'!$A$2:$C$57,2,FALSE)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up'!$A$2:$C$57,3,FALSE)</f>
        <v>Cash</v>
      </c>
      <c r="J840" s="5">
        <f>VLOOKUP(F840,'Set up'!$A$2:$D$57,4,FALSE)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up'!$A$2:$E$57,5,FALSE)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up'!$A$2:$C$57,2,FALSE)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up'!$A$2:$C$57,3,FALSE)</f>
        <v>Cash</v>
      </c>
      <c r="J841" s="5">
        <f>VLOOKUP(F841,'Set up'!$A$2:$D$57,4,FALSE)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up'!$A$2:$E$57,5,FALSE)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up'!$A$2:$C$57,2,FALSE)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up'!$A$2:$C$57,3,FALSE)</f>
        <v>Cash</v>
      </c>
      <c r="J842" s="5">
        <f>VLOOKUP(F842,'Set up'!$A$2:$D$57,4,FALSE)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up'!$A$2:$E$57,5,FALSE)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up'!$A$2:$C$57,2,FALSE)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up'!$A$2:$C$57,3,FALSE)</f>
        <v>Cash</v>
      </c>
      <c r="J843" s="5">
        <f>VLOOKUP(F843,'Set up'!$A$2:$D$57,4,FALSE)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up'!$A$2:$E$57,5,FALSE)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up'!$A$2:$C$57,2,FALSE)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up'!$A$2:$C$57,3,FALSE)</f>
        <v>Cash</v>
      </c>
      <c r="J844" s="5">
        <f>VLOOKUP(F844,'Set up'!$A$2:$D$57,4,FALSE)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up'!$A$2:$E$57,5,FALSE)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up'!$A$2:$C$57,2,FALSE)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up'!$A$2:$C$57,3,FALSE)</f>
        <v>Cash</v>
      </c>
      <c r="J845" s="5">
        <f>VLOOKUP(F845,'Set up'!$A$2:$D$57,4,FALSE)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up'!$A$2:$E$57,5,FALSE)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up'!$A$2:$C$57,2,FALSE)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up'!$A$2:$C$57,3,FALSE)</f>
        <v>Cash</v>
      </c>
      <c r="J846" s="5">
        <f>VLOOKUP(F846,'Set up'!$A$2:$D$57,4,FALSE)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up'!$A$2:$E$57,5,FALSE)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up'!$A$2:$C$57,2,FALSE)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up'!$A$2:$C$57,3,FALSE)</f>
        <v>Cash</v>
      </c>
      <c r="J847" s="5">
        <f>VLOOKUP(F847,'Set up'!$A$2:$D$57,4,FALSE)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up'!$A$2:$E$57,5,FALSE)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up'!$A$2:$C$57,2,FALSE)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up'!$A$2:$C$57,3,FALSE)</f>
        <v>Cash</v>
      </c>
      <c r="J848" s="5">
        <f>VLOOKUP(F848,'Set up'!$A$2:$D$57,4,FALSE)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up'!$A$2:$E$57,5,FALSE)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up'!$A$2:$C$57,2,FALSE)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up'!$A$2:$C$57,3,FALSE)</f>
        <v>Cash</v>
      </c>
      <c r="J849" s="5">
        <f>VLOOKUP(F849,'Set up'!$A$2:$D$57,4,FALSE)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up'!$A$2:$E$57,5,FALSE)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up'!$A$2:$C$57,2,FALSE)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up'!$A$2:$C$57,3,FALSE)</f>
        <v>Cash</v>
      </c>
      <c r="J850" s="5">
        <f>VLOOKUP(F850,'Set up'!$A$2:$D$57,4,FALSE)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up'!$A$2:$E$57,5,FALSE)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up'!$A$2:$C$57,2,FALSE)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up'!$A$2:$C$57,3,FALSE)</f>
        <v>Cash</v>
      </c>
      <c r="J851" s="5">
        <f>VLOOKUP(F851,'Set up'!$A$2:$D$57,4,FALSE)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up'!$A$2:$E$57,5,FALSE)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up'!$A$2:$C$57,2,FALSE)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up'!$A$2:$C$57,3,FALSE)</f>
        <v>Cash</v>
      </c>
      <c r="J852" s="5">
        <f>VLOOKUP(F852,'Set up'!$A$2:$D$57,4,FALSE)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up'!$A$2:$E$57,5,FALSE)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up'!$A$2:$C$57,2,FALSE)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up'!$A$2:$C$57,3,FALSE)</f>
        <v>120</v>
      </c>
      <c r="J853" s="5">
        <f>VLOOKUP(F853,'Set up'!$A$2:$D$57,4,FALSE)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up'!$A$2:$E$57,5,FALSE)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up'!$A$2:$C$57,2,FALSE)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up'!$A$2:$C$57,3,FALSE)</f>
        <v>120</v>
      </c>
      <c r="J854" s="5">
        <f>VLOOKUP(F854,'Set up'!$A$2:$D$57,4,FALSE)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up'!$A$2:$E$57,5,FALSE)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up'!$A$2:$C$57,2,FALSE)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up'!$A$2:$C$57,3,FALSE)</f>
        <v>120</v>
      </c>
      <c r="J855" s="5">
        <f>VLOOKUP(F855,'Set up'!$A$2:$D$57,4,FALSE)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up'!$A$2:$E$57,5,FALSE)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up'!$A$2:$C$57,2,FALSE)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up'!$A$2:$C$57,3,FALSE)</f>
        <v>120</v>
      </c>
      <c r="J856" s="5">
        <f>VLOOKUP(F856,'Set up'!$A$2:$D$57,4,FALSE)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up'!$A$2:$E$57,5,FALSE)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up'!$A$2:$C$57,2,FALSE)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up'!$A$2:$C$57,3,FALSE)</f>
        <v>120</v>
      </c>
      <c r="J857" s="5">
        <f>VLOOKUP(F857,'Set up'!$A$2:$D$57,4,FALSE)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up'!$A$2:$E$57,5,FALSE)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up'!$A$2:$C$57,2,FALSE)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up'!$A$2:$C$57,3,FALSE)</f>
        <v>Cash</v>
      </c>
      <c r="J858" s="5">
        <f>VLOOKUP(F858,'Set up'!$A$2:$D$57,4,FALSE)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up'!$A$2:$E$57,5,FALSE)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up'!$A$2:$C$57,2,FALSE)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up'!$A$2:$C$57,3,FALSE)</f>
        <v>Cash</v>
      </c>
      <c r="J859" s="5">
        <f>VLOOKUP(F859,'Set up'!$A$2:$D$57,4,FALSE)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up'!$A$2:$E$57,5,FALSE)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up'!$A$2:$C$57,2,FALSE)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up'!$A$2:$C$57,3,FALSE)</f>
        <v>Cash</v>
      </c>
      <c r="J860" s="5">
        <f>VLOOKUP(F860,'Set up'!$A$2:$D$57,4,FALSE)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up'!$A$2:$E$57,5,FALSE)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up'!$A$2:$C$57,2,FALSE)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up'!$A$2:$C$57,3,FALSE)</f>
        <v>Cash</v>
      </c>
      <c r="J861" s="5">
        <f>VLOOKUP(F861,'Set up'!$A$2:$D$57,4,FALSE)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up'!$A$2:$E$57,5,FALSE)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up'!$A$2:$C$57,2,FALSE)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up'!$A$2:$C$57,3,FALSE)</f>
        <v>Cash</v>
      </c>
      <c r="J862" s="5">
        <f>VLOOKUP(F862,'Set up'!$A$2:$D$57,4,FALSE)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up'!$A$2:$E$57,5,FALSE)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up'!$A$2:$C$57,2,FALSE)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up'!$A$2:$C$57,3,FALSE)</f>
        <v>Cash</v>
      </c>
      <c r="J863" s="5">
        <f>VLOOKUP(F863,'Set up'!$A$2:$D$57,4,FALSE)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up'!$A$2:$E$57,5,FALSE)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up'!$A$2:$C$57,2,FALSE)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up'!$A$2:$C$57,3,FALSE)</f>
        <v>Cash</v>
      </c>
      <c r="J864" s="5">
        <f>VLOOKUP(F864,'Set up'!$A$2:$D$57,4,FALSE)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up'!$A$2:$E$57,5,FALSE)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up'!$A$2:$C$57,2,FALSE)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up'!$A$2:$C$57,3,FALSE)</f>
        <v>Cash</v>
      </c>
      <c r="J865" s="5">
        <f>VLOOKUP(F865,'Set up'!$A$2:$D$57,4,FALSE)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up'!$A$2:$E$57,5,FALSE)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up'!$A$2:$C$57,2,FALSE)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up'!$A$2:$C$57,3,FALSE)</f>
        <v>Cash</v>
      </c>
      <c r="J866" s="5">
        <f>VLOOKUP(F866,'Set up'!$A$2:$D$57,4,FALSE)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up'!$A$2:$E$57,5,FALSE)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up'!$A$2:$C$57,2,FALSE)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up'!$A$2:$C$57,3,FALSE)</f>
        <v>Cash</v>
      </c>
      <c r="J867" s="5">
        <f>VLOOKUP(F867,'Set up'!$A$2:$D$57,4,FALSE)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up'!$A$2:$E$57,5,FALSE)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up'!$A$2:$C$57,2,FALSE)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up'!$A$2:$C$57,3,FALSE)</f>
        <v>Cash</v>
      </c>
      <c r="J868" s="5">
        <f>VLOOKUP(F868,'Set up'!$A$2:$D$57,4,FALSE)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up'!$A$2:$E$57,5,FALSE)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up'!$A$2:$C$57,2,FALSE)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up'!$A$2:$C$57,3,FALSE)</f>
        <v>60</v>
      </c>
      <c r="J869" s="5">
        <f>VLOOKUP(F869,'Set up'!$A$2:$D$57,4,FALSE)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up'!$A$2:$E$57,5,FALSE)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up'!$A$2:$C$57,2,FALSE)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up'!$A$2:$C$57,3,FALSE)</f>
        <v>Cash</v>
      </c>
      <c r="J870" s="5">
        <f>VLOOKUP(F870,'Set up'!$A$2:$D$57,4,FALSE)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up'!$A$2:$E$57,5,FALSE)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up'!$A$2:$C$57,2,FALSE)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up'!$A$2:$C$57,3,FALSE)</f>
        <v>Cash</v>
      </c>
      <c r="J871" s="5">
        <f>VLOOKUP(F871,'Set up'!$A$2:$D$57,4,FALSE)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up'!$A$2:$E$57,5,FALSE)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up'!$A$2:$C$57,2,FALSE)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up'!$A$2:$C$57,3,FALSE)</f>
        <v>Cash</v>
      </c>
      <c r="J872" s="5">
        <f>VLOOKUP(F872,'Set up'!$A$2:$D$57,4,FALSE)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up'!$A$2:$E$57,5,FALSE)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up'!$A$2:$C$57,2,FALSE)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up'!$A$2:$C$57,3,FALSE)</f>
        <v>Cash</v>
      </c>
      <c r="J873" s="5">
        <f>VLOOKUP(F873,'Set up'!$A$2:$D$57,4,FALSE)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up'!$A$2:$E$57,5,FALSE)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up'!$A$2:$C$57,2,FALSE)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up'!$A$2:$C$57,3,FALSE)</f>
        <v>Cash</v>
      </c>
      <c r="J874" s="5">
        <f>VLOOKUP(F874,'Set up'!$A$2:$D$57,4,FALSE)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up'!$A$2:$E$57,5,FALSE)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up'!$A$2:$C$57,2,FALSE)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up'!$A$2:$C$57,3,FALSE)</f>
        <v>Cash</v>
      </c>
      <c r="J875" s="5">
        <f>VLOOKUP(F875,'Set up'!$A$2:$D$57,4,FALSE)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up'!$A$2:$E$57,5,FALSE)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up'!$A$2:$C$57,2,FALSE)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up'!$A$2:$C$57,3,FALSE)</f>
        <v>Cash</v>
      </c>
      <c r="J876" s="5">
        <f>VLOOKUP(F876,'Set up'!$A$2:$D$57,4,FALSE)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up'!$A$2:$E$57,5,FALSE)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up'!$A$2:$C$57,2,FALSE)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up'!$A$2:$C$57,3,FALSE)</f>
        <v>Cash</v>
      </c>
      <c r="J877" s="5">
        <f>VLOOKUP(F877,'Set up'!$A$2:$D$57,4,FALSE)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up'!$A$2:$E$57,5,FALSE)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up'!$A$2:$C$57,2,FALSE)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up'!$A$2:$C$57,3,FALSE)</f>
        <v>Cash</v>
      </c>
      <c r="J878" s="5">
        <f>VLOOKUP(F878,'Set up'!$A$2:$D$57,4,FALSE)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up'!$A$2:$E$57,5,FALSE)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up'!$A$2:$C$57,2,FALSE)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up'!$A$2:$C$57,3,FALSE)</f>
        <v>Cash</v>
      </c>
      <c r="J879" s="5">
        <f>VLOOKUP(F879,'Set up'!$A$2:$D$57,4,FALSE)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up'!$A$2:$E$57,5,FALSE)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up'!$A$2:$C$57,2,FALSE)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up'!$A$2:$C$57,3,FALSE)</f>
        <v>Cash</v>
      </c>
      <c r="J880" s="5">
        <f>VLOOKUP(F880,'Set up'!$A$2:$D$57,4,FALSE)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up'!$A$2:$E$57,5,FALSE)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up'!$A$2:$C$57,2,FALSE)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up'!$A$2:$C$57,3,FALSE)</f>
        <v>Cash</v>
      </c>
      <c r="J881" s="5">
        <f>VLOOKUP(F881,'Set up'!$A$2:$D$57,4,FALSE)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up'!$A$2:$E$57,5,FALSE)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up'!$A$2:$C$57,2,FALSE)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up'!$A$2:$C$57,3,FALSE)</f>
        <v>Cash</v>
      </c>
      <c r="J882" s="5">
        <f>VLOOKUP(F882,'Set up'!$A$2:$D$57,4,FALSE)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up'!$A$2:$E$57,5,FALSE)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up'!$A$2:$C$57,2,FALSE)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up'!$A$2:$C$57,3,FALSE)</f>
        <v>Cash</v>
      </c>
      <c r="J883" s="5">
        <f>VLOOKUP(F883,'Set up'!$A$2:$D$57,4,FALSE)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up'!$A$2:$E$57,5,FALSE)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up'!$A$2:$C$57,2,FALSE)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up'!$A$2:$C$57,3,FALSE)</f>
        <v>Cash</v>
      </c>
      <c r="J884" s="5">
        <f>VLOOKUP(F884,'Set up'!$A$2:$D$57,4,FALSE)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up'!$A$2:$E$57,5,FALSE)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up'!$A$2:$C$57,2,FALSE)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up'!$A$2:$C$57,3,FALSE)</f>
        <v>Cash</v>
      </c>
      <c r="J885" s="5">
        <f>VLOOKUP(F885,'Set up'!$A$2:$D$57,4,FALSE)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up'!$A$2:$E$57,5,FALSE)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up'!$A$2:$C$57,2,FALSE)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up'!$A$2:$C$57,3,FALSE)</f>
        <v>Cash</v>
      </c>
      <c r="J886" s="5">
        <f>VLOOKUP(F886,'Set up'!$A$2:$D$57,4,FALSE)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up'!$A$2:$E$57,5,FALSE)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up'!$A$2:$C$57,2,FALSE)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up'!$A$2:$C$57,3,FALSE)</f>
        <v>Cash</v>
      </c>
      <c r="J887" s="5">
        <f>VLOOKUP(F887,'Set up'!$A$2:$D$57,4,FALSE)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up'!$A$2:$E$57,5,FALSE)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up'!$A$2:$C$57,2,FALSE)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up'!$A$2:$C$57,3,FALSE)</f>
        <v>Cash</v>
      </c>
      <c r="J888" s="5">
        <f>VLOOKUP(F888,'Set up'!$A$2:$D$57,4,FALSE)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up'!$A$2:$E$57,5,FALSE)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up'!$A$2:$C$57,2,FALSE)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up'!$A$2:$C$57,3,FALSE)</f>
        <v>Cash</v>
      </c>
      <c r="J889" s="5">
        <f>VLOOKUP(F889,'Set up'!$A$2:$D$57,4,FALSE)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up'!$A$2:$E$57,5,FALSE)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up'!$A$2:$C$57,2,FALSE)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up'!$A$2:$C$57,3,FALSE)</f>
        <v>Cash</v>
      </c>
      <c r="J890" s="5">
        <f>VLOOKUP(F890,'Set up'!$A$2:$D$57,4,FALSE)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up'!$A$2:$E$57,5,FALSE)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up'!$A$2:$C$57,2,FALSE)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up'!$A$2:$C$57,3,FALSE)</f>
        <v>Cash</v>
      </c>
      <c r="J891" s="5">
        <f>VLOOKUP(F891,'Set up'!$A$2:$D$57,4,FALSE)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up'!$A$2:$E$57,5,FALSE)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up'!$A$2:$C$57,2,FALSE)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up'!$A$2:$C$57,3,FALSE)</f>
        <v>120</v>
      </c>
      <c r="J892" s="5">
        <f>VLOOKUP(F892,'Set up'!$A$2:$D$57,4,FALSE)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up'!$A$2:$E$57,5,FALSE)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up'!$A$2:$C$57,2,FALSE)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up'!$A$2:$C$57,3,FALSE)</f>
        <v>120</v>
      </c>
      <c r="J893" s="5">
        <f>VLOOKUP(F893,'Set up'!$A$2:$D$57,4,FALSE)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up'!$A$2:$E$57,5,FALSE)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up'!$A$2:$C$57,2,FALSE)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up'!$A$2:$C$57,3,FALSE)</f>
        <v>120</v>
      </c>
      <c r="J894" s="5">
        <f>VLOOKUP(F894,'Set up'!$A$2:$D$57,4,FALSE)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up'!$A$2:$E$57,5,FALSE)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up'!$A$2:$C$57,2,FALSE)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up'!$A$2:$C$57,3,FALSE)</f>
        <v>120</v>
      </c>
      <c r="J895" s="5">
        <f>VLOOKUP(F895,'Set up'!$A$2:$D$57,4,FALSE)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up'!$A$2:$E$57,5,FALSE)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up'!$A$2:$C$57,2,FALSE)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up'!$A$2:$C$57,3,FALSE)</f>
        <v>120</v>
      </c>
      <c r="J896" s="5">
        <f>VLOOKUP(F896,'Set up'!$A$2:$D$57,4,FALSE)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up'!$A$2:$E$57,5,FALSE)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up'!$A$2:$C$57,2,FALSE)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up'!$A$2:$C$57,3,FALSE)</f>
        <v>120</v>
      </c>
      <c r="J897" s="5">
        <f>VLOOKUP(F897,'Set up'!$A$2:$D$57,4,FALSE)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up'!$A$2:$E$57,5,FALSE)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up'!$A$2:$C$57,2,FALSE)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up'!$A$2:$C$57,3,FALSE)</f>
        <v>60</v>
      </c>
      <c r="J898" s="5">
        <f>VLOOKUP(F898,'Set up'!$A$2:$D$57,4,FALSE)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up'!$A$2:$E$57,5,FALSE)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up'!$A$2:$C$57,2,FALSE)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up'!$A$2:$C$57,3,FALSE)</f>
        <v>Cash</v>
      </c>
      <c r="J899" s="5">
        <f>VLOOKUP(F899,'Set up'!$A$2:$D$57,4,FALSE)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up'!$A$2:$E$57,5,FALSE)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up'!$A$2:$C$57,2,FALSE)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up'!$A$2:$C$57,3,FALSE)</f>
        <v>Cash</v>
      </c>
      <c r="J900" s="5">
        <f>VLOOKUP(F900,'Set up'!$A$2:$D$57,4,FALSE)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up'!$A$2:$E$57,5,FALSE)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up'!$A$2:$C$57,2,FALSE)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up'!$A$2:$C$57,3,FALSE)</f>
        <v>Cash</v>
      </c>
      <c r="J901" s="5">
        <f>VLOOKUP(F901,'Set up'!$A$2:$D$57,4,FALSE)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up'!$A$2:$E$57,5,FALSE)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up'!$A$2:$C$57,2,FALSE)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up'!$A$2:$C$57,3,FALSE)</f>
        <v>Cash</v>
      </c>
      <c r="J902" s="5">
        <f>VLOOKUP(F902,'Set up'!$A$2:$D$57,4,FALSE)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up'!$A$2:$E$57,5,FALSE)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up'!$A$2:$C$57,2,FALSE)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up'!$A$2:$C$57,3,FALSE)</f>
        <v>Cash</v>
      </c>
      <c r="J903" s="5">
        <f>VLOOKUP(F903,'Set up'!$A$2:$D$57,4,FALSE)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up'!$A$2:$E$57,5,FALSE)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up'!$A$2:$C$57,2,FALSE)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up'!$A$2:$C$57,3,FALSE)</f>
        <v>Cash</v>
      </c>
      <c r="J904" s="5">
        <f>VLOOKUP(F904,'Set up'!$A$2:$D$57,4,FALSE)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up'!$A$2:$E$57,5,FALSE)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up'!$A$2:$C$57,2,FALSE)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up'!$A$2:$C$57,3,FALSE)</f>
        <v>Cash</v>
      </c>
      <c r="J905" s="5">
        <f>VLOOKUP(F905,'Set up'!$A$2:$D$57,4,FALSE)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up'!$A$2:$E$57,5,FALSE)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up'!$A$2:$C$57,2,FALSE)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up'!$A$2:$C$57,3,FALSE)</f>
        <v>Cash</v>
      </c>
      <c r="J906" s="5">
        <f>VLOOKUP(F906,'Set up'!$A$2:$D$57,4,FALSE)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up'!$A$2:$E$57,5,FALSE)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up'!$A$2:$C$57,2,FALSE)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up'!$A$2:$C$57,3,FALSE)</f>
        <v>Cash</v>
      </c>
      <c r="J907" s="5">
        <f>VLOOKUP(F907,'Set up'!$A$2:$D$57,4,FALSE)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up'!$A$2:$E$57,5,FALSE)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up'!$A$2:$C$57,2,FALSE)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up'!$A$2:$C$57,3,FALSE)</f>
        <v>Cash</v>
      </c>
      <c r="J908" s="5">
        <f>VLOOKUP(F908,'Set up'!$A$2:$D$57,4,FALSE)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up'!$A$2:$E$57,5,FALSE)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up'!$A$2:$C$57,2,FALSE)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up'!$A$2:$C$57,3,FALSE)</f>
        <v>Cash</v>
      </c>
      <c r="J909" s="5">
        <f>VLOOKUP(F909,'Set up'!$A$2:$D$57,4,FALSE)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up'!$A$2:$E$57,5,FALSE)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up'!$A$2:$C$57,2,FALSE)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up'!$A$2:$C$57,3,FALSE)</f>
        <v>Cash</v>
      </c>
      <c r="J910" s="5">
        <f>VLOOKUP(F910,'Set up'!$A$2:$D$57,4,FALSE)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up'!$A$2:$E$57,5,FALSE)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up'!$A$2:$C$57,2,FALSE)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up'!$A$2:$C$57,3,FALSE)</f>
        <v>Cash</v>
      </c>
      <c r="J911" s="5">
        <f>VLOOKUP(F911,'Set up'!$A$2:$D$57,4,FALSE)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up'!$A$2:$E$57,5,FALSE)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up'!$A$2:$C$57,2,FALSE)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up'!$A$2:$C$57,3,FALSE)</f>
        <v>Cash</v>
      </c>
      <c r="J912" s="5">
        <f>VLOOKUP(F912,'Set up'!$A$2:$D$57,4,FALSE)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up'!$A$2:$E$57,5,FALSE)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up'!$A$2:$C$57,2,FALSE)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up'!$A$2:$C$57,3,FALSE)</f>
        <v>Cash</v>
      </c>
      <c r="J913" s="5">
        <f>VLOOKUP(F913,'Set up'!$A$2:$D$57,4,FALSE)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up'!$A$2:$E$57,5,FALSE)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up'!$A$2:$C$57,2,FALSE)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up'!$A$2:$C$57,3,FALSE)</f>
        <v>Cash</v>
      </c>
      <c r="J914" s="5">
        <f>VLOOKUP(F914,'Set up'!$A$2:$D$57,4,FALSE)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up'!$A$2:$E$57,5,FALSE)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up'!$A$2:$C$57,2,FALSE)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up'!$A$2:$C$57,3,FALSE)</f>
        <v>Cash</v>
      </c>
      <c r="J915" s="5">
        <f>VLOOKUP(F915,'Set up'!$A$2:$D$57,4,FALSE)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up'!$A$2:$E$57,5,FALSE)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up'!$A$2:$C$57,2,FALSE)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up'!$A$2:$C$57,3,FALSE)</f>
        <v>Cash</v>
      </c>
      <c r="J916" s="5">
        <f>VLOOKUP(F916,'Set up'!$A$2:$D$57,4,FALSE)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up'!$A$2:$E$57,5,FALSE)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up'!$A$2:$C$57,2,FALSE)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up'!$A$2:$C$57,3,FALSE)</f>
        <v>Cash</v>
      </c>
      <c r="J917" s="5">
        <f>VLOOKUP(F917,'Set up'!$A$2:$D$57,4,FALSE)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up'!$A$2:$E$57,5,FALSE)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up'!$A$2:$C$57,2,FALSE)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up'!$A$2:$C$57,3,FALSE)</f>
        <v>Cash</v>
      </c>
      <c r="J918" s="5">
        <f>VLOOKUP(F918,'Set up'!$A$2:$D$57,4,FALSE)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up'!$A$2:$E$57,5,FALSE)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up'!$A$2:$C$57,2,FALSE)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up'!$A$2:$C$57,3,FALSE)</f>
        <v>Cash</v>
      </c>
      <c r="J919" s="5">
        <f>VLOOKUP(F919,'Set up'!$A$2:$D$57,4,FALSE)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up'!$A$2:$E$57,5,FALSE)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up'!$A$2:$C$57,2,FALSE)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up'!$A$2:$C$57,3,FALSE)</f>
        <v>Cash</v>
      </c>
      <c r="J920" s="5">
        <f>VLOOKUP(F920,'Set up'!$A$2:$D$57,4,FALSE)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up'!$A$2:$E$57,5,FALSE)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up'!$A$2:$C$57,2,FALSE)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up'!$A$2:$C$57,3,FALSE)</f>
        <v>Cash</v>
      </c>
      <c r="J921" s="5">
        <f>VLOOKUP(F921,'Set up'!$A$2:$D$57,4,FALSE)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up'!$A$2:$E$57,5,FALSE)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up'!$A$2:$C$57,2,FALSE)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up'!$A$2:$C$57,3,FALSE)</f>
        <v>Cash</v>
      </c>
      <c r="J922" s="5">
        <f>VLOOKUP(F922,'Set up'!$A$2:$D$57,4,FALSE)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up'!$A$2:$E$57,5,FALSE)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up'!$A$2:$C$57,2,FALSE)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up'!$A$2:$C$57,3,FALSE)</f>
        <v>Cash</v>
      </c>
      <c r="J923" s="5">
        <f>VLOOKUP(F923,'Set up'!$A$2:$D$57,4,FALSE)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up'!$A$2:$E$57,5,FALSE)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up'!$A$2:$C$57,2,FALSE)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up'!$A$2:$C$57,3,FALSE)</f>
        <v>Cash</v>
      </c>
      <c r="J924" s="5">
        <f>VLOOKUP(F924,'Set up'!$A$2:$D$57,4,FALSE)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up'!$A$2:$E$57,5,FALSE)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up'!$A$2:$C$57,2,FALSE)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up'!$A$2:$C$57,3,FALSE)</f>
        <v>Cash</v>
      </c>
      <c r="J925" s="5">
        <f>VLOOKUP(F925,'Set up'!$A$2:$D$57,4,FALSE)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up'!$A$2:$E$57,5,FALSE)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up'!$A$2:$C$57,2,FALSE)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up'!$A$2:$C$57,3,FALSE)</f>
        <v>120</v>
      </c>
      <c r="J926" s="5">
        <f>VLOOKUP(F926,'Set up'!$A$2:$D$57,4,FALSE)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up'!$A$2:$E$57,5,FALSE)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up'!$A$2:$C$57,2,FALSE)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up'!$A$2:$C$57,3,FALSE)</f>
        <v>120</v>
      </c>
      <c r="J927" s="5">
        <f>VLOOKUP(F927,'Set up'!$A$2:$D$57,4,FALSE)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up'!$A$2:$E$57,5,FALSE)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up'!$A$2:$C$57,2,FALSE)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up'!$A$2:$C$57,3,FALSE)</f>
        <v>120</v>
      </c>
      <c r="J928" s="5">
        <f>VLOOKUP(F928,'Set up'!$A$2:$D$57,4,FALSE)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up'!$A$2:$E$57,5,FALSE)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up'!$A$2:$C$57,2,FALSE)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up'!$A$2:$C$57,3,FALSE)</f>
        <v>120</v>
      </c>
      <c r="J929" s="5">
        <f>VLOOKUP(F929,'Set up'!$A$2:$D$57,4,FALSE)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up'!$A$2:$E$57,5,FALSE)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up'!$A$2:$C$57,2,FALSE)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up'!$A$2:$C$57,3,FALSE)</f>
        <v>Cash</v>
      </c>
      <c r="J930" s="5">
        <f>VLOOKUP(F930,'Set up'!$A$2:$D$57,4,FALSE)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up'!$A$2:$E$57,5,FALSE)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up'!$A$2:$C$57,2,FALSE)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up'!$A$2:$C$57,3,FALSE)</f>
        <v>Cash</v>
      </c>
      <c r="J931" s="5">
        <f>VLOOKUP(F931,'Set up'!$A$2:$D$57,4,FALSE)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up'!$A$2:$E$57,5,FALSE)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up'!$A$2:$C$57,2,FALSE)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up'!$A$2:$C$57,3,FALSE)</f>
        <v>60</v>
      </c>
      <c r="J932" s="5">
        <f>VLOOKUP(F932,'Set up'!$A$2:$D$57,4,FALSE)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up'!$A$2:$E$57,5,FALSE)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up'!$A$2:$C$57,2,FALSE)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up'!$A$2:$C$57,3,FALSE)</f>
        <v>60</v>
      </c>
      <c r="J933" s="5">
        <f>VLOOKUP(F933,'Set up'!$A$2:$D$57,4,FALSE)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up'!$A$2:$E$57,5,FALSE)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up'!$A$2:$C$57,2,FALSE)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up'!$A$2:$C$57,3,FALSE)</f>
        <v>Cash</v>
      </c>
      <c r="J934" s="5">
        <f>VLOOKUP(F934,'Set up'!$A$2:$D$57,4,FALSE)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up'!$A$2:$E$57,5,FALSE)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up'!$A$2:$C$57,2,FALSE)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up'!$A$2:$C$57,3,FALSE)</f>
        <v>Cash</v>
      </c>
      <c r="J935" s="5">
        <f>VLOOKUP(F935,'Set up'!$A$2:$D$57,4,FALSE)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up'!$A$2:$E$57,5,FALSE)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up'!$A$2:$C$57,2,FALSE)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up'!$A$2:$C$57,3,FALSE)</f>
        <v>Cash</v>
      </c>
      <c r="J936" s="5">
        <f>VLOOKUP(F936,'Set up'!$A$2:$D$57,4,FALSE)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up'!$A$2:$E$57,5,FALSE)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up'!$A$2:$C$57,2,FALSE)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up'!$A$2:$C$57,3,FALSE)</f>
        <v>Cash</v>
      </c>
      <c r="J937" s="5">
        <f>VLOOKUP(F937,'Set up'!$A$2:$D$57,4,FALSE)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up'!$A$2:$E$57,5,FALSE)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up'!$A$2:$C$57,2,FALSE)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up'!$A$2:$C$57,3,FALSE)</f>
        <v>Cash</v>
      </c>
      <c r="J938" s="5">
        <f>VLOOKUP(F938,'Set up'!$A$2:$D$57,4,FALSE)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up'!$A$2:$E$57,5,FALSE)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up'!$A$2:$C$57,2,FALSE)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up'!$A$2:$C$57,3,FALSE)</f>
        <v>Cash</v>
      </c>
      <c r="J939" s="5">
        <f>VLOOKUP(F939,'Set up'!$A$2:$D$57,4,FALSE)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up'!$A$2:$E$57,5,FALSE)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up'!$A$2:$C$57,2,FALSE)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up'!$A$2:$C$57,3,FALSE)</f>
        <v>Cash</v>
      </c>
      <c r="J940" s="5">
        <f>VLOOKUP(F940,'Set up'!$A$2:$D$57,4,FALSE)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up'!$A$2:$E$57,5,FALSE)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up'!$A$2:$C$57,2,FALSE)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up'!$A$2:$C$57,3,FALSE)</f>
        <v>Cash</v>
      </c>
      <c r="J941" s="5">
        <f>VLOOKUP(F941,'Set up'!$A$2:$D$57,4,FALSE)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up'!$A$2:$E$57,5,FALSE)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up'!$A$2:$C$57,2,FALSE)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up'!$A$2:$C$57,3,FALSE)</f>
        <v>Cash</v>
      </c>
      <c r="J942" s="5">
        <f>VLOOKUP(F942,'Set up'!$A$2:$D$57,4,FALSE)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up'!$A$2:$E$57,5,FALSE)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up'!$A$2:$C$57,2,FALSE)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up'!$A$2:$C$57,3,FALSE)</f>
        <v>Cash</v>
      </c>
      <c r="J943" s="5">
        <f>VLOOKUP(F943,'Set up'!$A$2:$D$57,4,FALSE)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up'!$A$2:$E$57,5,FALSE)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up'!$A$2:$C$57,2,FALSE)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up'!$A$2:$C$57,3,FALSE)</f>
        <v>Cash</v>
      </c>
      <c r="J944" s="5">
        <f>VLOOKUP(F944,'Set up'!$A$2:$D$57,4,FALSE)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up'!$A$2:$E$57,5,FALSE)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up'!$A$2:$C$57,2,FALSE)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up'!$A$2:$C$57,3,FALSE)</f>
        <v>Cash</v>
      </c>
      <c r="J945" s="5">
        <f>VLOOKUP(F945,'Set up'!$A$2:$D$57,4,FALSE)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up'!$A$2:$E$57,5,FALSE)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up'!$A$2:$C$57,2,FALSE)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up'!$A$2:$C$57,3,FALSE)</f>
        <v>Cash</v>
      </c>
      <c r="J946" s="5">
        <f>VLOOKUP(F946,'Set up'!$A$2:$D$57,4,FALSE)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up'!$A$2:$E$57,5,FALSE)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up'!$A$2:$C$57,2,FALSE)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up'!$A$2:$C$57,3,FALSE)</f>
        <v>Cash</v>
      </c>
      <c r="J947" s="5">
        <f>VLOOKUP(F947,'Set up'!$A$2:$D$57,4,FALSE)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up'!$A$2:$E$57,5,FALSE)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up'!$A$2:$C$57,2,FALSE)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up'!$A$2:$C$57,3,FALSE)</f>
        <v>Cash</v>
      </c>
      <c r="J948" s="5">
        <f>VLOOKUP(F948,'Set up'!$A$2:$D$57,4,FALSE)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up'!$A$2:$E$57,5,FALSE)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up'!$A$2:$C$57,2,FALSE)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up'!$A$2:$C$57,3,FALSE)</f>
        <v>Cash</v>
      </c>
      <c r="J949" s="5">
        <f>VLOOKUP(F949,'Set up'!$A$2:$D$57,4,FALSE)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up'!$A$2:$E$57,5,FALSE)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up'!$A$2:$C$57,2,FALSE)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up'!$A$2:$C$57,3,FALSE)</f>
        <v>Cash</v>
      </c>
      <c r="J950" s="5">
        <f>VLOOKUP(F950,'Set up'!$A$2:$D$57,4,FALSE)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up'!$A$2:$E$57,5,FALSE)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up'!$A$2:$C$57,2,FALSE)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up'!$A$2:$C$57,3,FALSE)</f>
        <v>Cash</v>
      </c>
      <c r="J951" s="5">
        <f>VLOOKUP(F951,'Set up'!$A$2:$D$57,4,FALSE)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up'!$A$2:$E$57,5,FALSE)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up'!$A$2:$C$57,2,FALSE)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up'!$A$2:$C$57,3,FALSE)</f>
        <v>Cash</v>
      </c>
      <c r="J952" s="5">
        <f>VLOOKUP(F952,'Set up'!$A$2:$D$57,4,FALSE)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up'!$A$2:$E$57,5,FALSE)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up'!$A$2:$C$57,2,FALSE)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up'!$A$2:$C$57,3,FALSE)</f>
        <v>Cash</v>
      </c>
      <c r="J953" s="5">
        <f>VLOOKUP(F953,'Set up'!$A$2:$D$57,4,FALSE)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up'!$A$2:$E$57,5,FALSE)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up'!$A$2:$C$57,2,FALSE)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up'!$A$2:$C$57,3,FALSE)</f>
        <v>#N/A</v>
      </c>
      <c r="J954" s="5" t="e">
        <f>VLOOKUP(F954,'Set up'!$A$2:$D$57,4,FALSE)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up'!$A$2:$E$57,5,FALSE)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up'!$A$2:$C$57,2,FALSE)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up'!$A$2:$C$57,3,FALSE)</f>
        <v>120</v>
      </c>
      <c r="J955" s="5">
        <f>VLOOKUP(F955,'Set up'!$A$2:$D$57,4,FALSE)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up'!$A$2:$E$57,5,FALSE)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up'!$A$2:$C$57,2,FALSE)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up'!$A$2:$C$57,3,FALSE)</f>
        <v>120</v>
      </c>
      <c r="J956" s="5">
        <f>VLOOKUP(F956,'Set up'!$A$2:$D$57,4,FALSE)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up'!$A$2:$E$57,5,FALSE)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up'!$A$2:$C$57,2,FALSE)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up'!$A$2:$C$57,3,FALSE)</f>
        <v>120</v>
      </c>
      <c r="J957" s="5">
        <f>VLOOKUP(F957,'Set up'!$A$2:$D$57,4,FALSE)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up'!$A$2:$E$57,5,FALSE)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up'!$A$2:$C$57,2,FALSE)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up'!$A$2:$C$57,3,FALSE)</f>
        <v>120</v>
      </c>
      <c r="J958" s="5">
        <f>VLOOKUP(F958,'Set up'!$A$2:$D$57,4,FALSE)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up'!$A$2:$E$57,5,FALSE)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up'!$A$2:$C$57,2,FALSE)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up'!$A$2:$C$57,3,FALSE)</f>
        <v>120</v>
      </c>
      <c r="J959" s="5">
        <f>VLOOKUP(F959,'Set up'!$A$2:$D$57,4,FALSE)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up'!$A$2:$E$57,5,FALSE)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up'!$A$2:$C$57,2,FALSE)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up'!$A$2:$C$57,3,FALSE)</f>
        <v>120</v>
      </c>
      <c r="J960" s="5">
        <f>VLOOKUP(F960,'Set up'!$A$2:$D$57,4,FALSE)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up'!$A$2:$E$57,5,FALSE)</f>
        <v>Chq</v>
      </c>
      <c r="S960" s="1" t="s">
        <v>1087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up'!$A$2:$C$57,2,FALSE)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up'!$A$2:$C$57,3,FALSE)</f>
        <v>45</v>
      </c>
      <c r="J961" s="5">
        <f>VLOOKUP(F961,'Set up'!$A$2:$D$57,4,FALSE)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up'!$A$2:$E$57,5,FALSE)</f>
        <v>PD Chq</v>
      </c>
      <c r="S961" s="40" t="s">
        <v>1028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up'!$A$2:$C$57,2,FALSE)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up'!$A$2:$C$57,3,FALSE)</f>
        <v>45</v>
      </c>
      <c r="J962" s="5">
        <f>VLOOKUP(F962,'Set up'!$A$2:$D$57,4,FALSE)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up'!$A$2:$E$57,5,FALSE)</f>
        <v>PD Chq</v>
      </c>
      <c r="S962" s="1" t="s">
        <v>1029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up'!$A$2:$C$57,2,FALSE)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up'!$A$2:$C$57,3,FALSE)</f>
        <v>45</v>
      </c>
      <c r="J963" s="5">
        <f>VLOOKUP(F963,'Set up'!$A$2:$D$57,4,FALSE)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up'!$A$2:$E$57,5,FALSE)</f>
        <v>PD Chq</v>
      </c>
      <c r="S963" s="1" t="s">
        <v>1029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up'!$A$2:$C$57,2,FALSE)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up'!$A$2:$C$57,3,FALSE)</f>
        <v>45</v>
      </c>
      <c r="J964" s="5">
        <f>VLOOKUP(F964,'Set up'!$A$2:$D$57,4,FALSE)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up'!$A$2:$E$57,5,FALSE)</f>
        <v>PD Chq</v>
      </c>
      <c r="S964" s="1" t="s">
        <v>1029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up'!$A$2:$C$57,2,FALSE)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up'!$A$2:$C$57,3,FALSE)</f>
        <v>45</v>
      </c>
      <c r="J965" s="5">
        <f>VLOOKUP(F965,'Set up'!$A$2:$D$57,4,FALSE)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up'!$A$2:$E$57,5,FALSE)</f>
        <v>PD Chq</v>
      </c>
      <c r="S965" s="1" t="s">
        <v>1029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up'!$A$2:$C$57,2,FALSE)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up'!$A$2:$C$57,3,FALSE)</f>
        <v>Cash</v>
      </c>
      <c r="J966" s="5">
        <f>VLOOKUP(F966,'Set up'!$A$2:$D$57,4,FALSE)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up'!$A$2:$E$57,5,FALSE)</f>
        <v>PD Chq</v>
      </c>
      <c r="S966" s="1" t="s">
        <v>1025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up'!$A$2:$C$57,2,FALSE)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up'!$A$2:$C$57,3,FALSE)</f>
        <v>Cash</v>
      </c>
      <c r="J967" s="5">
        <f>VLOOKUP(F967,'Set up'!$A$2:$D$57,4,FALSE)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up'!$A$2:$E$57,5,FALSE)</f>
        <v>PD Chq</v>
      </c>
      <c r="S967" s="1" t="s">
        <v>1025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up'!$A$2:$C$57,2,FALSE)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up'!$A$2:$C$57,3,FALSE)</f>
        <v>Cash</v>
      </c>
      <c r="J968" s="5">
        <f>VLOOKUP(F968,'Set up'!$A$2:$D$57,4,FALSE)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up'!$A$2:$E$57,5,FALSE)</f>
        <v>PD Chq</v>
      </c>
      <c r="S968" s="1" t="s">
        <v>1025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up'!$A$2:$C$57,2,FALSE)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up'!$A$2:$C$57,3,FALSE)</f>
        <v>Cash</v>
      </c>
      <c r="J969" s="5">
        <f>VLOOKUP(F969,'Set up'!$A$2:$D$57,4,FALSE)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up'!$A$2:$E$57,5,FALSE)</f>
        <v>PD Chq</v>
      </c>
      <c r="S969" s="1" t="s">
        <v>1025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up'!$A$2:$C$57,2,FALSE)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up'!$A$2:$C$57,3,FALSE)</f>
        <v>Cash</v>
      </c>
      <c r="J970" s="5">
        <f>VLOOKUP(F970,'Set up'!$A$2:$D$57,4,FALSE)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up'!$A$2:$E$57,5,FALSE)</f>
        <v>Trsf</v>
      </c>
      <c r="S970" s="1" t="s">
        <v>1033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up'!$A$2:$C$57,2,FALSE)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up'!$A$2:$C$57,3,FALSE)</f>
        <v>Cash</v>
      </c>
      <c r="J971" s="5">
        <f>VLOOKUP(F971,'Set up'!$A$2:$D$57,4,FALSE)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up'!$A$2:$E$57,5,FALSE)</f>
        <v>Trsf</v>
      </c>
      <c r="S971" s="1" t="s">
        <v>1033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up'!$A$2:$C$57,2,FALSE)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up'!$A$2:$C$57,3,FALSE)</f>
        <v>Cash</v>
      </c>
      <c r="J972" s="5">
        <f>VLOOKUP(F972,'Set up'!$A$2:$D$57,4,FALSE)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up'!$A$2:$E$57,5,FALSE)</f>
        <v>Trsf</v>
      </c>
      <c r="S972" s="1" t="s">
        <v>1033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up'!$A$2:$C$57,2,FALSE)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up'!$A$2:$C$57,3,FALSE)</f>
        <v>Cash</v>
      </c>
      <c r="J973" s="5">
        <f>VLOOKUP(F973,'Set up'!$A$2:$D$57,4,FALSE)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up'!$A$2:$E$57,5,FALSE)</f>
        <v>Trsf</v>
      </c>
      <c r="S973" s="1" t="s">
        <v>1033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up'!$A$2:$C$57,2,FALSE)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up'!$A$2:$C$57,3,FALSE)</f>
        <v>Cash</v>
      </c>
      <c r="J974" s="5">
        <f>VLOOKUP(F974,'Set up'!$A$2:$D$57,4,FALSE)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up'!$A$2:$E$57,5,FALSE)</f>
        <v>Trsf</v>
      </c>
      <c r="S974" s="1" t="s">
        <v>1208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up'!$A$2:$C$57,2,FALSE)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up'!$A$2:$C$57,3,FALSE)</f>
        <v>Cash</v>
      </c>
      <c r="J975" s="5">
        <f>VLOOKUP(F975,'Set up'!$A$2:$D$57,4,FALSE)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up'!$A$2:$E$57,5,FALSE)</f>
        <v>Trsf</v>
      </c>
      <c r="S975" s="1" t="s">
        <v>1208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up'!$A$2:$C$57,2,FALSE)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up'!$A$2:$C$57,3,FALSE)</f>
        <v>Cash</v>
      </c>
      <c r="J976" s="5">
        <f>VLOOKUP(F976,'Set up'!$A$2:$D$57,4,FALSE)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up'!$A$2:$E$57,5,FALSE)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up'!$A$2:$C$57,2,FALSE)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up'!$A$2:$C$57,3,FALSE)</f>
        <v>Cash</v>
      </c>
      <c r="J977" s="5">
        <f>VLOOKUP(F977,'Set up'!$A$2:$D$57,4,FALSE)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up'!$A$2:$E$57,5,FALSE)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up'!$A$2:$C$57,2,FALSE)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up'!$A$2:$C$57,3,FALSE)</f>
        <v>60</v>
      </c>
      <c r="J978" s="5">
        <f>VLOOKUP(F978,'Set up'!$A$2:$D$57,4,FALSE)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up'!$A$2:$E$57,5,FALSE)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up'!$A$2:$C$57,2,FALSE)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up'!$A$2:$C$57,3,FALSE)</f>
        <v>120</v>
      </c>
      <c r="J979" s="5">
        <f>VLOOKUP(F979,'Set up'!$A$2:$D$57,4,FALSE)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up'!$A$2:$E$57,5,FALSE)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up'!$A$2:$C$57,2,FALSE)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up'!$A$2:$C$57,3,FALSE)</f>
        <v>120</v>
      </c>
      <c r="J980" s="5">
        <f>VLOOKUP(F980,'Set up'!$A$2:$D$57,4,FALSE)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up'!$A$2:$E$57,5,FALSE)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up'!$A$2:$C$57,2,FALSE)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up'!$A$2:$C$57,3,FALSE)</f>
        <v>120</v>
      </c>
      <c r="J981" s="5">
        <f>VLOOKUP(F981,'Set up'!$A$2:$D$57,4,FALSE)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up'!$A$2:$E$57,5,FALSE)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up'!$A$2:$C$57,2,FALSE)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up'!$A$2:$C$57,3,FALSE)</f>
        <v>120</v>
      </c>
      <c r="J982" s="5">
        <f>VLOOKUP(F982,'Set up'!$A$2:$D$57,4,FALSE)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up'!$A$2:$E$57,5,FALSE)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up'!$A$2:$C$57,2,FALSE)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up'!$A$2:$C$57,3,FALSE)</f>
        <v>120</v>
      </c>
      <c r="J983" s="5">
        <f>VLOOKUP(F983,'Set up'!$A$2:$D$57,4,FALSE)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up'!$A$2:$E$57,5,FALSE)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up'!$A$2:$C$57,2,FALSE)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up'!$A$2:$C$57,3,FALSE)</f>
        <v>Cash</v>
      </c>
      <c r="J984" s="5">
        <f>VLOOKUP(F984,'Set up'!$A$2:$D$57,4,FALSE)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up'!$A$2:$E$57,5,FALSE)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up'!$A$2:$C$57,2,FALSE)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up'!$A$2:$C$57,3,FALSE)</f>
        <v>Cash</v>
      </c>
      <c r="J985" s="5">
        <f>VLOOKUP(F985,'Set up'!$A$2:$D$57,4,FALSE)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up'!$A$2:$E$57,5,FALSE)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up'!$A$2:$C$57,2,FALSE)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up'!$A$2:$C$57,3,FALSE)</f>
        <v>Cash</v>
      </c>
      <c r="J986" s="5">
        <f>VLOOKUP(F986,'Set up'!$A$2:$D$57,4,FALSE)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up'!$A$2:$E$57,5,FALSE)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up'!$A$2:$C$57,2,FALSE)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up'!$A$2:$C$57,3,FALSE)</f>
        <v>Cash</v>
      </c>
      <c r="J987" s="5">
        <f>VLOOKUP(F987,'Set up'!$A$2:$D$57,4,FALSE)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up'!$A$2:$E$57,5,FALSE)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up'!$A$2:$C$57,2,FALSE)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up'!$A$2:$C$57,3,FALSE)</f>
        <v>Cash</v>
      </c>
      <c r="J988" s="5">
        <f>VLOOKUP(F988,'Set up'!$A$2:$D$57,4,FALSE)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up'!$A$2:$E$57,5,FALSE)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up'!$A$2:$C$57,2,FALSE)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up'!$A$2:$C$57,3,FALSE)</f>
        <v>Cash</v>
      </c>
      <c r="J989" s="5">
        <f>VLOOKUP(F989,'Set up'!$A$2:$D$57,4,FALSE)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up'!$A$2:$E$57,5,FALSE)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up'!$A$2:$C$57,2,FALSE)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up'!$A$2:$C$57,3,FALSE)</f>
        <v>Cash</v>
      </c>
      <c r="J990" s="5">
        <f>VLOOKUP(F990,'Set up'!$A$2:$D$57,4,FALSE)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up'!$A$2:$E$57,5,FALSE)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up'!$A$2:$C$57,2,FALSE)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up'!$A$2:$C$57,3,FALSE)</f>
        <v>Cash</v>
      </c>
      <c r="J991" s="5">
        <f>VLOOKUP(F991,'Set up'!$A$2:$D$57,4,FALSE)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up'!$A$2:$E$57,5,FALSE)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up'!$A$2:$C$57,2,FALSE)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up'!$A$2:$C$57,3,FALSE)</f>
        <v>Cash</v>
      </c>
      <c r="J992" s="5">
        <f>VLOOKUP(F992,'Set up'!$A$2:$D$57,4,FALSE)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up'!$A$2:$E$57,5,FALSE)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up'!$A$2:$C$57,2,FALSE)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up'!$A$2:$C$57,3,FALSE)</f>
        <v>Cash</v>
      </c>
      <c r="J993" s="5">
        <f>VLOOKUP(F993,'Set up'!$A$2:$D$57,4,FALSE)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up'!$A$2:$E$57,5,FALSE)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up'!$A$2:$C$57,2,FALSE)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up'!$A$2:$C$57,3,FALSE)</f>
        <v>60</v>
      </c>
      <c r="J994" s="5">
        <f>VLOOKUP(F994,'Set up'!$A$2:$D$57,4,FALSE)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up'!$A$2:$E$57,5,FALSE)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up'!$A$2:$C$57,2,FALSE)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up'!$A$2:$C$57,3,FALSE)</f>
        <v>Cash</v>
      </c>
      <c r="J995" s="5">
        <f>VLOOKUP(F995,'Set up'!$A$2:$D$57,4,FALSE)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up'!$A$2:$E$57,5,FALSE)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up'!$A$2:$C$57,2,FALSE)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up'!$A$2:$C$57,3,FALSE)</f>
        <v>Cash</v>
      </c>
      <c r="J996" s="5">
        <f>VLOOKUP(F996,'Set up'!$A$2:$D$57,4,FALSE)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up'!$A$2:$E$57,5,FALSE)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up'!$A$2:$C$57,2,FALSE)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up'!$A$2:$C$57,3,FALSE)</f>
        <v>Cash</v>
      </c>
      <c r="J997" s="5">
        <f>VLOOKUP(F997,'Set up'!$A$2:$D$57,4,FALSE)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up'!$A$2:$E$57,5,FALSE)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up'!$A$2:$C$57,2,FALSE)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up'!$A$2:$C$57,3,FALSE)</f>
        <v>Cash</v>
      </c>
      <c r="J998" s="5">
        <f>VLOOKUP(F998,'Set up'!$A$2:$D$57,4,FALSE)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up'!$A$2:$E$57,5,FALSE)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up'!$A$2:$C$57,2,FALSE)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up'!$A$2:$C$57,3,FALSE)</f>
        <v>Cash</v>
      </c>
      <c r="J999" s="5">
        <f>VLOOKUP(F999,'Set up'!$A$2:$D$57,4,FALSE)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up'!$A$2:$E$57,5,FALSE)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up'!$A$2:$C$57,2,FALSE)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up'!$A$2:$C$57,3,FALSE)</f>
        <v>Cash</v>
      </c>
      <c r="J1000" s="5">
        <f>VLOOKUP(F1000,'Set up'!$A$2:$D$57,4,FALSE)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up'!$A$2:$E$57,5,FALSE)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up'!$A$2:$C$57,2,FALSE)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up'!$A$2:$C$57,3,FALSE)</f>
        <v>Cash</v>
      </c>
      <c r="J1001" s="5">
        <f>VLOOKUP(F1001,'Set up'!$A$2:$D$57,4,FALSE)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up'!$A$2:$E$57,5,FALSE)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up'!$A$2:$C$57,2,FALSE)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up'!$A$2:$C$57,3,FALSE)</f>
        <v>Cash</v>
      </c>
      <c r="J1002" s="5">
        <f>VLOOKUP(F1002,'Set up'!$A$2:$D$57,4,FALSE)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up'!$A$2:$E$57,5,FALSE)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up'!$A$2:$C$57,2,FALSE)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up'!$A$2:$C$57,3,FALSE)</f>
        <v>Cash</v>
      </c>
      <c r="J1003" s="5">
        <f>VLOOKUP(F1003,'Set up'!$A$2:$D$57,4,FALSE)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up'!$A$2:$E$57,5,FALSE)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up'!$A$2:$C$57,2,FALSE)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up'!$A$2:$C$57,3,FALSE)</f>
        <v>Cash</v>
      </c>
      <c r="J1004" s="5">
        <f>VLOOKUP(F1004,'Set up'!$A$2:$D$57,4,FALSE)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up'!$A$2:$E$57,5,FALSE)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up'!$A$2:$C$57,2,FALSE)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up'!$A$2:$C$57,3,FALSE)</f>
        <v>Cash</v>
      </c>
      <c r="J1005" s="5">
        <f>VLOOKUP(F1005,'Set up'!$A$2:$D$57,4,FALSE)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up'!$A$2:$E$57,5,FALSE)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up'!$A$2:$C$57,2,FALSE)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up'!$A$2:$C$57,3,FALSE)</f>
        <v>Cash</v>
      </c>
      <c r="J1006" s="5">
        <f>VLOOKUP(F1006,'Set up'!$A$2:$D$57,4,FALSE)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up'!$A$2:$E$57,5,FALSE)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up'!$A$2:$C$57,2,FALSE)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up'!$A$2:$C$57,3,FALSE)</f>
        <v>Cash</v>
      </c>
      <c r="J1007" s="5">
        <f>VLOOKUP(F1007,'Set up'!$A$2:$D$57,4,FALSE)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up'!$A$2:$E$57,5,FALSE)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up'!$A$2:$C$57,2,FALSE)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up'!$A$2:$C$57,3,FALSE)</f>
        <v>Cash</v>
      </c>
      <c r="J1008" s="5">
        <f>VLOOKUP(F1008,'Set up'!$A$2:$D$57,4,FALSE)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up'!$A$2:$E$57,5,FALSE)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up'!$A$2:$C$57,2,FALSE)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up'!$A$2:$C$57,3,FALSE)</f>
        <v>Cash</v>
      </c>
      <c r="J1009" s="5">
        <f>VLOOKUP(F1009,'Set up'!$A$2:$D$57,4,FALSE)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up'!$A$2:$E$57,5,FALSE)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up'!$A$2:$C$57,2,FALSE)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up'!$A$2:$C$57,3,FALSE)</f>
        <v>Cash</v>
      </c>
      <c r="J1010" s="5">
        <f>VLOOKUP(F1010,'Set up'!$A$2:$D$57,4,FALSE)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up'!$A$2:$E$57,5,FALSE)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up'!$A$2:$C$57,2,FALSE)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up'!$A$2:$C$57,3,FALSE)</f>
        <v>Cash</v>
      </c>
      <c r="J1011" s="5">
        <f>VLOOKUP(F1011,'Set up'!$A$2:$D$57,4,FALSE)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up'!$A$2:$E$57,5,FALSE)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up'!$A$2:$C$57,2,FALSE)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up'!$A$2:$C$57,3,FALSE)</f>
        <v>Cash</v>
      </c>
      <c r="J1012" s="5">
        <f>VLOOKUP(F1012,'Set up'!$A$2:$D$57,4,FALSE)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up'!$A$2:$E$57,5,FALSE)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up'!$A$2:$C$57,2,FALSE)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up'!$A$2:$C$57,3,FALSE)</f>
        <v>Cash</v>
      </c>
      <c r="J1013" s="5">
        <f>VLOOKUP(F1013,'Set up'!$A$2:$D$57,4,FALSE)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up'!$A$2:$E$57,5,FALSE)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up'!$A$2:$C$57,2,FALSE)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up'!$A$2:$C$57,3,FALSE)</f>
        <v>Cash</v>
      </c>
      <c r="J1014" s="5">
        <f>VLOOKUP(F1014,'Set up'!$A$2:$D$57,4,FALSE)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up'!$A$2:$E$57,5,FALSE)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up'!$A$2:$C$57,2,FALSE)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up'!$A$2:$C$57,3,FALSE)</f>
        <v>Cash</v>
      </c>
      <c r="J1015" s="5">
        <f>VLOOKUP(F1015,'Set up'!$A$2:$D$57,4,FALSE)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up'!$A$2:$E$57,5,FALSE)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up'!$A$2:$C$57,2,FALSE)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up'!$A$2:$C$57,3,FALSE)</f>
        <v>Cash</v>
      </c>
      <c r="J1016" s="5">
        <f>VLOOKUP(F1016,'Set up'!$A$2:$D$57,4,FALSE)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up'!$A$2:$E$57,5,FALSE)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up'!$A$2:$C$57,2,FALSE)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up'!$A$2:$C$57,3,FALSE)</f>
        <v>Cash</v>
      </c>
      <c r="J1017" s="5">
        <f>VLOOKUP(F1017,'Set up'!$A$2:$D$57,4,FALSE)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up'!$A$2:$E$57,5,FALSE)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up'!$A$2:$C$57,2,FALSE)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up'!$A$2:$C$57,3,FALSE)</f>
        <v>Cash</v>
      </c>
      <c r="J1018" s="5">
        <f>VLOOKUP(F1018,'Set up'!$A$2:$D$57,4,FALSE)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up'!$A$2:$E$57,5,FALSE)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up'!$A$2:$C$57,2,FALSE)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up'!$A$2:$C$57,3,FALSE)</f>
        <v>Cash</v>
      </c>
      <c r="J1019" s="5">
        <f>VLOOKUP(F1019,'Set up'!$A$2:$D$57,4,FALSE)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up'!$A$2:$E$57,5,FALSE)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up'!$A$2:$C$57,2,FALSE)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up'!$A$2:$C$57,3,FALSE)</f>
        <v>Cash</v>
      </c>
      <c r="J1020" s="5">
        <f>VLOOKUP(F1020,'Set up'!$A$2:$D$57,4,FALSE)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up'!$A$2:$E$57,5,FALSE)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up'!$A$2:$C$57,2,FALSE)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up'!$A$2:$C$57,3,FALSE)</f>
        <v>Cash</v>
      </c>
      <c r="J1021" s="5">
        <f>VLOOKUP(F1021,'Set up'!$A$2:$D$57,4,FALSE)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up'!$A$2:$E$57,5,FALSE)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up'!$A$2:$C$57,2,FALSE)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up'!$A$2:$C$57,3,FALSE)</f>
        <v>Cash</v>
      </c>
      <c r="J1022" s="5">
        <f>VLOOKUP(F1022,'Set up'!$A$2:$D$57,4,FALSE)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up'!$A$2:$E$57,5,FALSE)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up'!$A$2:$C$57,2,FALSE)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up'!$A$2:$C$57,3,FALSE)</f>
        <v>Cash</v>
      </c>
      <c r="J1023" s="5">
        <f>VLOOKUP(F1023,'Set up'!$A$2:$D$57,4,FALSE)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up'!$A$2:$E$57,5,FALSE)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up'!$A$2:$C$57,2,FALSE)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up'!$A$2:$C$57,3,FALSE)</f>
        <v>Cash</v>
      </c>
      <c r="J1024" s="5">
        <f>VLOOKUP(F1024,'Set up'!$A$2:$D$57,4,FALSE)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up'!$A$2:$E$57,5,FALSE)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up'!$A$2:$C$57,2,FALSE)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up'!$A$2:$C$57,3,FALSE)</f>
        <v>120</v>
      </c>
      <c r="J1025" s="5">
        <f>VLOOKUP(F1025,'Set up'!$A$2:$D$57,4,FALSE)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up'!$A$2:$E$57,5,FALSE)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up'!$A$2:$C$57,2,FALSE)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up'!$A$2:$C$57,3,FALSE)</f>
        <v>120</v>
      </c>
      <c r="J1026" s="5">
        <f>VLOOKUP(F1026,'Set up'!$A$2:$D$57,4,FALSE)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up'!$A$2:$E$57,5,FALSE)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up'!$A$2:$C$57,2,FALSE)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up'!$A$2:$C$57,3,FALSE)</f>
        <v>120</v>
      </c>
      <c r="J1027" s="5">
        <f>VLOOKUP(F1027,'Set up'!$A$2:$D$57,4,FALSE)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up'!$A$2:$E$57,5,FALSE)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up'!$A$2:$C$57,2,FALSE)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up'!$A$2:$C$57,3,FALSE)</f>
        <v>120</v>
      </c>
      <c r="J1028" s="5">
        <f>VLOOKUP(F1028,'Set up'!$A$2:$D$57,4,FALSE)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up'!$A$2:$E$57,5,FALSE)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up'!$A$2:$C$57,2,FALSE)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up'!$A$2:$C$57,3,FALSE)</f>
        <v>120</v>
      </c>
      <c r="J1029" s="5">
        <f>VLOOKUP(F1029,'Set up'!$A$2:$D$57,4,FALSE)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up'!$A$2:$E$57,5,FALSE)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up'!$A$2:$C$57,2,FALSE)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up'!$A$2:$C$57,3,FALSE)</f>
        <v>120</v>
      </c>
      <c r="J1030" s="5">
        <f>VLOOKUP(F1030,'Set up'!$A$2:$D$57,4,FALSE)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up'!$A$2:$E$57,5,FALSE)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up'!$A$2:$C$57,2,FALSE)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up'!$A$2:$C$57,3,FALSE)</f>
        <v>Cash</v>
      </c>
      <c r="J1031" s="5">
        <f>VLOOKUP(F1031,'Set up'!$A$2:$D$57,4,FALSE)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up'!$A$2:$E$57,5,FALSE)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up'!$A$2:$C$57,2,FALSE)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up'!$A$2:$C$57,3,FALSE)</f>
        <v>Cash</v>
      </c>
      <c r="J1032" s="5">
        <f>VLOOKUP(F1032,'Set up'!$A$2:$D$57,4,FALSE)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up'!$A$2:$E$57,5,FALSE)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up'!$A$2:$C$57,2,FALSE)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up'!$A$2:$C$57,3,FALSE)</f>
        <v>Cash</v>
      </c>
      <c r="J1033" s="5">
        <f>VLOOKUP(F1033,'Set up'!$A$2:$D$57,4,FALSE)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up'!$A$2:$E$57,5,FALSE)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up'!$A$2:$C$57,2,FALSE)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up'!$A$2:$C$57,3,FALSE)</f>
        <v>Cash</v>
      </c>
      <c r="J1034" s="5">
        <f>VLOOKUP(F1034,'Set up'!$A$2:$D$57,4,FALSE)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up'!$A$2:$E$57,5,FALSE)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up'!$A$2:$C$57,2,FALSE)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up'!$A$2:$C$57,3,FALSE)</f>
        <v>Cash</v>
      </c>
      <c r="J1035" s="5">
        <f>VLOOKUP(F1035,'Set up'!$A$2:$D$57,4,FALSE)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up'!$A$2:$E$57,5,FALSE)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up'!$A$2:$C$57,2,FALSE)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up'!$A$2:$C$57,3,FALSE)</f>
        <v>Cash</v>
      </c>
      <c r="J1036" s="5">
        <f>VLOOKUP(F1036,'Set up'!$A$2:$D$57,4,FALSE)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up'!$A$2:$E$57,5,FALSE)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up'!$A$2:$C$57,2,FALSE)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up'!$A$2:$C$57,3,FALSE)</f>
        <v>Cash</v>
      </c>
      <c r="J1037" s="5">
        <f>VLOOKUP(F1037,'Set up'!$A$2:$D$57,4,FALSE)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up'!$A$2:$E$57,5,FALSE)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up'!$A$2:$C$57,2,FALSE)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up'!$A$2:$C$57,3,FALSE)</f>
        <v>Cash</v>
      </c>
      <c r="J1038" s="5">
        <f>VLOOKUP(F1038,'Set up'!$A$2:$D$57,4,FALSE)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up'!$A$2:$E$57,5,FALSE)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up'!$A$2:$C$57,2,FALSE)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up'!$A$2:$C$57,3,FALSE)</f>
        <v>Cash</v>
      </c>
      <c r="J1039" s="5">
        <f>VLOOKUP(F1039,'Set up'!$A$2:$D$57,4,FALSE)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up'!$A$2:$E$57,5,FALSE)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up'!$A$2:$C$57,2,FALSE)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up'!$A$2:$C$57,3,FALSE)</f>
        <v>Cash</v>
      </c>
      <c r="J1040" s="5">
        <f>VLOOKUP(F1040,'Set up'!$A$2:$D$57,4,FALSE)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up'!$A$2:$E$57,5,FALSE)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up'!$A$2:$C$57,2,FALSE)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up'!$A$2:$C$57,3,FALSE)</f>
        <v>Cash</v>
      </c>
      <c r="J1041" s="5">
        <f>VLOOKUP(F1041,'Set up'!$A$2:$D$57,4,FALSE)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up'!$A$2:$E$57,5,FALSE)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up'!$A$2:$C$57,2,FALSE)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up'!$A$2:$C$57,3,FALSE)</f>
        <v>Cash</v>
      </c>
      <c r="J1042" s="5">
        <f>VLOOKUP(F1042,'Set up'!$A$2:$D$57,4,FALSE)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up'!$A$2:$E$57,5,FALSE)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up'!$A$2:$C$57,2,FALSE)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up'!$A$2:$C$57,3,FALSE)</f>
        <v>Cash</v>
      </c>
      <c r="J1043" s="5">
        <f>VLOOKUP(F1043,'Set up'!$A$2:$D$57,4,FALSE)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up'!$A$2:$E$57,5,FALSE)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up'!$A$2:$C$57,2,FALSE)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up'!$A$2:$C$57,3,FALSE)</f>
        <v>Cash</v>
      </c>
      <c r="J1044" s="5">
        <f>VLOOKUP(F1044,'Set up'!$A$2:$D$57,4,FALSE)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up'!$A$2:$E$57,5,FALSE)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up'!$A$2:$C$57,2,FALSE)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up'!$A$2:$C$57,3,FALSE)</f>
        <v>Cash</v>
      </c>
      <c r="J1045" s="5">
        <f>VLOOKUP(F1045,'Set up'!$A$2:$D$57,4,FALSE)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up'!$A$2:$E$57,5,FALSE)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up'!$A$2:$C$57,2,FALSE)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up'!$A$2:$C$57,3,FALSE)</f>
        <v>Cash</v>
      </c>
      <c r="J1046" s="5">
        <f>VLOOKUP(F1046,'Set up'!$A$2:$D$57,4,FALSE)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up'!$A$2:$E$57,5,FALSE)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up'!$A$2:$C$57,2,FALSE)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up'!$A$2:$C$57,3,FALSE)</f>
        <v>Cash</v>
      </c>
      <c r="J1047" s="5">
        <f>VLOOKUP(F1047,'Set up'!$A$2:$D$57,4,FALSE)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up'!$A$2:$E$57,5,FALSE)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up'!$A$2:$C$57,2,FALSE)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up'!$A$2:$C$57,3,FALSE)</f>
        <v>Cash</v>
      </c>
      <c r="J1048" s="5">
        <f>VLOOKUP(F1048,'Set up'!$A$2:$D$57,4,FALSE)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up'!$A$2:$E$57,5,FALSE)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up'!$A$2:$C$57,2,FALSE)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up'!$A$2:$C$57,3,FALSE)</f>
        <v>Cash</v>
      </c>
      <c r="J1049" s="5">
        <f>VLOOKUP(F1049,'Set up'!$A$2:$D$57,4,FALSE)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up'!$A$2:$E$57,5,FALSE)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up'!$A$2:$C$57,2,FALSE)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up'!$A$2:$C$57,3,FALSE)</f>
        <v>Cash</v>
      </c>
      <c r="J1050" s="5">
        <f>VLOOKUP(F1050,'Set up'!$A$2:$D$57,4,FALSE)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up'!$A$2:$E$57,5,FALSE)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up'!$A$2:$C$57,2,FALSE)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up'!$A$2:$C$57,3,FALSE)</f>
        <v>Cash</v>
      </c>
      <c r="J1051" s="5">
        <f>VLOOKUP(F1051,'Set up'!$A$2:$D$57,4,FALSE)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up'!$A$2:$E$57,5,FALSE)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up'!$A$2:$C$57,2,FALSE)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up'!$A$2:$C$57,3,FALSE)</f>
        <v>Cash</v>
      </c>
      <c r="J1052" s="5">
        <f>VLOOKUP(F1052,'Set up'!$A$2:$D$57,4,FALSE)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up'!$A$2:$E$57,5,FALSE)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up'!$A$2:$C$57,2,FALSE)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up'!$A$2:$C$57,3,FALSE)</f>
        <v>Cash</v>
      </c>
      <c r="J1053" s="5">
        <f>VLOOKUP(F1053,'Set up'!$A$2:$D$57,4,FALSE)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up'!$A$2:$E$57,5,FALSE)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up'!$A$2:$C$57,2,FALSE)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up'!$A$2:$C$57,3,FALSE)</f>
        <v>120</v>
      </c>
      <c r="J1054" s="5">
        <f>VLOOKUP(F1054,'Set up'!$A$2:$D$57,4,FALSE)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up'!$A$2:$E$57,5,FALSE)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up'!$A$2:$C$57,2,FALSE)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up'!$A$2:$C$57,3,FALSE)</f>
        <v>120</v>
      </c>
      <c r="J1055" s="5">
        <f>VLOOKUP(F1055,'Set up'!$A$2:$D$57,4,FALSE)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up'!$A$2:$E$57,5,FALSE)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up'!$A$2:$C$57,2,FALSE)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up'!$A$2:$C$57,3,FALSE)</f>
        <v>120</v>
      </c>
      <c r="J1056" s="5">
        <f>VLOOKUP(F1056,'Set up'!$A$2:$D$57,4,FALSE)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up'!$A$2:$E$57,5,FALSE)</f>
        <v>Trsf</v>
      </c>
      <c r="S1056" s="1" t="s">
        <v>1226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up'!$A$2:$C$57,2,FALSE)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up'!$A$2:$C$57,3,FALSE)</f>
        <v>120</v>
      </c>
      <c r="J1057" s="5">
        <f>VLOOKUP(F1057,'Set up'!$A$2:$D$57,4,FALSE)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up'!$A$2:$E$57,5,FALSE)</f>
        <v>Trsf</v>
      </c>
      <c r="S1057" s="1" t="s">
        <v>1226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up'!$A$2:$C$57,2,FALSE)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up'!$A$2:$C$57,3,FALSE)</f>
        <v>120</v>
      </c>
      <c r="J1058" s="5">
        <f>VLOOKUP(F1058,'Set up'!$A$2:$D$57,4,FALSE)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up'!$A$2:$E$57,5,FALSE)</f>
        <v>Trsf</v>
      </c>
      <c r="S1058" s="1" t="s">
        <v>1226</v>
      </c>
    </row>
    <row r="1059" spans="1:19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up'!$A$2:$C$57,2,FALSE)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up'!$A$2:$C$57,3,FALSE)</f>
        <v>Cash</v>
      </c>
      <c r="J1059" s="5">
        <f>VLOOKUP(F1059,'Set up'!$A$2:$D$57,4,FALSE)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up'!$A$2:$E$57,5,FALSE)</f>
        <v>Trsf</v>
      </c>
      <c r="S1059" s="1" t="s">
        <v>1286</v>
      </c>
    </row>
    <row r="1060" spans="1:19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up'!$A$2:$C$57,2,FALSE)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up'!$A$2:$C$57,3,FALSE)</f>
        <v>Cash</v>
      </c>
      <c r="J1060" s="5">
        <f>VLOOKUP(F1060,'Set up'!$A$2:$D$57,4,FALSE)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up'!$A$2:$E$57,5,FALSE)</f>
        <v>Trsf</v>
      </c>
      <c r="S1060" s="1" t="s">
        <v>1287</v>
      </c>
    </row>
    <row r="1061" spans="1:19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up'!$A$2:$C$57,2,FALSE)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up'!$A$2:$C$57,3,FALSE)</f>
        <v>Cash</v>
      </c>
      <c r="J1061" s="5">
        <f>VLOOKUP(F1061,'Set up'!$A$2:$D$57,4,FALSE)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up'!$A$2:$E$57,5,FALSE)</f>
        <v>Trsf</v>
      </c>
      <c r="S1061" s="1" t="s">
        <v>1288</v>
      </c>
    </row>
    <row r="1062" spans="1:19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up'!$A$2:$C$57,2,FALSE)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up'!$A$2:$C$57,3,FALSE)</f>
        <v>Cash</v>
      </c>
      <c r="J1062" s="5">
        <f>VLOOKUP(F1062,'Set up'!$A$2:$D$57,4,FALSE)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up'!$A$2:$E$57,5,FALSE)</f>
        <v>Trsf</v>
      </c>
      <c r="S1062" s="1" t="s">
        <v>1288</v>
      </c>
    </row>
    <row r="1063" spans="1:19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up'!$A$2:$C$57,2,FALSE)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up'!$A$2:$C$57,3,FALSE)</f>
        <v>Cash</v>
      </c>
      <c r="J1063" s="5">
        <f>VLOOKUP(F1063,'Set up'!$A$2:$D$57,4,FALSE)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up'!$A$2:$E$57,5,FALSE)</f>
        <v>Trsf</v>
      </c>
      <c r="S1063" s="1" t="s">
        <v>1288</v>
      </c>
    </row>
    <row r="1064" spans="1:19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up'!$A$2:$C$57,2,FALSE)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up'!$A$2:$C$57,3,FALSE)</f>
        <v>Cash</v>
      </c>
      <c r="J1064" s="5">
        <f>VLOOKUP(F1064,'Set up'!$A$2:$D$57,4,FALSE)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up'!$A$2:$E$57,5,FALSE)</f>
        <v>Trsf</v>
      </c>
      <c r="S1064" s="1" t="s">
        <v>1288</v>
      </c>
    </row>
    <row r="1065" spans="1:19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up'!$A$2:$C$57,2,FALSE)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up'!$A$2:$C$57,3,FALSE)</f>
        <v>Cash</v>
      </c>
      <c r="J1065" s="5">
        <f>VLOOKUP(F1065,'Set up'!$A$2:$D$57,4,FALSE)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up'!$A$2:$E$57,5,FALSE)</f>
        <v>PD Chq</v>
      </c>
      <c r="S1065" s="1" t="s">
        <v>1224</v>
      </c>
    </row>
    <row r="1066" spans="1:19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up'!$A$2:$C$57,2,FALSE)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up'!$A$2:$C$57,3,FALSE)</f>
        <v>Cash</v>
      </c>
      <c r="J1066" s="5">
        <f>VLOOKUP(F1066,'Set up'!$A$2:$D$57,4,FALSE)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up'!$A$2:$E$57,5,FALSE)</f>
        <v>PD Chq</v>
      </c>
      <c r="S1066" s="1" t="s">
        <v>1224</v>
      </c>
    </row>
    <row r="1067" spans="1:19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up'!$A$2:$C$57,2,FALSE)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up'!$A$2:$C$57,3,FALSE)</f>
        <v>Cash</v>
      </c>
      <c r="J1067" s="5">
        <f>VLOOKUP(F1067,'Set up'!$A$2:$D$57,4,FALSE)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up'!$A$2:$E$57,5,FALSE)</f>
        <v>PD Chq</v>
      </c>
      <c r="S1067" s="1" t="s">
        <v>1224</v>
      </c>
    </row>
    <row r="1068" spans="1:19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up'!$A$2:$C$57,2,FALSE)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up'!$A$2:$C$57,3,FALSE)</f>
        <v>Cash</v>
      </c>
      <c r="J1068" s="5">
        <f>VLOOKUP(F1068,'Set up'!$A$2:$D$57,4,FALSE)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up'!$A$2:$E$57,5,FALSE)</f>
        <v>PD Chq</v>
      </c>
      <c r="S1068" s="1" t="s">
        <v>1224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up'!$A$2:$C$57,2,FALSE)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up'!$A$2:$C$57,3,FALSE)</f>
        <v>45</v>
      </c>
      <c r="J1069" s="5">
        <f>VLOOKUP(F1069,'Set up'!$A$2:$D$57,4,FALSE)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up'!$A$2:$E$57,5,FALSE)</f>
        <v>PD Chq</v>
      </c>
      <c r="S1069" s="1" t="s">
        <v>1142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up'!$A$2:$C$57,2,FALSE)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up'!$A$2:$C$57,3,FALSE)</f>
        <v>45</v>
      </c>
      <c r="J1070" s="5">
        <f>VLOOKUP(F1070,'Set up'!$A$2:$D$57,4,FALSE)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up'!$A$2:$E$57,5,FALSE)</f>
        <v>PD Chq</v>
      </c>
      <c r="S1070" s="1" t="s">
        <v>1143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up'!$A$2:$C$57,2,FALSE)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up'!$A$2:$C$57,3,FALSE)</f>
        <v>45</v>
      </c>
      <c r="J1071" s="5">
        <f>VLOOKUP(F1071,'Set up'!$A$2:$D$57,4,FALSE)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up'!$A$2:$E$57,5,FALSE)</f>
        <v>PD Chq</v>
      </c>
      <c r="S1071" s="1" t="s">
        <v>1144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up'!$A$2:$C$57,2,FALSE)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up'!$A$2:$C$57,3,FALSE)</f>
        <v>45</v>
      </c>
      <c r="J1072" s="5">
        <f>VLOOKUP(F1072,'Set up'!$A$2:$D$57,4,FALSE)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up'!$A$2:$E$57,5,FALSE)</f>
        <v>PD Chq</v>
      </c>
      <c r="S1072" s="1" t="s">
        <v>1207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up'!$A$2:$C$57,2,FALSE)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up'!$A$2:$C$57,3,FALSE)</f>
        <v>Cash</v>
      </c>
      <c r="J1073" s="5">
        <f>VLOOKUP(F1073,'Set up'!$A$2:$D$57,4,FALSE)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up'!$A$2:$E$57,5,FALSE)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up'!$A$2:$C$57,2,FALSE)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up'!$A$2:$C$57,3,FALSE)</f>
        <v>Cash</v>
      </c>
      <c r="J1074" s="5">
        <f>VLOOKUP(F1074,'Set up'!$A$2:$D$57,4,FALSE)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up'!$A$2:$E$57,5,FALSE)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up'!$A$2:$C$57,2,FALSE)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up'!$A$2:$C$57,3,FALSE)</f>
        <v>Cash</v>
      </c>
      <c r="J1075" s="5">
        <f>VLOOKUP(F1075,'Set up'!$A$2:$D$57,4,FALSE)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up'!$A$2:$E$57,5,FALSE)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up'!$A$2:$C$57,2,FALSE)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up'!$A$2:$C$57,3,FALSE)</f>
        <v>Cash</v>
      </c>
      <c r="J1076" s="5">
        <f>VLOOKUP(F1076,'Set up'!$A$2:$D$57,4,FALSE)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up'!$A$2:$E$57,5,FALSE)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up'!$A$2:$C$57,2,FALSE)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up'!$A$2:$C$57,3,FALSE)</f>
        <v>Cash</v>
      </c>
      <c r="J1077" s="5">
        <f>VLOOKUP(F1077,'Set up'!$A$2:$D$57,4,FALSE)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up'!$A$2:$E$57,5,FALSE)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up'!$A$2:$C$57,2,FALSE)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up'!$A$2:$C$57,3,FALSE)</f>
        <v>Cash</v>
      </c>
      <c r="J1078" s="5">
        <f>VLOOKUP(F1078,'Set up'!$A$2:$D$57,4,FALSE)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up'!$A$2:$E$57,5,FALSE)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up'!$A$2:$C$57,2,FALSE)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up'!$A$2:$C$57,3,FALSE)</f>
        <v>Cash</v>
      </c>
      <c r="J1079" s="5">
        <f>VLOOKUP(F1079,'Set up'!$A$2:$D$57,4,FALSE)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up'!$A$2:$E$57,5,FALSE)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up'!$A$2:$C$57,2,FALSE)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up'!$A$2:$C$57,3,FALSE)</f>
        <v>Cash</v>
      </c>
      <c r="J1080" s="5">
        <f>VLOOKUP(F1080,'Set up'!$A$2:$D$57,4,FALSE)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up'!$A$2:$E$57,5,FALSE)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up'!$A$2:$C$57,2,FALSE)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up'!$A$2:$C$57,3,FALSE)</f>
        <v>Cash</v>
      </c>
      <c r="J1081" s="5">
        <f>VLOOKUP(F1081,'Set up'!$A$2:$D$57,4,FALSE)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up'!$A$2:$E$57,5,FALSE)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up'!$A$2:$C$57,2,FALSE)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up'!$A$2:$C$57,3,FALSE)</f>
        <v>Cash</v>
      </c>
      <c r="J1082" s="5">
        <f>VLOOKUP(F1082,'Set up'!$A$2:$D$57,4,FALSE)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up'!$A$2:$E$57,5,FALSE)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up'!$A$2:$C$57,2,FALSE)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up'!$A$2:$C$57,3,FALSE)</f>
        <v>Cash</v>
      </c>
      <c r="J1083" s="5">
        <f>VLOOKUP(F1083,'Set up'!$A$2:$D$57,4,FALSE)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up'!$A$2:$E$57,5,FALSE)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up'!$A$2:$C$57,2,FALSE)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up'!$A$2:$C$57,3,FALSE)</f>
        <v>Cash</v>
      </c>
      <c r="J1084" s="5">
        <f>VLOOKUP(F1084,'Set up'!$A$2:$D$57,4,FALSE)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up'!$A$2:$E$57,5,FALSE)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up'!$A$2:$C$57,2,FALSE)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up'!$A$2:$C$57,3,FALSE)</f>
        <v>Cash</v>
      </c>
      <c r="J1085" s="5">
        <f>VLOOKUP(F1085,'Set up'!$A$2:$D$57,4,FALSE)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up'!$A$2:$E$57,5,FALSE)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up'!$A$2:$C$57,2,FALSE)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up'!$A$2:$C$57,3,FALSE)</f>
        <v>Cash</v>
      </c>
      <c r="J1086" s="5">
        <f>VLOOKUP(F1086,'Set up'!$A$2:$D$57,4,FALSE)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up'!$A$2:$E$57,5,FALSE)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up'!$A$2:$C$57,2,FALSE)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up'!$A$2:$C$57,3,FALSE)</f>
        <v>Cash</v>
      </c>
      <c r="J1087" s="5">
        <f>VLOOKUP(F1087,'Set up'!$A$2:$D$57,4,FALSE)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up'!$A$2:$E$57,5,FALSE)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up'!$A$2:$C$57,2,FALSE)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up'!$A$2:$C$57,3,FALSE)</f>
        <v>Cash</v>
      </c>
      <c r="J1088" s="5">
        <f>VLOOKUP(F1088,'Set up'!$A$2:$D$57,4,FALSE)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up'!$A$2:$E$57,5,FALSE)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up'!$A$2:$C$57,2,FALSE)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up'!$A$2:$C$57,3,FALSE)</f>
        <v>Cash</v>
      </c>
      <c r="J1089" s="5">
        <f>VLOOKUP(F1089,'Set up'!$A$2:$D$57,4,FALSE)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up'!$A$2:$E$57,5,FALSE)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up'!$A$2:$C$57,2,FALSE)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up'!$A$2:$C$57,3,FALSE)</f>
        <v>120</v>
      </c>
      <c r="J1090" s="5">
        <f>VLOOKUP(F1090,'Set up'!$A$2:$D$57,4,FALSE)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up'!$A$2:$E$57,5,FALSE)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up'!$A$2:$C$57,2,FALSE)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up'!$A$2:$C$57,3,FALSE)</f>
        <v>120</v>
      </c>
      <c r="J1091" s="5">
        <f>VLOOKUP(F1091,'Set up'!$A$2:$D$57,4,FALSE)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up'!$A$2:$E$57,5,FALSE)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up'!$A$2:$C$57,2,FALSE)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up'!$A$2:$C$57,3,FALSE)</f>
        <v>120</v>
      </c>
      <c r="J1092" s="5">
        <f>VLOOKUP(F1092,'Set up'!$A$2:$D$57,4,FALSE)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up'!$A$2:$E$57,5,FALSE)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up'!$A$2:$C$57,2,FALSE)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up'!$A$2:$C$57,3,FALSE)</f>
        <v>120</v>
      </c>
      <c r="J1093" s="5">
        <f>VLOOKUP(F1093,'Set up'!$A$2:$D$57,4,FALSE)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up'!$A$2:$E$57,5,FALSE)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up'!$A$2:$C$57,2,FALSE)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up'!$A$2:$C$57,3,FALSE)</f>
        <v>120</v>
      </c>
      <c r="J1094" s="5">
        <f>VLOOKUP(F1094,'Set up'!$A$2:$D$57,4,FALSE)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up'!$A$2:$E$57,5,FALSE)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up'!$A$2:$C$57,2,FALSE)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up'!$A$2:$C$57,3,FALSE)</f>
        <v>Cash</v>
      </c>
      <c r="J1095" s="5">
        <f>VLOOKUP(F1095,'Set up'!$A$2:$D$57,4,FALSE)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up'!$A$2:$E$57,5,FALSE)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up'!$A$2:$C$57,2,FALSE)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up'!$A$2:$C$57,3,FALSE)</f>
        <v>Cash</v>
      </c>
      <c r="J1096" s="5">
        <f>VLOOKUP(F1096,'Set up'!$A$2:$D$57,4,FALSE)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up'!$A$2:$E$57,5,FALSE)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up'!$A$2:$C$57,2,FALSE)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up'!$A$2:$C$57,3,FALSE)</f>
        <v>Cash</v>
      </c>
      <c r="J1097" s="5">
        <f>VLOOKUP(F1097,'Set up'!$A$2:$D$57,4,FALSE)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up'!$A$2:$E$57,5,FALSE)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up'!$A$2:$C$57,2,FALSE)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up'!$A$2:$C$57,3,FALSE)</f>
        <v>Cash</v>
      </c>
      <c r="J1098" s="5">
        <f>VLOOKUP(F1098,'Set up'!$A$2:$D$57,4,FALSE)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up'!$A$2:$E$57,5,FALSE)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up'!$A$2:$C$57,2,FALSE)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up'!$A$2:$C$57,3,FALSE)</f>
        <v>Cash</v>
      </c>
      <c r="J1099" s="5">
        <f>VLOOKUP(F1099,'Set up'!$A$2:$D$57,4,FALSE)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up'!$A$2:$E$57,5,FALSE)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up'!$A$2:$C$57,2,FALSE)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up'!$A$2:$C$57,3,FALSE)</f>
        <v>Cash</v>
      </c>
      <c r="J1100" s="5">
        <f>VLOOKUP(F1100,'Set up'!$A$2:$D$57,4,FALSE)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up'!$A$2:$E$57,5,FALSE)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up'!$A$2:$C$57,2,FALSE)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up'!$A$2:$C$57,3,FALSE)</f>
        <v>Cash</v>
      </c>
      <c r="J1101" s="5">
        <f>VLOOKUP(F1101,'Set up'!$A$2:$D$57,4,FALSE)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up'!$A$2:$E$57,5,FALSE)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up'!$A$2:$C$57,2,FALSE)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up'!$A$2:$C$57,3,FALSE)</f>
        <v>Cash</v>
      </c>
      <c r="J1102" s="5">
        <f>VLOOKUP(F1102,'Set up'!$A$2:$D$57,4,FALSE)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up'!$A$2:$E$57,5,FALSE)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up'!$A$2:$C$57,2,FALSE)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up'!$A$2:$C$57,3,FALSE)</f>
        <v>Cash</v>
      </c>
      <c r="J1103" s="5">
        <f>VLOOKUP(F1103,'Set up'!$A$2:$D$57,4,FALSE)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up'!$A$2:$E$57,5,FALSE)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up'!$A$2:$C$57,2,FALSE)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up'!$A$2:$C$57,3,FALSE)</f>
        <v>120</v>
      </c>
      <c r="J1104" s="5">
        <f>VLOOKUP(F1104,'Set up'!$A$2:$D$57,4,FALSE)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up'!$A$2:$E$57,5,FALSE)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up'!$A$2:$C$57,2,FALSE)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up'!$A$2:$C$57,3,FALSE)</f>
        <v>60</v>
      </c>
      <c r="J1105" s="5">
        <f>VLOOKUP(F1105,'Set up'!$A$2:$D$57,4,FALSE)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up'!$A$2:$E$57,5,FALSE)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up'!$A$2:$C$57,2,FALSE)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up'!$A$2:$C$57,3,FALSE)</f>
        <v>60</v>
      </c>
      <c r="J1106" s="5">
        <f>VLOOKUP(F1106,'Set up'!$A$2:$D$57,4,FALSE)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up'!$A$2:$E$57,5,FALSE)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up'!$A$2:$C$57,2,FALSE)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up'!$A$2:$C$57,3,FALSE)</f>
        <v>120</v>
      </c>
      <c r="J1107" s="5">
        <f>VLOOKUP(F1107,'Set up'!$A$2:$D$57,4,FALSE)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up'!$A$2:$E$57,5,FALSE)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up'!$A$2:$C$57,2,FALSE)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up'!$A$2:$C$57,3,FALSE)</f>
        <v>120</v>
      </c>
      <c r="J1108" s="5">
        <f>VLOOKUP(F1108,'Set up'!$A$2:$D$57,4,FALSE)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up'!$A$2:$E$57,5,FALSE)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up'!$A$2:$C$57,2,FALSE)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up'!$A$2:$C$57,3,FALSE)</f>
        <v>120</v>
      </c>
      <c r="J1109" s="5">
        <f>VLOOKUP(F1109,'Set up'!$A$2:$D$57,4,FALSE)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up'!$A$2:$E$57,5,FALSE)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up'!$A$2:$C$57,2,FALSE)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up'!$A$2:$C$57,3,FALSE)</f>
        <v>120</v>
      </c>
      <c r="J1110" s="5">
        <f>VLOOKUP(F1110,'Set up'!$A$2:$D$57,4,FALSE)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up'!$A$2:$E$57,5,FALSE)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up'!$A$2:$C$57,2,FALSE)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up'!$A$2:$C$57,3,FALSE)</f>
        <v>120</v>
      </c>
      <c r="J1111" s="5">
        <f>VLOOKUP(F1111,'Set up'!$A$2:$D$57,4,FALSE)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up'!$A$2:$E$57,5,FALSE)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up'!$A$2:$C$57,2,FALSE)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up'!$A$2:$C$57,3,FALSE)</f>
        <v>Cash</v>
      </c>
      <c r="J1112" s="5">
        <f>VLOOKUP(F1112,'Set up'!$A$2:$D$57,4,FALSE)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up'!$A$2:$E$57,5,FALSE)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up'!$A$2:$C$57,2,FALSE)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up'!$A$2:$C$57,3,FALSE)</f>
        <v>Cash</v>
      </c>
      <c r="J1113" s="5">
        <f>VLOOKUP(F1113,'Set up'!$A$2:$D$57,4,FALSE)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up'!$A$2:$E$57,5,FALSE)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up'!$A$2:$C$57,2,FALSE)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up'!$A$2:$C$57,3,FALSE)</f>
        <v>Cash</v>
      </c>
      <c r="J1114" s="5">
        <f>VLOOKUP(F1114,'Set up'!$A$2:$D$57,4,FALSE)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up'!$A$2:$E$57,5,FALSE)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up'!$A$2:$C$57,2,FALSE)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up'!$A$2:$C$57,3,FALSE)</f>
        <v>Cash</v>
      </c>
      <c r="J1115" s="5">
        <f>VLOOKUP(F1115,'Set up'!$A$2:$D$57,4,FALSE)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up'!$A$2:$E$57,5,FALSE)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up'!$A$2:$C$57,2,FALSE)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up'!$A$2:$C$57,3,FALSE)</f>
        <v>Cash</v>
      </c>
      <c r="J1116" s="5">
        <f>VLOOKUP(F1116,'Set up'!$A$2:$D$57,4,FALSE)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up'!$A$2:$E$57,5,FALSE)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up'!$A$2:$C$57,2,FALSE)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up'!$A$2:$C$57,3,FALSE)</f>
        <v>Cash</v>
      </c>
      <c r="J1117" s="5">
        <f>VLOOKUP(F1117,'Set up'!$A$2:$D$57,4,FALSE)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up'!$A$2:$E$57,5,FALSE)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up'!$A$2:$C$57,2,FALSE)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up'!$A$2:$C$57,3,FALSE)</f>
        <v>Cash</v>
      </c>
      <c r="J1118" s="5">
        <f>VLOOKUP(F1118,'Set up'!$A$2:$D$57,4,FALSE)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up'!$A$2:$E$57,5,FALSE)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up'!$A$2:$C$57,2,FALSE)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up'!$A$2:$C$57,3,FALSE)</f>
        <v>Cash</v>
      </c>
      <c r="J1119" s="5">
        <f>VLOOKUP(F1119,'Set up'!$A$2:$D$57,4,FALSE)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up'!$A$2:$E$57,5,FALSE)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up'!$A$2:$C$57,2,FALSE)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up'!$A$2:$C$57,3,FALSE)</f>
        <v>Cash</v>
      </c>
      <c r="J1120" s="5">
        <f>VLOOKUP(F1120,'Set up'!$A$2:$D$57,4,FALSE)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up'!$A$2:$E$57,5,FALSE)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up'!$A$2:$C$57,2,FALSE)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up'!$A$2:$C$57,3,FALSE)</f>
        <v>Cash</v>
      </c>
      <c r="J1121" s="5">
        <f>VLOOKUP(F1121,'Set up'!$A$2:$D$57,4,FALSE)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up'!$A$2:$E$57,5,FALSE)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up'!$A$2:$C$57,2,FALSE)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up'!$A$2:$C$57,3,FALSE)</f>
        <v>Cash</v>
      </c>
      <c r="J1122" s="5">
        <f>VLOOKUP(F1122,'Set up'!$A$2:$D$57,4,FALSE)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up'!$A$2:$E$57,5,FALSE)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up'!$A$2:$C$57,2,FALSE)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up'!$A$2:$C$57,3,FALSE)</f>
        <v>Cash</v>
      </c>
      <c r="J1123" s="5">
        <f>VLOOKUP(F1123,'Set up'!$A$2:$D$57,4,FALSE)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up'!$A$2:$E$57,5,FALSE)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up'!$A$2:$C$57,2,FALSE)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up'!$A$2:$C$57,3,FALSE)</f>
        <v>Cash</v>
      </c>
      <c r="J1124" s="5">
        <f>VLOOKUP(F1124,'Set up'!$A$2:$D$57,4,FALSE)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up'!$A$2:$E$57,5,FALSE)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up'!$A$2:$C$57,2,FALSE)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up'!$A$2:$C$57,3,FALSE)</f>
        <v>Cash</v>
      </c>
      <c r="J1125" s="5">
        <f>VLOOKUP(F1125,'Set up'!$A$2:$D$57,4,FALSE)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up'!$A$2:$E$57,5,FALSE)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up'!$A$2:$C$57,2,FALSE)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up'!$A$2:$C$57,3,FALSE)</f>
        <v>Cash</v>
      </c>
      <c r="J1126" s="5">
        <f>VLOOKUP(F1126,'Set up'!$A$2:$D$57,4,FALSE)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up'!$A$2:$E$57,5,FALSE)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up'!$A$2:$C$57,2,FALSE)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up'!$A$2:$C$57,3,FALSE)</f>
        <v>Cash</v>
      </c>
      <c r="J1127" s="5">
        <f>VLOOKUP(F1127,'Set up'!$A$2:$D$57,4,FALSE)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up'!$A$2:$E$57,5,FALSE)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up'!$A$2:$C$57,2,FALSE)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up'!$A$2:$C$57,3,FALSE)</f>
        <v>Cash</v>
      </c>
      <c r="J1128" s="5">
        <f>VLOOKUP(F1128,'Set up'!$A$2:$D$57,4,FALSE)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up'!$A$2:$E$57,5,FALSE)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up'!$A$2:$C$57,2,FALSE)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up'!$A$2:$C$57,3,FALSE)</f>
        <v>Cash</v>
      </c>
      <c r="J1129" s="5">
        <f>VLOOKUP(F1129,'Set up'!$A$2:$D$57,4,FALSE)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up'!$A$2:$E$57,5,FALSE)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up'!$A$2:$C$57,2,FALSE)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up'!$A$2:$C$57,3,FALSE)</f>
        <v>Cash</v>
      </c>
      <c r="J1130" s="5">
        <f>VLOOKUP(F1130,'Set up'!$A$2:$D$57,4,FALSE)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up'!$A$2:$E$57,5,FALSE)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up'!$A$2:$C$57,2,FALSE)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up'!$A$2:$C$57,3,FALSE)</f>
        <v>Cash</v>
      </c>
      <c r="J1131" s="5">
        <f>VLOOKUP(F1131,'Set up'!$A$2:$D$57,4,FALSE)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up'!$A$2:$E$57,5,FALSE)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up'!$A$2:$C$57,2,FALSE)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up'!$A$2:$C$57,3,FALSE)</f>
        <v>120</v>
      </c>
      <c r="J1132" s="5">
        <f>VLOOKUP(F1132,'Set up'!$A$2:$D$57,4,FALSE)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up'!$A$2:$E$57,5,FALSE)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up'!$A$2:$C$57,2,FALSE)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up'!$A$2:$C$57,3,FALSE)</f>
        <v>120</v>
      </c>
      <c r="J1133" s="5">
        <f>VLOOKUP(F1133,'Set up'!$A$2:$D$57,4,FALSE)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up'!$A$2:$E$57,5,FALSE)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up'!$A$2:$C$57,2,FALSE)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up'!$A$2:$C$57,3,FALSE)</f>
        <v>120</v>
      </c>
      <c r="J1134" s="5">
        <f>VLOOKUP(F1134,'Set up'!$A$2:$D$57,4,FALSE)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up'!$A$2:$E$57,5,FALSE)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up'!$A$2:$C$57,2,FALSE)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up'!$A$2:$C$57,3,FALSE)</f>
        <v>120</v>
      </c>
      <c r="J1135" s="5">
        <f>VLOOKUP(F1135,'Set up'!$A$2:$D$57,4,FALSE)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up'!$A$2:$E$57,5,FALSE)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up'!$A$2:$C$57,2,FALSE)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up'!$A$2:$C$57,3,FALSE)</f>
        <v>120</v>
      </c>
      <c r="J1136" s="5">
        <f>VLOOKUP(F1136,'Set up'!$A$2:$D$57,4,FALSE)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up'!$A$2:$E$57,5,FALSE)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up'!$A$2:$C$57,2,FALSE)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up'!$A$2:$C$57,3,FALSE)</f>
        <v>120</v>
      </c>
      <c r="J1137" s="5">
        <f>VLOOKUP(F1137,'Set up'!$A$2:$D$57,4,FALSE)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up'!$A$2:$E$57,5,FALSE)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up'!$A$2:$C$57,2,FALSE)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up'!$A$2:$C$57,3,FALSE)</f>
        <v>60</v>
      </c>
      <c r="J1138" s="5">
        <f>VLOOKUP(F1138,'Set up'!$A$2:$D$57,4,FALSE)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up'!$A$2:$E$57,5,FALSE)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up'!$A$2:$C$57,2,FALSE)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up'!$A$2:$C$57,3,FALSE)</f>
        <v>60</v>
      </c>
      <c r="J1139" s="5">
        <f>VLOOKUP(F1139,'Set up'!$A$2:$D$57,4,FALSE)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up'!$A$2:$E$57,5,FALSE)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up'!$A$2:$C$57,2,FALSE)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up'!$A$2:$C$57,3,FALSE)</f>
        <v>60</v>
      </c>
      <c r="J1140" s="5">
        <f>VLOOKUP(F1140,'Set up'!$A$2:$D$57,4,FALSE)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up'!$A$2:$E$57,5,FALSE)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up'!$A$2:$C$57,2,FALSE)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up'!$A$2:$C$57,3,FALSE)</f>
        <v>Cash</v>
      </c>
      <c r="J1141" s="5">
        <f>VLOOKUP(F1141,'Set up'!$A$2:$D$57,4,FALSE)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up'!$A$2:$E$57,5,FALSE)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up'!$A$2:$C$57,2,FALSE)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up'!$A$2:$C$57,3,FALSE)</f>
        <v>Cash</v>
      </c>
      <c r="J1142" s="5">
        <f>VLOOKUP(F1142,'Set up'!$A$2:$D$57,4,FALSE)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up'!$A$2:$E$57,5,FALSE)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up'!$A$2:$C$57,2,FALSE)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up'!$A$2:$C$57,3,FALSE)</f>
        <v>Cash</v>
      </c>
      <c r="J1143" s="5">
        <f>VLOOKUP(F1143,'Set up'!$A$2:$D$57,4,FALSE)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up'!$A$2:$E$57,5,FALSE)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up'!$A$2:$C$57,2,FALSE)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up'!$A$2:$C$57,3,FALSE)</f>
        <v>Cash</v>
      </c>
      <c r="J1144" s="5">
        <f>VLOOKUP(F1144,'Set up'!$A$2:$D$57,4,FALSE)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up'!$A$2:$E$57,5,FALSE)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up'!$A$2:$C$57,2,FALSE)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up'!$A$2:$C$57,3,FALSE)</f>
        <v>Cash</v>
      </c>
      <c r="J1145" s="5">
        <f>VLOOKUP(F1145,'Set up'!$A$2:$D$57,4,FALSE)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up'!$A$2:$E$57,5,FALSE)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up'!$A$2:$C$57,2,FALSE)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up'!$A$2:$C$57,3,FALSE)</f>
        <v>Cash</v>
      </c>
      <c r="J1146" s="5">
        <f>VLOOKUP(F1146,'Set up'!$A$2:$D$57,4,FALSE)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up'!$A$2:$E$57,5,FALSE)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up'!$A$2:$C$57,2,FALSE)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up'!$A$2:$C$57,3,FALSE)</f>
        <v>Cash</v>
      </c>
      <c r="J1147" s="5">
        <f>VLOOKUP(F1147,'Set up'!$A$2:$D$57,4,FALSE)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up'!$A$2:$E$57,5,FALSE)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up'!$A$2:$C$57,2,FALSE)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up'!$A$2:$C$57,3,FALSE)</f>
        <v>Cash</v>
      </c>
      <c r="J1148" s="5">
        <f>VLOOKUP(F1148,'Set up'!$A$2:$D$57,4,FALSE)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up'!$A$2:$E$57,5,FALSE)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up'!$A$2:$C$57,2,FALSE)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up'!$A$2:$C$57,3,FALSE)</f>
        <v>Cash</v>
      </c>
      <c r="J1149" s="5">
        <f>VLOOKUP(F1149,'Set up'!$A$2:$D$57,4,FALSE)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up'!$A$2:$E$57,5,FALSE)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up'!$A$2:$C$57,2,FALSE)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up'!$A$2:$C$57,3,FALSE)</f>
        <v>Cash</v>
      </c>
      <c r="J1150" s="5">
        <f>VLOOKUP(F1150,'Set up'!$A$2:$D$57,4,FALSE)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up'!$A$2:$E$57,5,FALSE)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up'!$A$2:$C$57,2,FALSE)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up'!$A$2:$C$57,3,FALSE)</f>
        <v>Cash</v>
      </c>
      <c r="J1151" s="5">
        <f>VLOOKUP(F1151,'Set up'!$A$2:$D$57,4,FALSE)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up'!$A$2:$E$57,5,FALSE)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up'!$A$2:$C$57,2,FALSE)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up'!$A$2:$C$57,3,FALSE)</f>
        <v>Cash</v>
      </c>
      <c r="J1152" s="5">
        <f>VLOOKUP(F1152,'Set up'!$A$2:$D$57,4,FALSE)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up'!$A$2:$E$57,5,FALSE)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up'!$A$2:$C$57,2,FALSE)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up'!$A$2:$C$57,3,FALSE)</f>
        <v>Cash</v>
      </c>
      <c r="J1153" s="5">
        <f>VLOOKUP(F1153,'Set up'!$A$2:$D$57,4,FALSE)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up'!$A$2:$E$57,5,FALSE)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up'!$A$2:$C$57,2,FALSE)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up'!$A$2:$C$57,3,FALSE)</f>
        <v>Cash</v>
      </c>
      <c r="J1154" s="5">
        <f>VLOOKUP(F1154,'Set up'!$A$2:$D$57,4,FALSE)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up'!$A$2:$E$57,5,FALSE)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up'!$A$2:$C$57,2,FALSE)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up'!$A$2:$C$57,3,FALSE)</f>
        <v>Cash</v>
      </c>
      <c r="J1155" s="5">
        <f>VLOOKUP(F1155,'Set up'!$A$2:$D$57,4,FALSE)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up'!$A$2:$E$57,5,FALSE)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up'!$A$2:$C$57,2,FALSE)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up'!$A$2:$C$57,3,FALSE)</f>
        <v>Cash</v>
      </c>
      <c r="J1156" s="5">
        <f>VLOOKUP(F1156,'Set up'!$A$2:$D$57,4,FALSE)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up'!$A$2:$E$57,5,FALSE)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up'!$A$2:$C$57,2,FALSE)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up'!$A$2:$C$57,3,FALSE)</f>
        <v>Cash</v>
      </c>
      <c r="J1157" s="5">
        <f>VLOOKUP(F1157,'Set up'!$A$2:$D$57,4,FALSE)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up'!$A$2:$E$57,5,FALSE)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up'!$A$2:$C$57,2,FALSE)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up'!$A$2:$C$57,3,FALSE)</f>
        <v>Cash</v>
      </c>
      <c r="J1158" s="5">
        <f>VLOOKUP(F1158,'Set up'!$A$2:$D$57,4,FALSE)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up'!$A$2:$E$57,5,FALSE)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up'!$A$2:$C$57,2,FALSE)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up'!$A$2:$C$57,3,FALSE)</f>
        <v>Cash</v>
      </c>
      <c r="J1159" s="5">
        <f>VLOOKUP(F1159,'Set up'!$A$2:$D$57,4,FALSE)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up'!$A$2:$E$57,5,FALSE)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up'!$A$2:$C$57,2,FALSE)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up'!$A$2:$C$57,3,FALSE)</f>
        <v>Cash</v>
      </c>
      <c r="J1160" s="5">
        <f>VLOOKUP(F1160,'Set up'!$A$2:$D$57,4,FALSE)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up'!$A$2:$E$57,5,FALSE)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up'!$A$2:$C$57,2,FALSE)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up'!$A$2:$C$57,3,FALSE)</f>
        <v>Cash</v>
      </c>
      <c r="J1161" s="5">
        <f>VLOOKUP(F1161,'Set up'!$A$2:$D$57,4,FALSE)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up'!$A$2:$E$57,5,FALSE)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up'!$A$2:$C$57,2,FALSE)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up'!$A$2:$C$57,3,FALSE)</f>
        <v>Cash</v>
      </c>
      <c r="J1162" s="5">
        <f>VLOOKUP(F1162,'Set up'!$A$2:$D$57,4,FALSE)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up'!$A$2:$E$57,5,FALSE)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up'!$A$2:$C$57,2,FALSE)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up'!$A$2:$C$57,3,FALSE)</f>
        <v>Cash</v>
      </c>
      <c r="J1163" s="5">
        <f>VLOOKUP(F1163,'Set up'!$A$2:$D$57,4,FALSE)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up'!$A$2:$E$57,5,FALSE)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up'!$A$2:$C$57,2,FALSE)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up'!$A$2:$C$57,3,FALSE)</f>
        <v>Cash</v>
      </c>
      <c r="J1164" s="5">
        <f>VLOOKUP(F1164,'Set up'!$A$2:$D$57,4,FALSE)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up'!$A$2:$E$57,5,FALSE)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up'!$A$2:$C$57,2,FALSE)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up'!$A$2:$C$57,3,FALSE)</f>
        <v>Cash</v>
      </c>
      <c r="J1165" s="5">
        <f>VLOOKUP(F1165,'Set up'!$A$2:$D$57,4,FALSE)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up'!$A$2:$E$57,5,FALSE)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up'!$A$2:$C$57,2,FALSE)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up'!$A$2:$C$57,3,FALSE)</f>
        <v>Cash</v>
      </c>
      <c r="J1166" s="5">
        <f>VLOOKUP(F1166,'Set up'!$A$2:$D$57,4,FALSE)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up'!$A$2:$E$57,5,FALSE)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up'!$A$2:$C$57,2,FALSE)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up'!$A$2:$C$57,3,FALSE)</f>
        <v>Cash</v>
      </c>
      <c r="J1167" s="5">
        <f>VLOOKUP(F1167,'Set up'!$A$2:$D$57,4,FALSE)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up'!$A$2:$E$57,5,FALSE)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up'!$A$2:$C$57,2,FALSE)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up'!$A$2:$C$57,3,FALSE)</f>
        <v>Cash</v>
      </c>
      <c r="J1168" s="5">
        <f>VLOOKUP(F1168,'Set up'!$A$2:$D$57,4,FALSE)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up'!$A$2:$E$57,5,FALSE)</f>
        <v>Trsf</v>
      </c>
      <c r="S1168" s="1" t="s">
        <v>1477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up'!$A$2:$C$57,2,FALSE)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up'!$A$2:$C$57,3,FALSE)</f>
        <v>Cash</v>
      </c>
      <c r="J1169" s="5">
        <f>VLOOKUP(F1169,'Set up'!$A$2:$D$57,4,FALSE)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up'!$A$2:$E$57,5,FALSE)</f>
        <v>Trsf</v>
      </c>
      <c r="S1169" s="1" t="s">
        <v>1477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up'!$A$2:$C$57,2,FALSE)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up'!$A$2:$C$57,3,FALSE)</f>
        <v>Cash</v>
      </c>
      <c r="J1170" s="5">
        <f>VLOOKUP(F1170,'Set up'!$A$2:$D$57,4,FALSE)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up'!$A$2:$E$57,5,FALSE)</f>
        <v>Trsf</v>
      </c>
      <c r="S1170" s="1" t="s">
        <v>1477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up'!$A$2:$C$57,2,FALSE)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up'!$A$2:$C$57,3,FALSE)</f>
        <v>Cash</v>
      </c>
      <c r="J1171" s="5">
        <f>VLOOKUP(F1171,'Set up'!$A$2:$D$57,4,FALSE)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up'!$A$2:$E$57,5,FALSE)</f>
        <v>Trsf</v>
      </c>
      <c r="S1171" s="1" t="s">
        <v>1216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up'!$A$2:$C$57,2,FALSE)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up'!$A$2:$C$57,3,FALSE)</f>
        <v>Cash</v>
      </c>
      <c r="J1172" s="5">
        <f>VLOOKUP(F1172,'Set up'!$A$2:$D$57,4,FALSE)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up'!$A$2:$E$57,5,FALSE)</f>
        <v>Trsf</v>
      </c>
      <c r="S1172" s="1" t="s">
        <v>1215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up'!$A$2:$C$57,2,FALSE)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up'!$A$2:$C$57,3,FALSE)</f>
        <v>Cash</v>
      </c>
      <c r="J1173" s="5">
        <f>VLOOKUP(F1173,'Set up'!$A$2:$D$57,4,FALSE)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up'!$A$2:$E$57,5,FALSE)</f>
        <v>Trsf</v>
      </c>
      <c r="S1173" s="1" t="s">
        <v>1217</v>
      </c>
    </row>
    <row r="1174" spans="1:19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up'!$A$2:$C$57,2,FALSE)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up'!$A$2:$C$57,3,FALSE)</f>
        <v>Cash</v>
      </c>
      <c r="J1174" s="5">
        <f>VLOOKUP(F1174,'Set up'!$A$2:$D$57,4,FALSE)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up'!$A$2:$E$57,5,FALSE)</f>
        <v>Trsf</v>
      </c>
      <c r="S1174" s="1" t="s">
        <v>1218</v>
      </c>
    </row>
    <row r="1175" spans="1:19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up'!$A$2:$C$57,2,FALSE)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up'!$A$2:$C$57,3,FALSE)</f>
        <v>Cash</v>
      </c>
      <c r="J1175" s="5">
        <f>VLOOKUP(F1175,'Set up'!$A$2:$D$57,4,FALSE)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up'!$A$2:$E$57,5,FALSE)</f>
        <v>Trsf</v>
      </c>
      <c r="S1175" s="1" t="s">
        <v>1141</v>
      </c>
    </row>
    <row r="1176" spans="1:19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up'!$A$2:$C$57,2,FALSE)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up'!$A$2:$C$57,3,FALSE)</f>
        <v>Cash</v>
      </c>
      <c r="J1176" s="5">
        <f>VLOOKUP(F1176,'Set up'!$A$2:$D$57,4,FALSE)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up'!$A$2:$E$57,5,FALSE)</f>
        <v>Trsf</v>
      </c>
      <c r="S1176" s="1" t="s">
        <v>1090</v>
      </c>
    </row>
    <row r="1177" spans="1:19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up'!$A$2:$C$57,2,FALSE)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up'!$A$2:$C$57,3,FALSE)</f>
        <v>Cash</v>
      </c>
      <c r="J1177" s="5">
        <f>VLOOKUP(F1177,'Set up'!$A$2:$D$57,4,FALSE)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up'!$A$2:$E$57,5,FALSE)</f>
        <v>Trsf</v>
      </c>
      <c r="S1177" s="1" t="s">
        <v>1506</v>
      </c>
    </row>
    <row r="1178" spans="1:19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up'!$A$2:$C$57,2,FALSE)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up'!$A$2:$C$57,3,FALSE)</f>
        <v>Cash</v>
      </c>
      <c r="J1178" s="5">
        <f>VLOOKUP(F1178,'Set up'!$A$2:$D$57,4,FALSE)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up'!$A$2:$E$57,5,FALSE)</f>
        <v>Trsf</v>
      </c>
      <c r="S1178" s="1" t="s">
        <v>1507</v>
      </c>
    </row>
    <row r="1179" spans="1:19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up'!$A$2:$C$57,2,FALSE)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up'!$A$2:$C$57,3,FALSE)</f>
        <v>Cash</v>
      </c>
      <c r="J1179" s="5">
        <f>VLOOKUP(F1179,'Set up'!$A$2:$D$57,4,FALSE)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up'!$A$2:$E$57,5,FALSE)</f>
        <v>Trsf</v>
      </c>
      <c r="S1179" s="1" t="s">
        <v>1508</v>
      </c>
    </row>
    <row r="1180" spans="1:19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up'!$A$2:$C$57,2,FALSE)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up'!$A$2:$C$57,3,FALSE)</f>
        <v>Cash</v>
      </c>
      <c r="J1180" s="5">
        <f>VLOOKUP(F1180,'Set up'!$A$2:$D$57,4,FALSE)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up'!$A$2:$E$57,5,FALSE)</f>
        <v>Trsf</v>
      </c>
      <c r="S1180" s="1" t="s">
        <v>1509</v>
      </c>
    </row>
    <row r="1181" spans="1:19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up'!$A$2:$C$57,2,FALSE)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up'!$A$2:$C$57,3,FALSE)</f>
        <v>Cash</v>
      </c>
      <c r="J1181" s="5">
        <f>VLOOKUP(F1181,'Set up'!$A$2:$D$57,4,FALSE)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up'!$A$2:$E$57,5,FALSE)</f>
        <v>Trsf</v>
      </c>
      <c r="S1181" s="1" t="s">
        <v>1511</v>
      </c>
    </row>
    <row r="1182" spans="1:19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up'!$A$2:$C$57,2,FALSE)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up'!$A$2:$C$57,3,FALSE)</f>
        <v>Cash</v>
      </c>
      <c r="J1182" s="5">
        <f>VLOOKUP(F1182,'Set up'!$A$2:$D$57,4,FALSE)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up'!$A$2:$E$57,5,FALSE)</f>
        <v>Trsf</v>
      </c>
      <c r="S1182" s="1" t="s">
        <v>1512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up'!$A$2:$C$57,2,FALSE)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up'!$A$2:$C$57,3,FALSE)</f>
        <v>45</v>
      </c>
      <c r="J1183" s="5">
        <f>VLOOKUP(F1183,'Set up'!$A$2:$D$57,4,FALSE)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up'!$A$2:$E$57,5,FALSE)</f>
        <v>PD Chq</v>
      </c>
      <c r="S1183" s="1" t="s">
        <v>1223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up'!$A$2:$C$57,2,FALSE)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up'!$A$2:$C$57,3,FALSE)</f>
        <v>45</v>
      </c>
      <c r="J1184" s="5">
        <f>VLOOKUP(F1184,'Set up'!$A$2:$D$57,4,FALSE)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up'!$A$2:$E$57,5,FALSE)</f>
        <v>PD Chq</v>
      </c>
      <c r="S1184" s="1" t="s">
        <v>1290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up'!$A$2:$C$57,2,FALSE)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up'!$A$2:$C$57,3,FALSE)</f>
        <v>45</v>
      </c>
      <c r="J1185" s="5">
        <f>VLOOKUP(F1185,'Set up'!$A$2:$D$57,4,FALSE)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up'!$A$2:$E$57,5,FALSE)</f>
        <v>PD Chq</v>
      </c>
      <c r="S1185" s="1" t="s">
        <v>1291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up'!$A$2:$C$57,2,FALSE)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up'!$A$2:$C$57,3,FALSE)</f>
        <v>45</v>
      </c>
      <c r="J1186" s="5">
        <f>VLOOKUP(F1186,'Set up'!$A$2:$D$57,4,FALSE)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up'!$A$2:$E$57,5,FALSE)</f>
        <v>PD Chq</v>
      </c>
      <c r="S1186" s="1" t="s">
        <v>1292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up'!$A$2:$C$57,2,FALSE)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up'!$A$2:$C$57,3,FALSE)</f>
        <v>45</v>
      </c>
      <c r="J1187" s="5">
        <f>VLOOKUP(F1187,'Set up'!$A$2:$D$57,4,FALSE)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up'!$A$2:$E$57,5,FALSE)</f>
        <v>PD Chq</v>
      </c>
      <c r="S1187" s="1" t="s">
        <v>1293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up'!$A$2:$C$57,2,FALSE)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up'!$A$2:$C$57,3,FALSE)</f>
        <v>120</v>
      </c>
      <c r="J1188" s="5">
        <f>VLOOKUP(F1188,'Set up'!$A$2:$D$57,4,FALSE)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up'!$A$2:$E$57,5,FALSE)</f>
        <v>Trsf</v>
      </c>
      <c r="S1188" s="1" t="s">
        <v>1298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up'!$A$2:$C$57,2,FALSE)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up'!$A$2:$C$57,3,FALSE)</f>
        <v>120</v>
      </c>
      <c r="J1189" s="5">
        <f>VLOOKUP(F1189,'Set up'!$A$2:$D$57,4,FALSE)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up'!$A$2:$E$57,5,FALSE)</f>
        <v>Trsf</v>
      </c>
      <c r="S1189" s="1" t="s">
        <v>1298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up'!$A$2:$C$57,2,FALSE)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up'!$A$2:$C$57,3,FALSE)</f>
        <v>120</v>
      </c>
      <c r="J1190" s="5">
        <f>VLOOKUP(F1190,'Set up'!$A$2:$D$57,4,FALSE)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up'!$A$2:$E$57,5,FALSE)</f>
        <v>Trsf</v>
      </c>
      <c r="S1190" s="1" t="s">
        <v>1298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up'!$A$2:$C$57,2,FALSE)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up'!$A$2:$C$57,3,FALSE)</f>
        <v>120</v>
      </c>
      <c r="J1191" s="5">
        <f>VLOOKUP(F1191,'Set up'!$A$2:$D$57,4,FALSE)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up'!$A$2:$E$57,5,FALSE)</f>
        <v>Trsf</v>
      </c>
      <c r="S1191" s="1" t="s">
        <v>1298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up'!$A$2:$C$57,2,FALSE)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up'!$A$2:$C$57,3,FALSE)</f>
        <v>120</v>
      </c>
      <c r="J1192" s="5">
        <f>VLOOKUP(F1192,'Set up'!$A$2:$D$57,4,FALSE)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up'!$A$2:$E$57,5,FALSE)</f>
        <v>Trsf</v>
      </c>
      <c r="S1192" s="1" t="s">
        <v>1298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up'!$A$2:$C$57,2,FALSE)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up'!$A$2:$C$57,3,FALSE)</f>
        <v>120</v>
      </c>
      <c r="J1193" s="5">
        <f>VLOOKUP(F1193,'Set up'!$A$2:$D$57,4,FALSE)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up'!$A$2:$E$57,5,FALSE)</f>
        <v>Trsf</v>
      </c>
      <c r="S1193" s="1" t="s">
        <v>1298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up'!$A$2:$C$57,2,FALSE)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up'!$A$2:$C$57,3,FALSE)</f>
        <v>Cash</v>
      </c>
      <c r="J1194" s="5">
        <f>VLOOKUP(F1194,'Set up'!$A$2:$D$57,4,FALSE)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up'!$A$2:$E$57,5,FALSE)</f>
        <v>Trsf</v>
      </c>
      <c r="S1194" s="1" t="s">
        <v>1102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up'!$A$2:$C$57,2,FALSE)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up'!$A$2:$C$57,3,FALSE)</f>
        <v>Cash</v>
      </c>
      <c r="J1195" s="5">
        <f>VLOOKUP(F1195,'Set up'!$A$2:$D$57,4,FALSE)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up'!$A$2:$E$57,5,FALSE)</f>
        <v>Trsf</v>
      </c>
      <c r="S1195" s="1" t="s">
        <v>1103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up'!$A$2:$C$57,2,FALSE)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up'!$A$2:$C$57,3,FALSE)</f>
        <v>Cash</v>
      </c>
      <c r="J1196" s="5">
        <f>VLOOKUP(F1196,'Set up'!$A$2:$D$57,4,FALSE)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up'!$A$2:$E$57,5,FALSE)</f>
        <v>Trsf</v>
      </c>
      <c r="S1196" s="1" t="s">
        <v>1103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up'!$A$2:$C$57,2,FALSE)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up'!$A$2:$C$57,3,FALSE)</f>
        <v>Cash</v>
      </c>
      <c r="J1197" s="5">
        <f>VLOOKUP(F1197,'Set up'!$A$2:$D$57,4,FALSE)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up'!$A$2:$E$57,5,FALSE)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up'!$A$2:$C$57,2,FALSE)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up'!$A$2:$C$57,3,FALSE)</f>
        <v>Cash</v>
      </c>
      <c r="J1198" s="5">
        <f>VLOOKUP(F1198,'Set up'!$A$2:$D$57,4,FALSE)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up'!$A$2:$E$57,5,FALSE)</f>
        <v>Trsf</v>
      </c>
      <c r="S1198" s="1" t="s">
        <v>1214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up'!$A$2:$C$57,2,FALSE)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up'!$A$2:$C$57,3,FALSE)</f>
        <v>Cash</v>
      </c>
      <c r="J1199" s="5">
        <f>VLOOKUP(F1199,'Set up'!$A$2:$D$57,4,FALSE)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up'!$A$2:$E$57,5,FALSE)</f>
        <v>Trsf</v>
      </c>
      <c r="S1199" s="1" t="s">
        <v>1513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up'!$A$2:$C$57,2,FALSE)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up'!$A$2:$C$57,3,FALSE)</f>
        <v>Cash</v>
      </c>
      <c r="J1200" s="5">
        <f>VLOOKUP(F1200,'Set up'!$A$2:$D$57,4,FALSE)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up'!$A$2:$E$57,5,FALSE)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up'!$A$2:$C$57,2,FALSE)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up'!$A$2:$C$57,3,FALSE)</f>
        <v>Cash</v>
      </c>
      <c r="J1201" s="5">
        <f>VLOOKUP(F1201,'Set up'!$A$2:$D$57,4,FALSE)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up'!$A$2:$E$57,5,FALSE)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up'!$A$2:$C$57,2,FALSE)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up'!$A$2:$C$57,3,FALSE)</f>
        <v>Cash</v>
      </c>
      <c r="J1202" s="5">
        <f>VLOOKUP(F1202,'Set up'!$A$2:$D$57,4,FALSE)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up'!$A$2:$E$57,5,FALSE)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up'!$A$2:$C$57,2,FALSE)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up'!$A$2:$C$57,3,FALSE)</f>
        <v>Cash</v>
      </c>
      <c r="J1203" s="5">
        <f>VLOOKUP(F1203,'Set up'!$A$2:$D$57,4,FALSE)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up'!$A$2:$E$57,5,FALSE)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up'!$A$2:$C$57,2,FALSE)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up'!$A$2:$C$57,3,FALSE)</f>
        <v>Cash</v>
      </c>
      <c r="J1204" s="5">
        <f>VLOOKUP(F1204,'Set up'!$A$2:$D$57,4,FALSE)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up'!$A$2:$E$57,5,FALSE)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up'!$A$2:$C$57,2,FALSE)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up'!$A$2:$C$57,3,FALSE)</f>
        <v>Cash</v>
      </c>
      <c r="J1205" s="5">
        <f>VLOOKUP(F1205,'Set up'!$A$2:$D$57,4,FALSE)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up'!$A$2:$E$57,5,FALSE)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up'!$A$2:$C$57,2,FALSE)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up'!$A$2:$C$57,3,FALSE)</f>
        <v>Cash</v>
      </c>
      <c r="J1206" s="5">
        <f>VLOOKUP(F1206,'Set up'!$A$2:$D$57,4,FALSE)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up'!$A$2:$E$57,5,FALSE)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up'!$A$2:$C$57,2,FALSE)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up'!$A$2:$C$57,3,FALSE)</f>
        <v>60</v>
      </c>
      <c r="J1207" s="5">
        <f>VLOOKUP(F1207,'Set up'!$A$2:$D$57,4,FALSE)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up'!$A$2:$E$57,5,FALSE)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up'!$A$2:$C$57,2,FALSE)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up'!$A$2:$C$57,3,FALSE)</f>
        <v>60</v>
      </c>
      <c r="J1208" s="5">
        <f>VLOOKUP(F1208,'Set up'!$A$2:$D$57,4,FALSE)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up'!$A$2:$E$57,5,FALSE)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up'!$A$2:$C$57,2,FALSE)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up'!$A$2:$C$57,3,FALSE)</f>
        <v>60</v>
      </c>
      <c r="J1209" s="5">
        <f>VLOOKUP(F1209,'Set up'!$A$2:$D$57,4,FALSE)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up'!$A$2:$E$57,5,FALSE)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up'!$A$2:$C$57,2,FALSE)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up'!$A$2:$C$57,3,FALSE)</f>
        <v>60</v>
      </c>
      <c r="J1210" s="5">
        <f>VLOOKUP(F1210,'Set up'!$A$2:$D$57,4,FALSE)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up'!$A$2:$E$57,5,FALSE)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up'!$A$2:$C$57,2,FALSE)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up'!$A$2:$C$57,3,FALSE)</f>
        <v>Cash</v>
      </c>
      <c r="J1211" s="5">
        <f>VLOOKUP(F1211,'Set up'!$A$2:$D$57,4,FALSE)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up'!$A$2:$E$57,5,FALSE)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up'!$A$2:$C$57,2,FALSE)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up'!$A$2:$C$57,3,FALSE)</f>
        <v>Cash</v>
      </c>
      <c r="J1212" s="5">
        <f>VLOOKUP(F1212,'Set up'!$A$2:$D$57,4,FALSE)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up'!$A$2:$E$57,5,FALSE)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up'!$A$2:$C$57,2,FALSE)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up'!$A$2:$C$57,3,FALSE)</f>
        <v>Cash</v>
      </c>
      <c r="J1213" s="5">
        <f>VLOOKUP(F1213,'Set up'!$A$2:$D$57,4,FALSE)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up'!$A$2:$E$57,5,FALSE)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up'!$A$2:$C$57,2,FALSE)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up'!$A$2:$C$57,3,FALSE)</f>
        <v>Cash</v>
      </c>
      <c r="J1214" s="5">
        <f>VLOOKUP(F1214,'Set up'!$A$2:$D$57,4,FALSE)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up'!$A$2:$E$57,5,FALSE)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up'!$A$2:$C$57,2,FALSE)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up'!$A$2:$C$57,3,FALSE)</f>
        <v>Cash</v>
      </c>
      <c r="J1215" s="5">
        <f>VLOOKUP(F1215,'Set up'!$A$2:$D$57,4,FALSE)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up'!$A$2:$E$57,5,FALSE)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up'!$A$2:$C$57,2,FALSE)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up'!$A$2:$C$57,3,FALSE)</f>
        <v>Cash</v>
      </c>
      <c r="J1216" s="5">
        <f>VLOOKUP(F1216,'Set up'!$A$2:$D$57,4,FALSE)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up'!$A$2:$E$57,5,FALSE)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up'!$A$2:$C$57,2,FALSE)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up'!$A$2:$C$57,3,FALSE)</f>
        <v>Cash</v>
      </c>
      <c r="J1217" s="5">
        <f>VLOOKUP(F1217,'Set up'!$A$2:$D$57,4,FALSE)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up'!$A$2:$E$57,5,FALSE)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up'!$A$2:$C$57,2,FALSE)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up'!$A$2:$C$57,3,FALSE)</f>
        <v>Cash</v>
      </c>
      <c r="J1218" s="5">
        <f>VLOOKUP(F1218,'Set up'!$A$2:$D$57,4,FALSE)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up'!$A$2:$E$57,5,FALSE)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up'!$A$2:$C$57,2,FALSE)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up'!$A$2:$C$57,3,FALSE)</f>
        <v>Cash</v>
      </c>
      <c r="J1219" s="5">
        <f>VLOOKUP(F1219,'Set up'!$A$2:$D$57,4,FALSE)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up'!$A$2:$E$57,5,FALSE)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up'!$A$2:$C$57,2,FALSE)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up'!$A$2:$C$57,3,FALSE)</f>
        <v>Cash</v>
      </c>
      <c r="J1220" s="5">
        <f>VLOOKUP(F1220,'Set up'!$A$2:$D$57,4,FALSE)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up'!$A$2:$E$57,5,FALSE)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up'!$A$2:$C$57,2,FALSE)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up'!$A$2:$C$57,3,FALSE)</f>
        <v>Cash</v>
      </c>
      <c r="J1221" s="5">
        <f>VLOOKUP(F1221,'Set up'!$A$2:$D$57,4,FALSE)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up'!$A$2:$E$57,5,FALSE)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up'!$A$2:$C$57,2,FALSE)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up'!$A$2:$C$57,3,FALSE)</f>
        <v>Cash</v>
      </c>
      <c r="J1222" s="5">
        <f>VLOOKUP(F1222,'Set up'!$A$2:$D$57,4,FALSE)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up'!$A$2:$E$57,5,FALSE)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up'!$A$2:$C$57,2,FALSE)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up'!$A$2:$C$57,3,FALSE)</f>
        <v>Cash</v>
      </c>
      <c r="J1223" s="5">
        <f>VLOOKUP(F1223,'Set up'!$A$2:$D$57,4,FALSE)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up'!$A$2:$E$57,5,FALSE)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up'!$A$2:$C$57,2,FALSE)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up'!$A$2:$C$57,3,FALSE)</f>
        <v>Cash</v>
      </c>
      <c r="J1224" s="5">
        <f>VLOOKUP(F1224,'Set up'!$A$2:$D$57,4,FALSE)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up'!$A$2:$E$57,5,FALSE)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up'!$A$2:$C$57,2,FALSE)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up'!$A$2:$C$57,3,FALSE)</f>
        <v>Cash</v>
      </c>
      <c r="J1225" s="5">
        <f>VLOOKUP(F1225,'Set up'!$A$2:$D$57,4,FALSE)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up'!$A$2:$E$57,5,FALSE)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up'!$A$2:$C$57,2,FALSE)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up'!$A$2:$C$57,3,FALSE)</f>
        <v>Cash</v>
      </c>
      <c r="J1226" s="5">
        <f>VLOOKUP(F1226,'Set up'!$A$2:$D$57,4,FALSE)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up'!$A$2:$E$57,5,FALSE)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up'!$A$2:$C$57,2,FALSE)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up'!$A$2:$C$57,3,FALSE)</f>
        <v>Cash</v>
      </c>
      <c r="J1227" s="5">
        <f>VLOOKUP(F1227,'Set up'!$A$2:$D$57,4,FALSE)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up'!$A$2:$E$57,5,FALSE)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up'!$A$2:$C$57,2,FALSE)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up'!$A$2:$C$57,3,FALSE)</f>
        <v>Cash</v>
      </c>
      <c r="J1228" s="5">
        <f>VLOOKUP(F1228,'Set up'!$A$2:$D$57,4,FALSE)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up'!$A$2:$E$57,5,FALSE)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up'!$A$2:$C$57,2,FALSE)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up'!$A$2:$C$57,3,FALSE)</f>
        <v>Cash</v>
      </c>
      <c r="J1229" s="5">
        <f>VLOOKUP(F1229,'Set up'!$A$2:$D$57,4,FALSE)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up'!$A$2:$E$57,5,FALSE)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up'!$A$2:$C$57,2,FALSE)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up'!$A$2:$C$57,3,FALSE)</f>
        <v>Cash</v>
      </c>
      <c r="J1230" s="5">
        <f>VLOOKUP(F1230,'Set up'!$A$2:$D$57,4,FALSE)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up'!$A$2:$E$57,5,FALSE)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up'!$A$2:$C$57,2,FALSE)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up'!$A$2:$C$57,3,FALSE)</f>
        <v>Cash</v>
      </c>
      <c r="J1231" s="5">
        <f>VLOOKUP(F1231,'Set up'!$A$2:$D$57,4,FALSE)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up'!$A$2:$E$57,5,FALSE)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up'!$A$2:$C$57,2,FALSE)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up'!$A$2:$C$57,3,FALSE)</f>
        <v>Cash</v>
      </c>
      <c r="J1232" s="5">
        <f>VLOOKUP(F1232,'Set up'!$A$2:$D$57,4,FALSE)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up'!$A$2:$E$57,5,FALSE)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up'!$A$2:$C$57,2,FALSE)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up'!$A$2:$C$57,3,FALSE)</f>
        <v>Cash</v>
      </c>
      <c r="J1233" s="5">
        <f>VLOOKUP(F1233,'Set up'!$A$2:$D$57,4,FALSE)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up'!$A$2:$E$57,5,FALSE)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up'!$A$2:$C$57,2,FALSE)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up'!$A$2:$C$57,3,FALSE)</f>
        <v>Cash</v>
      </c>
      <c r="J1234" s="5">
        <f>VLOOKUP(F1234,'Set up'!$A$2:$D$57,4,FALSE)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up'!$A$2:$E$57,5,FALSE)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up'!$A$2:$C$57,2,FALSE)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up'!$A$2:$C$57,3,FALSE)</f>
        <v>Cash</v>
      </c>
      <c r="J1235" s="5">
        <f>VLOOKUP(F1235,'Set up'!$A$2:$D$57,4,FALSE)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up'!$A$2:$E$57,5,FALSE)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up'!$A$2:$C$57,2,FALSE)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up'!$A$2:$C$57,3,FALSE)</f>
        <v>Cash</v>
      </c>
      <c r="J1236" s="5">
        <f>VLOOKUP(F1236,'Set up'!$A$2:$D$57,4,FALSE)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up'!$A$2:$E$57,5,FALSE)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up'!$A$2:$C$57,2,FALSE)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up'!$A$2:$C$57,3,FALSE)</f>
        <v>Cash</v>
      </c>
      <c r="J1237" s="5">
        <f>VLOOKUP(F1237,'Set up'!$A$2:$D$57,4,FALSE)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up'!$A$2:$E$57,5,FALSE)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up'!$A$2:$C$57,2,FALSE)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up'!$A$2:$C$57,3,FALSE)</f>
        <v>Cash</v>
      </c>
      <c r="J1238" s="5">
        <f>VLOOKUP(F1238,'Set up'!$A$2:$D$57,4,FALSE)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up'!$A$2:$E$57,5,FALSE)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up'!$A$2:$C$57,2,FALSE)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up'!$A$2:$C$57,3,FALSE)</f>
        <v>Cash</v>
      </c>
      <c r="J1239" s="5">
        <f>VLOOKUP(F1239,'Set up'!$A$2:$D$57,4,FALSE)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up'!$A$2:$E$57,5,FALSE)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up'!$A$2:$C$57,2,FALSE)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up'!$A$2:$C$57,3,FALSE)</f>
        <v>Cash</v>
      </c>
      <c r="J1240" s="5">
        <f>VLOOKUP(F1240,'Set up'!$A$2:$D$57,4,FALSE)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up'!$A$2:$E$57,5,FALSE)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up'!$A$2:$C$57,2,FALSE)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up'!$A$2:$C$57,3,FALSE)</f>
        <v>Cash</v>
      </c>
      <c r="J1241" s="5">
        <f>VLOOKUP(F1241,'Set up'!$A$2:$D$57,4,FALSE)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up'!$A$2:$E$57,5,FALSE)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up'!$A$2:$C$57,2,FALSE)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up'!$A$2:$C$57,3,FALSE)</f>
        <v>Cash</v>
      </c>
      <c r="J1242" s="5">
        <f>VLOOKUP(F1242,'Set up'!$A$2:$D$57,4,FALSE)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up'!$A$2:$E$57,5,FALSE)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up'!$A$2:$C$57,2,FALSE)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up'!$A$2:$C$57,3,FALSE)</f>
        <v>Cash</v>
      </c>
      <c r="J1243" s="5">
        <f>VLOOKUP(F1243,'Set up'!$A$2:$D$57,4,FALSE)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up'!$A$2:$E$57,5,FALSE)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up'!$A$2:$C$57,2,FALSE)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up'!$A$2:$C$57,3,FALSE)</f>
        <v>Cash</v>
      </c>
      <c r="J1244" s="5">
        <f>VLOOKUP(F1244,'Set up'!$A$2:$D$57,4,FALSE)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up'!$A$2:$E$57,5,FALSE)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up'!$A$2:$C$57,2,FALSE)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up'!$A$2:$C$57,3,FALSE)</f>
        <v>Cash</v>
      </c>
      <c r="J1245" s="5">
        <f>VLOOKUP(F1245,'Set up'!$A$2:$D$57,4,FALSE)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up'!$A$2:$E$57,5,FALSE)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up'!$A$2:$C$57,2,FALSE)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up'!$A$2:$C$57,3,FALSE)</f>
        <v>Cash</v>
      </c>
      <c r="J1246" s="5">
        <f>VLOOKUP(F1246,'Set up'!$A$2:$D$57,4,FALSE)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up'!$A$2:$E$57,5,FALSE)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up'!$A$2:$C$57,2,FALSE)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up'!$A$2:$C$57,3,FALSE)</f>
        <v>Cash</v>
      </c>
      <c r="J1247" s="5">
        <f>VLOOKUP(F1247,'Set up'!$A$2:$D$57,4,FALSE)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up'!$A$2:$E$57,5,FALSE)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up'!$A$2:$C$57,2,FALSE)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up'!$A$2:$C$57,3,FALSE)</f>
        <v>Cash</v>
      </c>
      <c r="J1248" s="5">
        <f>VLOOKUP(F1248,'Set up'!$A$2:$D$57,4,FALSE)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up'!$A$2:$E$57,5,FALSE)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up'!$A$2:$C$57,2,FALSE)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up'!$A$2:$C$57,3,FALSE)</f>
        <v>Cash</v>
      </c>
      <c r="J1249" s="5">
        <f>VLOOKUP(F1249,'Set up'!$A$2:$D$57,4,FALSE)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up'!$A$2:$E$57,5,FALSE)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up'!$A$2:$C$57,2,FALSE)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up'!$A$2:$C$57,3,FALSE)</f>
        <v>Cash</v>
      </c>
      <c r="J1250" s="5">
        <f>VLOOKUP(F1250,'Set up'!$A$2:$D$57,4,FALSE)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up'!$A$2:$E$57,5,FALSE)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up'!$A$2:$C$57,2,FALSE)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up'!$A$2:$C$57,3,FALSE)</f>
        <v>Cash</v>
      </c>
      <c r="J1251" s="5">
        <f>VLOOKUP(F1251,'Set up'!$A$2:$D$57,4,FALSE)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up'!$A$2:$E$57,5,FALSE)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up'!$A$2:$C$57,2,FALSE)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up'!$A$2:$C$57,3,FALSE)</f>
        <v>Cash</v>
      </c>
      <c r="J1252" s="5">
        <f>VLOOKUP(F1252,'Set up'!$A$2:$D$57,4,FALSE)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up'!$A$2:$E$57,5,FALSE)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up'!$A$2:$C$57,2,FALSE)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up'!$A$2:$C$57,3,FALSE)</f>
        <v>Cash</v>
      </c>
      <c r="J1253" s="5">
        <f>VLOOKUP(F1253,'Set up'!$A$2:$D$57,4,FALSE)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up'!$A$2:$E$57,5,FALSE)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up'!$A$2:$C$57,2,FALSE)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up'!$A$2:$C$57,3,FALSE)</f>
        <v>Cash</v>
      </c>
      <c r="J1254" s="5">
        <f>VLOOKUP(F1254,'Set up'!$A$2:$D$57,4,FALSE)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up'!$A$2:$E$57,5,FALSE)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up'!$A$2:$C$57,2,FALSE)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up'!$A$2:$C$57,3,FALSE)</f>
        <v>Cash</v>
      </c>
      <c r="J1255" s="5">
        <f>VLOOKUP(F1255,'Set up'!$A$2:$D$57,4,FALSE)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up'!$A$2:$E$57,5,FALSE)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up'!$A$2:$C$57,2,FALSE)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up'!$A$2:$C$57,3,FALSE)</f>
        <v>120</v>
      </c>
      <c r="J1256" s="5">
        <f>VLOOKUP(F1256,'Set up'!$A$2:$D$57,4,FALSE)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up'!$A$2:$E$57,5,FALSE)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up'!$A$2:$C$57,2,FALSE)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up'!$A$2:$C$57,3,FALSE)</f>
        <v>120</v>
      </c>
      <c r="J1257" s="5">
        <f>VLOOKUP(F1257,'Set up'!$A$2:$D$57,4,FALSE)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up'!$A$2:$E$57,5,FALSE)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up'!$A$2:$C$57,2,FALSE)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up'!$A$2:$C$57,3,FALSE)</f>
        <v>120</v>
      </c>
      <c r="J1258" s="5">
        <f>VLOOKUP(F1258,'Set up'!$A$2:$D$57,4,FALSE)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up'!$A$2:$E$57,5,FALSE)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up'!$A$2:$C$57,2,FALSE)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up'!$A$2:$C$57,3,FALSE)</f>
        <v>120</v>
      </c>
      <c r="J1259" s="5">
        <f>VLOOKUP(F1259,'Set up'!$A$2:$D$57,4,FALSE)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up'!$A$2:$E$57,5,FALSE)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up'!$A$2:$C$57,2,FALSE)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up'!$A$2:$C$57,3,FALSE)</f>
        <v>120</v>
      </c>
      <c r="J1260" s="5">
        <f>VLOOKUP(F1260,'Set up'!$A$2:$D$57,4,FALSE)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up'!$A$2:$E$57,5,FALSE)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up'!$A$2:$C$57,2,FALSE)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up'!$A$2:$C$57,3,FALSE)</f>
        <v>120</v>
      </c>
      <c r="J1261" s="5">
        <f>VLOOKUP(F1261,'Set up'!$A$2:$D$57,4,FALSE)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up'!$A$2:$E$57,5,FALSE)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up'!$A$2:$C$57,2,FALSE)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up'!$A$2:$C$57,3,FALSE)</f>
        <v>120</v>
      </c>
      <c r="J1262" s="5">
        <f>VLOOKUP(F1262,'Set up'!$A$2:$D$57,4,FALSE)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up'!$A$2:$E$57,5,FALSE)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up'!$A$2:$C$57,2,FALSE)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up'!$A$2:$C$57,3,FALSE)</f>
        <v>Cash</v>
      </c>
      <c r="J1263" s="5">
        <f>VLOOKUP(F1263,'Set up'!$A$2:$D$57,4,FALSE)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up'!$A$2:$E$57,5,FALSE)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up'!$A$2:$C$57,2,FALSE)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up'!$A$2:$C$57,3,FALSE)</f>
        <v>Cash</v>
      </c>
      <c r="J1264" s="5">
        <f>VLOOKUP(F1264,'Set up'!$A$2:$D$57,4,FALSE)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up'!$A$2:$E$57,5,FALSE)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up'!$A$2:$C$57,2,FALSE)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up'!$A$2:$C$57,3,FALSE)</f>
        <v>Cash</v>
      </c>
      <c r="J1265" s="5">
        <f>VLOOKUP(F1265,'Set up'!$A$2:$D$57,4,FALSE)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up'!$A$2:$E$57,5,FALSE)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up'!$A$2:$C$57,2,FALSE)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up'!$A$2:$C$57,3,FALSE)</f>
        <v>Cash</v>
      </c>
      <c r="J1266" s="5">
        <f>VLOOKUP(F1266,'Set up'!$A$2:$D$57,4,FALSE)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up'!$A$2:$E$57,5,FALSE)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up'!$A$2:$C$57,2,FALSE)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up'!$A$2:$C$57,3,FALSE)</f>
        <v>Cash</v>
      </c>
      <c r="J1267" s="5">
        <f>VLOOKUP(F1267,'Set up'!$A$2:$D$57,4,FALSE)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up'!$A$2:$E$57,5,FALSE)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up'!$A$2:$C$57,2,FALSE)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up'!$A$2:$C$57,3,FALSE)</f>
        <v>Cash</v>
      </c>
      <c r="J1268" s="5">
        <f>VLOOKUP(F1268,'Set up'!$A$2:$D$57,4,FALSE)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up'!$A$2:$E$57,5,FALSE)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up'!$A$2:$C$57,2,FALSE)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up'!$A$2:$C$57,3,FALSE)</f>
        <v>Cash</v>
      </c>
      <c r="J1269" s="5">
        <f>VLOOKUP(F1269,'Set up'!$A$2:$D$57,4,FALSE)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up'!$A$2:$E$57,5,FALSE)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up'!$A$2:$C$57,2,FALSE)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up'!$A$2:$C$57,3,FALSE)</f>
        <v>Cash</v>
      </c>
      <c r="J1270" s="5">
        <f>VLOOKUP(F1270,'Set up'!$A$2:$D$57,4,FALSE)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up'!$A$2:$E$57,5,FALSE)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up'!$A$2:$C$57,2,FALSE)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up'!$A$2:$C$57,3,FALSE)</f>
        <v>Cash</v>
      </c>
      <c r="J1271" s="5">
        <f>VLOOKUP(F1271,'Set up'!$A$2:$D$57,4,FALSE)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up'!$A$2:$E$57,5,FALSE)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up'!$A$2:$C$57,2,FALSE)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up'!$A$2:$C$57,3,FALSE)</f>
        <v>Cash</v>
      </c>
      <c r="J1272" s="5">
        <f>VLOOKUP(F1272,'Set up'!$A$2:$D$57,4,FALSE)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up'!$A$2:$E$57,5,FALSE)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up'!$A$2:$C$57,2,FALSE)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up'!$A$2:$C$57,3,FALSE)</f>
        <v>Cash</v>
      </c>
      <c r="J1273" s="5">
        <f>VLOOKUP(F1273,'Set up'!$A$2:$D$57,4,FALSE)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up'!$A$2:$E$57,5,FALSE)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up'!$A$2:$C$57,2,FALSE)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up'!$A$2:$C$57,3,FALSE)</f>
        <v>Cash</v>
      </c>
      <c r="J1274" s="5">
        <f>VLOOKUP(F1274,'Set up'!$A$2:$D$57,4,FALSE)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up'!$A$2:$E$57,5,FALSE)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up'!$A$2:$C$57,2,FALSE)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up'!$A$2:$C$57,3,FALSE)</f>
        <v>Cash</v>
      </c>
      <c r="J1275" s="5">
        <f>VLOOKUP(F1275,'Set up'!$A$2:$D$57,4,FALSE)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up'!$A$2:$E$57,5,FALSE)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up'!$A$2:$C$57,2,FALSE)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up'!$A$2:$C$57,3,FALSE)</f>
        <v>Cash</v>
      </c>
      <c r="J1276" s="5">
        <f>VLOOKUP(F1276,'Set up'!$A$2:$D$57,4,FALSE)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up'!$A$2:$E$57,5,FALSE)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up'!$A$2:$C$57,2,FALSE)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up'!$A$2:$C$57,3,FALSE)</f>
        <v>Cash</v>
      </c>
      <c r="J1277" s="5">
        <f>VLOOKUP(F1277,'Set up'!$A$2:$D$57,4,FALSE)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up'!$A$2:$E$57,5,FALSE)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up'!$A$2:$C$57,2,FALSE)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up'!$A$2:$C$57,3,FALSE)</f>
        <v>Cash</v>
      </c>
      <c r="J1278" s="5">
        <f>VLOOKUP(F1278,'Set up'!$A$2:$D$57,4,FALSE)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up'!$A$2:$E$57,5,FALSE)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up'!$A$2:$C$57,2,FALSE)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up'!$A$2:$C$57,3,FALSE)</f>
        <v>Cash</v>
      </c>
      <c r="J1279" s="5">
        <f>VLOOKUP(F1279,'Set up'!$A$2:$D$57,4,FALSE)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up'!$A$2:$E$57,5,FALSE)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up'!$A$2:$C$57,2,FALSE)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up'!$A$2:$C$57,3,FALSE)</f>
        <v>Cash</v>
      </c>
      <c r="J1280" s="5">
        <f>VLOOKUP(F1280,'Set up'!$A$2:$D$57,4,FALSE)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up'!$A$2:$E$57,5,FALSE)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up'!$A$2:$C$57,2,FALSE)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up'!$A$2:$C$57,3,FALSE)</f>
        <v>Cash</v>
      </c>
      <c r="J1281" s="5">
        <f>VLOOKUP(F1281,'Set up'!$A$2:$D$57,4,FALSE)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up'!$A$2:$E$57,5,FALSE)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up'!$A$2:$C$57,2,FALSE)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up'!$A$2:$C$57,3,FALSE)</f>
        <v>Cash</v>
      </c>
      <c r="J1282" s="5">
        <f>VLOOKUP(F1282,'Set up'!$A$2:$D$57,4,FALSE)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up'!$A$2:$E$57,5,FALSE)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up'!$A$2:$C$57,2,FALSE)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up'!$A$2:$C$57,3,FALSE)</f>
        <v>Cash</v>
      </c>
      <c r="J1283" s="5">
        <f>VLOOKUP(F1283,'Set up'!$A$2:$D$57,4,FALSE)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up'!$A$2:$E$57,5,FALSE)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up'!$A$2:$C$57,2,FALSE)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up'!$A$2:$C$57,3,FALSE)</f>
        <v>Cash</v>
      </c>
      <c r="J1284" s="5">
        <f>VLOOKUP(F1284,'Set up'!$A$2:$D$57,4,FALSE)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up'!$A$2:$E$57,5,FALSE)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up'!$A$2:$C$57,2,FALSE)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up'!$A$2:$C$57,3,FALSE)</f>
        <v>Cash</v>
      </c>
      <c r="J1285" s="5">
        <f>VLOOKUP(F1285,'Set up'!$A$2:$D$57,4,FALSE)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up'!$A$2:$E$57,5,FALSE)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up'!$A$2:$C$57,2,FALSE)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up'!$A$2:$C$57,3,FALSE)</f>
        <v>Cash</v>
      </c>
      <c r="J1286" s="5">
        <f>VLOOKUP(F1286,'Set up'!$A$2:$D$57,4,FALSE)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up'!$A$2:$E$57,5,FALSE)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up'!$A$2:$C$57,2,FALSE)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up'!$A$2:$C$57,3,FALSE)</f>
        <v>Cash</v>
      </c>
      <c r="J1287" s="5">
        <f>VLOOKUP(F1287,'Set up'!$A$2:$D$57,4,FALSE)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up'!$A$2:$E$57,5,FALSE)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up'!$A$2:$C$57,2,FALSE)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up'!$A$2:$C$57,3,FALSE)</f>
        <v>Cash</v>
      </c>
      <c r="J1288" s="5">
        <f>VLOOKUP(F1288,'Set up'!$A$2:$D$57,4,FALSE)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up'!$A$2:$E$57,5,FALSE)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up'!$A$2:$C$57,2,FALSE)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up'!$A$2:$C$57,3,FALSE)</f>
        <v>Cash</v>
      </c>
      <c r="J1289" s="5">
        <f>VLOOKUP(F1289,'Set up'!$A$2:$D$57,4,FALSE)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up'!$A$2:$E$57,5,FALSE)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up'!$A$2:$C$57,2,FALSE)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up'!$A$2:$C$57,3,FALSE)</f>
        <v>Cash</v>
      </c>
      <c r="J1290" s="5">
        <f>VLOOKUP(F1290,'Set up'!$A$2:$D$57,4,FALSE)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up'!$A$2:$E$57,5,FALSE)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up'!$A$2:$C$57,2,FALSE)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up'!$A$2:$C$57,3,FALSE)</f>
        <v>Cash</v>
      </c>
      <c r="J1291" s="5">
        <f>VLOOKUP(F1291,'Set up'!$A$2:$D$57,4,FALSE)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up'!$A$2:$E$57,5,FALSE)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up'!$A$2:$C$57,2,FALSE)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up'!$A$2:$C$57,3,FALSE)</f>
        <v>Cash</v>
      </c>
      <c r="J1292" s="5">
        <f>VLOOKUP(F1292,'Set up'!$A$2:$D$57,4,FALSE)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up'!$A$2:$E$57,5,FALSE)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up'!$A$2:$C$57,2,FALSE)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up'!$A$2:$C$57,3,FALSE)</f>
        <v>Cash</v>
      </c>
      <c r="J1293" s="5">
        <f>VLOOKUP(F1293,'Set up'!$A$2:$D$57,4,FALSE)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up'!$A$2:$E$57,5,FALSE)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up'!$A$2:$C$57,2,FALSE)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up'!$A$2:$C$57,3,FALSE)</f>
        <v>Cash</v>
      </c>
      <c r="J1294" s="5">
        <f>VLOOKUP(F1294,'Set up'!$A$2:$D$57,4,FALSE)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up'!$A$2:$E$57,5,FALSE)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up'!$A$2:$C$57,2,FALSE)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up'!$A$2:$C$57,3,FALSE)</f>
        <v>Cash</v>
      </c>
      <c r="J1295" s="5">
        <f>VLOOKUP(F1295,'Set up'!$A$2:$D$57,4,FALSE)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up'!$A$2:$E$57,5,FALSE)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up'!$A$2:$C$57,2,FALSE)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up'!$A$2:$C$57,3,FALSE)</f>
        <v>Cash</v>
      </c>
      <c r="J1296" s="5">
        <f>VLOOKUP(F1296,'Set up'!$A$2:$D$57,4,FALSE)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up'!$A$2:$E$57,5,FALSE)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up'!$A$2:$C$57,2,FALSE)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up'!$A$2:$C$57,3,FALSE)</f>
        <v>Cash</v>
      </c>
      <c r="J1297" s="5">
        <f>VLOOKUP(F1297,'Set up'!$A$2:$D$57,4,FALSE)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up'!$A$2:$E$57,5,FALSE)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up'!$A$2:$C$57,2,FALSE)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up'!$A$2:$C$57,3,FALSE)</f>
        <v>Cash</v>
      </c>
      <c r="J1298" s="5">
        <f>VLOOKUP(F1298,'Set up'!$A$2:$D$57,4,FALSE)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up'!$A$2:$E$57,5,FALSE)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up'!$A$2:$C$57,2,FALSE)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up'!$A$2:$C$57,3,FALSE)</f>
        <v>Cash</v>
      </c>
      <c r="J1299" s="5">
        <f>VLOOKUP(F1299,'Set up'!$A$2:$D$57,4,FALSE)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up'!$A$2:$E$57,5,FALSE)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up'!$A$2:$C$57,2,FALSE)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up'!$A$2:$C$57,3,FALSE)</f>
        <v>Cash</v>
      </c>
      <c r="J1300" s="5">
        <f>VLOOKUP(F1300,'Set up'!$A$2:$D$57,4,FALSE)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up'!$A$2:$E$57,5,FALSE)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up'!$A$2:$C$57,2,FALSE)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up'!$A$2:$C$57,3,FALSE)</f>
        <v>Cash</v>
      </c>
      <c r="J1301" s="5">
        <f>VLOOKUP(F1301,'Set up'!$A$2:$D$57,4,FALSE)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up'!$A$2:$E$57,5,FALSE)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up'!$A$2:$C$57,2,FALSE)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up'!$A$2:$C$57,3,FALSE)</f>
        <v>Cash</v>
      </c>
      <c r="J1302" s="5">
        <f>VLOOKUP(F1302,'Set up'!$A$2:$D$57,4,FALSE)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up'!$A$2:$E$57,5,FALSE)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up'!$A$2:$C$57,2,FALSE)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up'!$A$2:$C$57,3,FALSE)</f>
        <v>120</v>
      </c>
      <c r="J1303" s="5">
        <f>VLOOKUP(F1303,'Set up'!$A$2:$D$57,4,FALSE)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up'!$A$2:$E$57,5,FALSE)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up'!$A$2:$C$57,2,FALSE)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up'!$A$2:$C$57,3,FALSE)</f>
        <v>120</v>
      </c>
      <c r="J1304" s="5">
        <f>VLOOKUP(F1304,'Set up'!$A$2:$D$57,4,FALSE)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up'!$A$2:$E$57,5,FALSE)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up'!$A$2:$C$57,2,FALSE)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up'!$A$2:$C$57,3,FALSE)</f>
        <v>120</v>
      </c>
      <c r="J1305" s="5">
        <f>VLOOKUP(F1305,'Set up'!$A$2:$D$57,4,FALSE)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up'!$A$2:$E$57,5,FALSE)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up'!$A$2:$C$57,2,FALSE)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up'!$A$2:$C$57,3,FALSE)</f>
        <v>120</v>
      </c>
      <c r="J1306" s="5">
        <f>VLOOKUP(F1306,'Set up'!$A$2:$D$57,4,FALSE)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up'!$A$2:$E$57,5,FALSE)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up'!$A$2:$C$57,2,FALSE)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up'!$A$2:$C$57,3,FALSE)</f>
        <v>120</v>
      </c>
      <c r="J1307" s="5">
        <f>VLOOKUP(F1307,'Set up'!$A$2:$D$57,4,FALSE)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up'!$A$2:$E$57,5,FALSE)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up'!$A$2:$C$57,2,FALSE)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up'!$A$2:$C$57,3,FALSE)</f>
        <v>120</v>
      </c>
      <c r="J1308" s="5">
        <f>VLOOKUP(F1308,'Set up'!$A$2:$D$57,4,FALSE)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up'!$A$2:$E$57,5,FALSE)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up'!$A$2:$C$57,2,FALSE)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up'!$A$2:$C$57,3,FALSE)</f>
        <v>120</v>
      </c>
      <c r="J1309" s="5">
        <f>VLOOKUP(F1309,'Set up'!$A$2:$D$57,4,FALSE)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up'!$A$2:$E$57,5,FALSE)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up'!$A$2:$C$57,2,FALSE)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up'!$A$2:$C$57,3,FALSE)</f>
        <v>Cash</v>
      </c>
      <c r="J1310" s="5">
        <f>VLOOKUP(F1310,'Set up'!$A$2:$D$57,4,FALSE)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up'!$A$2:$E$57,5,FALSE)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up'!$A$2:$C$57,2,FALSE)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up'!$A$2:$C$57,3,FALSE)</f>
        <v>Cash</v>
      </c>
      <c r="J1311" s="5">
        <f>VLOOKUP(F1311,'Set up'!$A$2:$D$57,4,FALSE)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up'!$A$2:$E$57,5,FALSE)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up'!$A$2:$C$57,2,FALSE)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up'!$A$2:$C$57,3,FALSE)</f>
        <v>Cash</v>
      </c>
      <c r="J1312" s="5">
        <f>VLOOKUP(F1312,'Set up'!$A$2:$D$57,4,FALSE)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up'!$A$2:$E$57,5,FALSE)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up'!$A$2:$C$57,2,FALSE)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up'!$A$2:$C$57,3,FALSE)</f>
        <v>Cash</v>
      </c>
      <c r="J1313" s="5">
        <f>VLOOKUP(F1313,'Set up'!$A$2:$D$57,4,FALSE)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up'!$A$2:$E$57,5,FALSE)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up'!$A$2:$C$57,2,FALSE)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up'!$A$2:$C$57,3,FALSE)</f>
        <v>Cash</v>
      </c>
      <c r="J1314" s="5">
        <f>VLOOKUP(F1314,'Set up'!$A$2:$D$57,4,FALSE)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up'!$A$2:$E$57,5,FALSE)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up'!$A$2:$C$57,2,FALSE)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up'!$A$2:$C$57,3,FALSE)</f>
        <v>Cash</v>
      </c>
      <c r="J1315" s="5">
        <f>VLOOKUP(F1315,'Set up'!$A$2:$D$57,4,FALSE)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up'!$A$2:$E$57,5,FALSE)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up'!$A$2:$C$57,2,FALSE)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up'!$A$2:$C$57,3,FALSE)</f>
        <v>Cash</v>
      </c>
      <c r="J1316" s="5">
        <f>VLOOKUP(F1316,'Set up'!$A$2:$D$57,4,FALSE)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up'!$A$2:$E$57,5,FALSE)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up'!$A$2:$C$57,2,FALSE)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up'!$A$2:$C$57,3,FALSE)</f>
        <v>Cash</v>
      </c>
      <c r="J1317" s="5">
        <f>VLOOKUP(F1317,'Set up'!$A$2:$D$57,4,FALSE)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up'!$A$2:$E$57,5,FALSE)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up'!$A$2:$C$57,2,FALSE)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up'!$A$2:$C$57,3,FALSE)</f>
        <v>Cash</v>
      </c>
      <c r="J1318" s="5">
        <f>VLOOKUP(F1318,'Set up'!$A$2:$D$57,4,FALSE)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up'!$A$2:$E$57,5,FALSE)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up'!$A$2:$C$57,2,FALSE)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up'!$A$2:$C$57,3,FALSE)</f>
        <v>Cash</v>
      </c>
      <c r="J1319" s="5">
        <f>VLOOKUP(F1319,'Set up'!$A$2:$D$57,4,FALSE)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up'!$A$2:$E$57,5,FALSE)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up'!$A$2:$C$57,2,FALSE)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up'!$A$2:$C$57,3,FALSE)</f>
        <v>Cash</v>
      </c>
      <c r="J1320" s="5">
        <f>VLOOKUP(F1320,'Set up'!$A$2:$D$57,4,FALSE)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up'!$A$2:$E$57,5,FALSE)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up'!$A$2:$C$57,2,FALSE)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up'!$A$2:$C$57,3,FALSE)</f>
        <v>Cash</v>
      </c>
      <c r="J1321" s="5">
        <f>VLOOKUP(F1321,'Set up'!$A$2:$D$57,4,FALSE)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up'!$A$2:$E$57,5,FALSE)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up'!$A$2:$C$57,2,FALSE)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up'!$A$2:$C$57,3,FALSE)</f>
        <v>Cash</v>
      </c>
      <c r="J1322" s="5">
        <f>VLOOKUP(F1322,'Set up'!$A$2:$D$57,4,FALSE)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up'!$A$2:$E$57,5,FALSE)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up'!$A$2:$C$57,2,FALSE)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up'!$A$2:$C$57,3,FALSE)</f>
        <v>Cash</v>
      </c>
      <c r="J1323" s="5">
        <f>VLOOKUP(F1323,'Set up'!$A$2:$D$57,4,FALSE)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up'!$A$2:$E$57,5,FALSE)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up'!$A$2:$C$57,2,FALSE)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up'!$A$2:$C$57,3,FALSE)</f>
        <v>Cash</v>
      </c>
      <c r="J1324" s="5">
        <f>VLOOKUP(F1324,'Set up'!$A$2:$D$57,4,FALSE)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up'!$A$2:$E$57,5,FALSE)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up'!$A$2:$C$57,2,FALSE)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up'!$A$2:$C$57,3,FALSE)</f>
        <v>Cash</v>
      </c>
      <c r="J1325" s="5">
        <f>VLOOKUP(F1325,'Set up'!$A$2:$D$57,4,FALSE)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up'!$A$2:$E$57,5,FALSE)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up'!$A$2:$C$57,2,FALSE)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up'!$A$2:$C$57,3,FALSE)</f>
        <v>Cash</v>
      </c>
      <c r="J1326" s="5">
        <f>VLOOKUP(F1326,'Set up'!$A$2:$D$57,4,FALSE)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up'!$A$2:$E$57,5,FALSE)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up'!$A$2:$C$57,2,FALSE)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up'!$A$2:$C$57,3,FALSE)</f>
        <v>Cash</v>
      </c>
      <c r="J1327" s="5">
        <f>VLOOKUP(F1327,'Set up'!$A$2:$D$57,4,FALSE)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up'!$A$2:$E$57,5,FALSE)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up'!$A$2:$C$57,2,FALSE)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up'!$A$2:$C$57,3,FALSE)</f>
        <v>120</v>
      </c>
      <c r="J1328" s="5">
        <f>VLOOKUP(F1328,'Set up'!$A$2:$D$57,4,FALSE)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up'!$A$2:$E$57,5,FALSE)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up'!$A$2:$C$57,2,FALSE)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up'!$A$2:$C$57,3,FALSE)</f>
        <v>120</v>
      </c>
      <c r="J1329" s="5">
        <f>VLOOKUP(F1329,'Set up'!$A$2:$D$57,4,FALSE)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up'!$A$2:$E$57,5,FALSE)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up'!$A$2:$C$57,2,FALSE)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up'!$A$2:$C$57,3,FALSE)</f>
        <v>120</v>
      </c>
      <c r="J1330" s="5">
        <f>VLOOKUP(F1330,'Set up'!$A$2:$D$57,4,FALSE)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up'!$A$2:$E$57,5,FALSE)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up'!$A$2:$C$57,2,FALSE)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up'!$A$2:$C$57,3,FALSE)</f>
        <v>120</v>
      </c>
      <c r="J1331" s="5">
        <f>VLOOKUP(F1331,'Set up'!$A$2:$D$57,4,FALSE)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up'!$A$2:$E$57,5,FALSE)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up'!$A$2:$C$57,2,FALSE)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up'!$A$2:$C$57,3,FALSE)</f>
        <v>120</v>
      </c>
      <c r="J1332" s="5">
        <f>VLOOKUP(F1332,'Set up'!$A$2:$D$57,4,FALSE)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up'!$A$2:$E$57,5,FALSE)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up'!$A$2:$C$57,2,FALSE)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up'!$A$2:$C$57,3,FALSE)</f>
        <v>120</v>
      </c>
      <c r="J1333" s="5">
        <f>VLOOKUP(F1333,'Set up'!$A$2:$D$57,4,FALSE)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up'!$A$2:$E$57,5,FALSE)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up'!$A$2:$C$57,2,FALSE)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up'!$A$2:$C$57,3,FALSE)</f>
        <v>Cash</v>
      </c>
      <c r="J1334" s="5">
        <f>VLOOKUP(F1334,'Set up'!$A$2:$D$57,4,FALSE)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up'!$A$2:$E$57,5,FALSE)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up'!$A$2:$C$57,2,FALSE)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up'!$A$2:$C$57,3,FALSE)</f>
        <v>Cash</v>
      </c>
      <c r="J1335" s="5">
        <f>VLOOKUP(F1335,'Set up'!$A$2:$D$57,4,FALSE)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up'!$A$2:$E$57,5,FALSE)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up'!$A$2:$C$57,2,FALSE)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up'!$A$2:$C$57,3,FALSE)</f>
        <v>Cash</v>
      </c>
      <c r="J1336" s="5">
        <f>VLOOKUP(F1336,'Set up'!$A$2:$D$57,4,FALSE)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up'!$A$2:$E$57,5,FALSE)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up'!$A$2:$C$57,2,FALSE)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up'!$A$2:$C$57,3,FALSE)</f>
        <v>Cash</v>
      </c>
      <c r="J1337" s="5">
        <f>VLOOKUP(F1337,'Set up'!$A$2:$D$57,4,FALSE)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up'!$A$2:$E$57,5,FALSE)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up'!$A$2:$C$57,2,FALSE)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up'!$A$2:$C$57,3,FALSE)</f>
        <v>Cash</v>
      </c>
      <c r="J1338" s="5">
        <f>VLOOKUP(F1338,'Set up'!$A$2:$D$57,4,FALSE)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up'!$A$2:$E$57,5,FALSE)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up'!$A$2:$C$57,2,FALSE)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up'!$A$2:$C$57,3,FALSE)</f>
        <v>Cash</v>
      </c>
      <c r="J1339" s="5">
        <f>VLOOKUP(F1339,'Set up'!$A$2:$D$57,4,FALSE)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up'!$A$2:$E$57,5,FALSE)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up'!$A$2:$C$57,2,FALSE)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up'!$A$2:$C$57,3,FALSE)</f>
        <v>Cash</v>
      </c>
      <c r="J1340" s="5">
        <f>VLOOKUP(F1340,'Set up'!$A$2:$D$57,4,FALSE)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up'!$A$2:$E$57,5,FALSE)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up'!$A$2:$C$57,2,FALSE)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up'!$A$2:$C$57,3,FALSE)</f>
        <v>Cash</v>
      </c>
      <c r="J1341" s="5">
        <f>VLOOKUP(F1341,'Set up'!$A$2:$D$57,4,FALSE)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up'!$A$2:$E$57,5,FALSE)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up'!$A$2:$C$57,2,FALSE)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up'!$A$2:$C$57,3,FALSE)</f>
        <v>Cash</v>
      </c>
      <c r="J1342" s="5">
        <f>VLOOKUP(F1342,'Set up'!$A$2:$D$57,4,FALSE)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up'!$A$2:$E$57,5,FALSE)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up'!$A$2:$C$57,2,FALSE)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up'!$A$2:$C$57,3,FALSE)</f>
        <v>Cash</v>
      </c>
      <c r="J1343" s="5">
        <f>VLOOKUP(F1343,'Set up'!$A$2:$D$57,4,FALSE)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up'!$A$2:$E$57,5,FALSE)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up'!$A$2:$C$57,2,FALSE)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up'!$A$2:$C$57,3,FALSE)</f>
        <v>60</v>
      </c>
      <c r="J1344" s="5">
        <f>VLOOKUP(F1344,'Set up'!$A$2:$D$57,4,FALSE)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up'!$A$2:$E$57,5,FALSE)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up'!$A$2:$C$57,2,FALSE)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up'!$A$2:$C$57,3,FALSE)</f>
        <v>60</v>
      </c>
      <c r="J1345" s="5">
        <f>VLOOKUP(F1345,'Set up'!$A$2:$D$57,4,FALSE)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up'!$A$2:$E$57,5,FALSE)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up'!$A$2:$C$57,2,FALSE)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up'!$A$2:$C$57,3,FALSE)</f>
        <v>60</v>
      </c>
      <c r="J1346" s="5">
        <f>VLOOKUP(F1346,'Set up'!$A$2:$D$57,4,FALSE)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up'!$A$2:$E$57,5,FALSE)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up'!$A$2:$C$57,2,FALSE)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up'!$A$2:$C$57,3,FALSE)</f>
        <v>Cash</v>
      </c>
      <c r="J1347" s="5">
        <f>VLOOKUP(F1347,'Set up'!$A$2:$D$57,4,FALSE)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up'!$A$2:$E$57,5,FALSE)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up'!$A$2:$C$57,2,FALSE)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up'!$A$2:$C$57,3,FALSE)</f>
        <v>Cash</v>
      </c>
      <c r="J1348" s="5">
        <f>VLOOKUP(F1348,'Set up'!$A$2:$D$57,4,FALSE)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up'!$A$2:$E$57,5,FALSE)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up'!$A$2:$C$57,2,FALSE)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up'!$A$2:$C$57,3,FALSE)</f>
        <v>Cash</v>
      </c>
      <c r="J1349" s="5">
        <f>VLOOKUP(F1349,'Set up'!$A$2:$D$57,4,FALSE)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up'!$A$2:$E$57,5,FALSE)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up'!$A$2:$C$57,2,FALSE)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up'!$A$2:$C$57,3,FALSE)</f>
        <v>Cash</v>
      </c>
      <c r="J1350" s="5">
        <f>VLOOKUP(F1350,'Set up'!$A$2:$D$57,4,FALSE)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up'!$A$2:$E$57,5,FALSE)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up'!$A$2:$C$57,2,FALSE)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up'!$A$2:$C$57,3,FALSE)</f>
        <v>Cash</v>
      </c>
      <c r="J1351" s="5">
        <f>VLOOKUP(F1351,'Set up'!$A$2:$D$57,4,FALSE)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up'!$A$2:$E$57,5,FALSE)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up'!$A$2:$C$57,2,FALSE)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up'!$A$2:$C$57,3,FALSE)</f>
        <v>Cash</v>
      </c>
      <c r="J1352" s="5">
        <f>VLOOKUP(F1352,'Set up'!$A$2:$D$57,4,FALSE)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up'!$A$2:$E$57,5,FALSE)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up'!$A$2:$C$57,2,FALSE)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up'!$A$2:$C$57,3,FALSE)</f>
        <v>Cash</v>
      </c>
      <c r="J1353" s="5">
        <f>VLOOKUP(F1353,'Set up'!$A$2:$D$57,4,FALSE)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up'!$A$2:$E$57,5,FALSE)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up'!$A$2:$C$57,2,FALSE)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up'!$A$2:$C$57,3,FALSE)</f>
        <v>Cash</v>
      </c>
      <c r="J1354" s="5">
        <f>VLOOKUP(F1354,'Set up'!$A$2:$D$57,4,FALSE)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up'!$A$2:$E$57,5,FALSE)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up'!$A$2:$C$57,2,FALSE)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up'!$A$2:$C$57,3,FALSE)</f>
        <v>Cash</v>
      </c>
      <c r="J1355" s="5">
        <f>VLOOKUP(F1355,'Set up'!$A$2:$D$57,4,FALSE)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up'!$A$2:$E$57,5,FALSE)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up'!$A$2:$C$57,2,FALSE)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up'!$A$2:$C$57,3,FALSE)</f>
        <v>Cash</v>
      </c>
      <c r="J1356" s="5">
        <f>VLOOKUP(F1356,'Set up'!$A$2:$D$57,4,FALSE)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up'!$A$2:$E$57,5,FALSE)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up'!$A$2:$C$57,2,FALSE)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up'!$A$2:$C$57,3,FALSE)</f>
        <v>Cash</v>
      </c>
      <c r="J1357" s="5">
        <f>VLOOKUP(F1357,'Set up'!$A$2:$D$57,4,FALSE)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up'!$A$2:$E$57,5,FALSE)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up'!$A$2:$C$57,2,FALSE)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up'!$A$2:$C$57,3,FALSE)</f>
        <v>Cash</v>
      </c>
      <c r="J1358" s="5">
        <f>VLOOKUP(F1358,'Set up'!$A$2:$D$57,4,FALSE)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up'!$A$2:$E$57,5,FALSE)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up'!$A$2:$C$57,2,FALSE)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up'!$A$2:$C$57,3,FALSE)</f>
        <v>Cash</v>
      </c>
      <c r="J1359" s="5">
        <f>VLOOKUP(F1359,'Set up'!$A$2:$D$57,4,FALSE)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up'!$A$2:$E$57,5,FALSE)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up'!$A$2:$C$57,2,FALSE)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up'!$A$2:$C$57,3,FALSE)</f>
        <v>Cash</v>
      </c>
      <c r="J1360" s="5">
        <f>VLOOKUP(F1360,'Set up'!$A$2:$D$57,4,FALSE)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up'!$A$2:$E$57,5,FALSE)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up'!$A$2:$C$57,2,FALSE)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up'!$A$2:$C$57,3,FALSE)</f>
        <v>Cash</v>
      </c>
      <c r="J1361" s="5">
        <f>VLOOKUP(F1361,'Set up'!$A$2:$D$57,4,FALSE)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up'!$A$2:$E$57,5,FALSE)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up'!$A$2:$C$57,2,FALSE)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up'!$A$2:$C$57,3,FALSE)</f>
        <v>Cash</v>
      </c>
      <c r="J1362" s="5">
        <f>VLOOKUP(F1362,'Set up'!$A$2:$D$57,4,FALSE)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up'!$A$2:$E$57,5,FALSE)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up'!$A$2:$C$57,2,FALSE)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up'!$A$2:$C$57,3,FALSE)</f>
        <v>Cash</v>
      </c>
      <c r="J1363" s="5">
        <f>VLOOKUP(F1363,'Set up'!$A$2:$D$57,4,FALSE)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up'!$A$2:$E$57,5,FALSE)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up'!$A$2:$C$57,2,FALSE)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up'!$A$2:$C$57,3,FALSE)</f>
        <v>Cash</v>
      </c>
      <c r="J1364" s="5">
        <f>VLOOKUP(F1364,'Set up'!$A$2:$D$57,4,FALSE)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up'!$A$2:$E$57,5,FALSE)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up'!$A$2:$C$57,2,FALSE)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up'!$A$2:$C$57,3,FALSE)</f>
        <v>Cash</v>
      </c>
      <c r="J1365" s="5">
        <f>VLOOKUP(F1365,'Set up'!$A$2:$D$57,4,FALSE)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up'!$A$2:$E$57,5,FALSE)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up'!$A$2:$C$57,2,FALSE)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up'!$A$2:$C$57,3,FALSE)</f>
        <v>Cash</v>
      </c>
      <c r="J1366" s="5">
        <f>VLOOKUP(F1366,'Set up'!$A$2:$D$57,4,FALSE)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up'!$A$2:$E$57,5,FALSE)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up'!$A$2:$C$57,2,FALSE)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up'!$A$2:$C$57,3,FALSE)</f>
        <v>Cash</v>
      </c>
      <c r="J1367" s="5">
        <f>VLOOKUP(F1367,'Set up'!$A$2:$D$57,4,FALSE)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up'!$A$2:$E$57,5,FALSE)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up'!$A$2:$C$57,2,FALSE)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up'!$A$2:$C$57,3,FALSE)</f>
        <v>Cash</v>
      </c>
      <c r="J1368" s="5">
        <f>VLOOKUP(F1368,'Set up'!$A$2:$D$57,4,FALSE)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up'!$A$2:$E$57,5,FALSE)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up'!$A$2:$C$57,2,FALSE)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up'!$A$2:$C$57,3,FALSE)</f>
        <v>Cash</v>
      </c>
      <c r="J1369" s="5">
        <f>VLOOKUP(F1369,'Set up'!$A$2:$D$57,4,FALSE)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up'!$A$2:$E$57,5,FALSE)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up'!$A$2:$C$57,2,FALSE)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up'!$A$2:$C$57,3,FALSE)</f>
        <v>Cash</v>
      </c>
      <c r="J1370" s="5">
        <f>VLOOKUP(F1370,'Set up'!$A$2:$D$57,4,FALSE)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up'!$A$2:$E$57,5,FALSE)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up'!$A$2:$C$57,2,FALSE)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up'!$A$2:$C$57,3,FALSE)</f>
        <v>Cash</v>
      </c>
      <c r="J1371" s="5">
        <f>VLOOKUP(F1371,'Set up'!$A$2:$D$57,4,FALSE)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up'!$A$2:$E$57,5,FALSE)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up'!$A$2:$C$57,2,FALSE)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up'!$A$2:$C$57,3,FALSE)</f>
        <v>Cash</v>
      </c>
      <c r="J1372" s="5">
        <f>VLOOKUP(F1372,'Set up'!$A$2:$D$57,4,FALSE)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up'!$A$2:$E$57,5,FALSE)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up'!$A$2:$C$57,2,FALSE)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up'!$A$2:$C$57,3,FALSE)</f>
        <v>Cash</v>
      </c>
      <c r="J1373" s="5">
        <f>VLOOKUP(F1373,'Set up'!$A$2:$D$57,4,FALSE)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up'!$A$2:$E$57,5,FALSE)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up'!$A$2:$C$57,2,FALSE)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up'!$A$2:$C$57,3,FALSE)</f>
        <v>Cash</v>
      </c>
      <c r="J1374" s="5">
        <f>VLOOKUP(F1374,'Set up'!$A$2:$D$57,4,FALSE)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up'!$A$2:$E$57,5,FALSE)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up'!$A$2:$C$57,2,FALSE)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up'!$A$2:$C$57,3,FALSE)</f>
        <v>Cash</v>
      </c>
      <c r="J1375" s="5">
        <f>VLOOKUP(F1375,'Set up'!$A$2:$D$57,4,FALSE)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up'!$A$2:$E$57,5,FALSE)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up'!$A$2:$C$57,2,FALSE)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up'!$A$2:$C$57,3,FALSE)</f>
        <v>Cash</v>
      </c>
      <c r="J1376" s="5">
        <f>VLOOKUP(F1376,'Set up'!$A$2:$D$57,4,FALSE)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up'!$A$2:$E$57,5,FALSE)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up'!$A$2:$C$57,2,FALSE)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up'!$A$2:$C$57,3,FALSE)</f>
        <v>Cash</v>
      </c>
      <c r="J1377" s="5">
        <f>VLOOKUP(F1377,'Set up'!$A$2:$D$57,4,FALSE)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up'!$A$2:$E$57,5,FALSE)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up'!$A$2:$C$57,2,FALSE)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up'!$A$2:$C$57,3,FALSE)</f>
        <v>Cash</v>
      </c>
      <c r="J1378" s="5">
        <f>VLOOKUP(F1378,'Set up'!$A$2:$D$57,4,FALSE)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up'!$A$2:$E$57,5,FALSE)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up'!$A$2:$C$57,2,FALSE)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up'!$A$2:$C$57,3,FALSE)</f>
        <v>Cash</v>
      </c>
      <c r="J1379" s="5">
        <f>VLOOKUP(F1379,'Set up'!$A$2:$D$57,4,FALSE)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up'!$A$2:$E$57,5,FALSE)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up'!$A$2:$C$57,2,FALSE)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up'!$A$2:$C$57,3,FALSE)</f>
        <v>Cash</v>
      </c>
      <c r="J1380" s="5">
        <f>VLOOKUP(F1380,'Set up'!$A$2:$D$57,4,FALSE)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up'!$A$2:$E$57,5,FALSE)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up'!$A$2:$C$57,2,FALSE)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up'!$A$2:$C$57,3,FALSE)</f>
        <v>Cash</v>
      </c>
      <c r="J1381" s="5">
        <f>VLOOKUP(F1381,'Set up'!$A$2:$D$57,4,FALSE)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up'!$A$2:$E$57,5,FALSE)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up'!$A$2:$C$57,2,FALSE)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up'!$A$2:$C$57,3,FALSE)</f>
        <v>Cash</v>
      </c>
      <c r="J1382" s="5">
        <f>VLOOKUP(F1382,'Set up'!$A$2:$D$57,4,FALSE)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up'!$A$2:$E$57,5,FALSE)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up'!$A$2:$C$57,2,FALSE)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up'!$A$2:$C$57,3,FALSE)</f>
        <v>Cash</v>
      </c>
      <c r="J1383" s="5">
        <f>VLOOKUP(F1383,'Set up'!$A$2:$D$57,4,FALSE)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up'!$A$2:$E$57,5,FALSE)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up'!$A$2:$C$57,2,FALSE)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up'!$A$2:$C$57,3,FALSE)</f>
        <v>Cash</v>
      </c>
      <c r="J1384" s="5">
        <f>VLOOKUP(F1384,'Set up'!$A$2:$D$57,4,FALSE)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up'!$A$2:$E$57,5,FALSE)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up'!$A$2:$C$57,2,FALSE)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up'!$A$2:$C$57,3,FALSE)</f>
        <v>Cash</v>
      </c>
      <c r="J1385" s="5">
        <f>VLOOKUP(F1385,'Set up'!$A$2:$D$57,4,FALSE)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up'!$A$2:$E$57,5,FALSE)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up'!$A$2:$C$57,2,FALSE)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up'!$A$2:$C$57,3,FALSE)</f>
        <v>Cash</v>
      </c>
      <c r="J1386" s="5">
        <f>VLOOKUP(F1386,'Set up'!$A$2:$D$57,4,FALSE)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up'!$A$2:$E$57,5,FALSE)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up'!$A$2:$C$57,2,FALSE)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up'!$A$2:$C$57,3,FALSE)</f>
        <v>Cash</v>
      </c>
      <c r="J1387" s="5">
        <f>VLOOKUP(F1387,'Set up'!$A$2:$D$57,4,FALSE)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up'!$A$2:$E$57,5,FALSE)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up'!$A$2:$C$57,2,FALSE)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up'!$A$2:$C$57,3,FALSE)</f>
        <v>Cash</v>
      </c>
      <c r="J1388" s="5">
        <f>VLOOKUP(F1388,'Set up'!$A$2:$D$57,4,FALSE)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up'!$A$2:$E$57,5,FALSE)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up'!$A$2:$C$57,2,FALSE)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up'!$A$2:$C$57,3,FALSE)</f>
        <v>120</v>
      </c>
      <c r="J1389" s="5">
        <f>VLOOKUP(F1389,'Set up'!$A$2:$D$57,4,FALSE)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up'!$A$2:$E$57,5,FALSE)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up'!$A$2:$C$57,2,FALSE)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up'!$A$2:$C$57,3,FALSE)</f>
        <v>120</v>
      </c>
      <c r="J1390" s="5">
        <f>VLOOKUP(F1390,'Set up'!$A$2:$D$57,4,FALSE)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up'!$A$2:$E$57,5,FALSE)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up'!$A$2:$C$57,2,FALSE)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up'!$A$2:$C$57,3,FALSE)</f>
        <v>120</v>
      </c>
      <c r="J1391" s="5">
        <f>VLOOKUP(F1391,'Set up'!$A$2:$D$57,4,FALSE)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up'!$A$2:$E$57,5,FALSE)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up'!$A$2:$C$57,2,FALSE)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up'!$A$2:$C$57,3,FALSE)</f>
        <v>120</v>
      </c>
      <c r="J1392" s="5">
        <f>VLOOKUP(F1392,'Set up'!$A$2:$D$57,4,FALSE)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up'!$A$2:$E$57,5,FALSE)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up'!$A$2:$C$57,2,FALSE)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up'!$A$2:$C$57,3,FALSE)</f>
        <v>120</v>
      </c>
      <c r="J1393" s="5">
        <f>VLOOKUP(F1393,'Set up'!$A$2:$D$57,4,FALSE)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up'!$A$2:$E$57,5,FALSE)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up'!$A$2:$C$57,2,FALSE)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up'!$A$2:$C$57,3,FALSE)</f>
        <v>Cash</v>
      </c>
      <c r="J1394" s="5">
        <f>VLOOKUP(F1394,'Set up'!$A$2:$D$57,4,FALSE)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up'!$A$2:$E$57,5,FALSE)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up'!$A$2:$C$57,2,FALSE)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up'!$A$2:$C$57,3,FALSE)</f>
        <v>Cash</v>
      </c>
      <c r="J1395" s="5">
        <f>VLOOKUP(F1395,'Set up'!$A$2:$D$57,4,FALSE)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up'!$A$2:$E$57,5,FALSE)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up'!$A$2:$C$57,2,FALSE)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up'!$A$2:$C$57,3,FALSE)</f>
        <v>Cash</v>
      </c>
      <c r="J1396" s="5">
        <f>VLOOKUP(F1396,'Set up'!$A$2:$D$57,4,FALSE)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up'!$A$2:$E$57,5,FALSE)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up'!$A$2:$C$57,2,FALSE)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up'!$A$2:$C$57,3,FALSE)</f>
        <v>Cash</v>
      </c>
      <c r="J1397" s="5">
        <f>VLOOKUP(F1397,'Set up'!$A$2:$D$57,4,FALSE)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up'!$A$2:$E$57,5,FALSE)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up'!$A$2:$C$57,2,FALSE)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up'!$A$2:$C$57,3,FALSE)</f>
        <v>Cash</v>
      </c>
      <c r="J1398" s="5">
        <f>VLOOKUP(F1398,'Set up'!$A$2:$D$57,4,FALSE)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up'!$A$2:$E$57,5,FALSE)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up'!$A$2:$C$57,2,FALSE)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up'!$A$2:$C$57,3,FALSE)</f>
        <v>Cash</v>
      </c>
      <c r="J1399" s="5">
        <f>VLOOKUP(F1399,'Set up'!$A$2:$D$57,4,FALSE)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up'!$A$2:$E$57,5,FALSE)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up'!$A$2:$C$57,2,FALSE)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up'!$A$2:$C$57,3,FALSE)</f>
        <v>Cash</v>
      </c>
      <c r="J1400" s="5">
        <f>VLOOKUP(F1400,'Set up'!$A$2:$D$57,4,FALSE)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up'!$A$2:$E$57,5,FALSE)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up'!$A$2:$C$57,2,FALSE)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up'!$A$2:$C$57,3,FALSE)</f>
        <v>Cash</v>
      </c>
      <c r="J1401" s="5">
        <f>VLOOKUP(F1401,'Set up'!$A$2:$D$57,4,FALSE)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up'!$A$2:$E$57,5,FALSE)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up'!$A$2:$C$57,2,FALSE)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up'!$A$2:$C$57,3,FALSE)</f>
        <v>Cash</v>
      </c>
      <c r="J1402" s="5">
        <f>VLOOKUP(F1402,'Set up'!$A$2:$D$57,4,FALSE)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up'!$A$2:$E$57,5,FALSE)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up'!$A$2:$C$57,2,FALSE)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up'!$A$2:$C$57,3,FALSE)</f>
        <v>Cash</v>
      </c>
      <c r="J1403" s="5">
        <f>VLOOKUP(F1403,'Set up'!$A$2:$D$57,4,FALSE)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up'!$A$2:$E$57,5,FALSE)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up'!$A$2:$C$57,2,FALSE)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up'!$A$2:$C$57,3,FALSE)</f>
        <v>Cash</v>
      </c>
      <c r="J1404" s="5">
        <f>VLOOKUP(F1404,'Set up'!$A$2:$D$57,4,FALSE)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up'!$A$2:$E$57,5,FALSE)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up'!$A$2:$C$57,2,FALSE)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up'!$A$2:$C$57,3,FALSE)</f>
        <v>Cash</v>
      </c>
      <c r="J1405" s="5">
        <f>VLOOKUP(F1405,'Set up'!$A$2:$D$57,4,FALSE)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up'!$A$2:$E$57,5,FALSE)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up'!$A$2:$C$57,2,FALSE)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up'!$A$2:$C$57,3,FALSE)</f>
        <v>Cash</v>
      </c>
      <c r="J1406" s="5">
        <f>VLOOKUP(F1406,'Set up'!$A$2:$D$57,4,FALSE)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up'!$A$2:$E$57,5,FALSE)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up'!$A$2:$C$57,2,FALSE)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up'!$A$2:$C$57,3,FALSE)</f>
        <v>Cash</v>
      </c>
      <c r="J1407" s="5">
        <f>VLOOKUP(F1407,'Set up'!$A$2:$D$57,4,FALSE)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up'!$A$2:$E$57,5,FALSE)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up'!$A$2:$C$57,2,FALSE)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up'!$A$2:$C$57,3,FALSE)</f>
        <v>Cash</v>
      </c>
      <c r="J1408" s="5">
        <f>VLOOKUP(F1408,'Set up'!$A$2:$D$57,4,FALSE)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up'!$A$2:$E$57,5,FALSE)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up'!$A$2:$C$57,2,FALSE)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up'!$A$2:$C$57,3,FALSE)</f>
        <v>Cash</v>
      </c>
      <c r="J1409" s="5">
        <f>VLOOKUP(F1409,'Set up'!$A$2:$D$57,4,FALSE)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up'!$A$2:$E$57,5,FALSE)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up'!$A$2:$C$57,2,FALSE)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up'!$A$2:$C$57,3,FALSE)</f>
        <v>Cash</v>
      </c>
      <c r="J1410" s="5">
        <f>VLOOKUP(F1410,'Set up'!$A$2:$D$57,4,FALSE)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up'!$A$2:$E$57,5,FALSE)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up'!$A$2:$C$57,2,FALSE)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up'!$A$2:$C$57,3,FALSE)</f>
        <v>Cash</v>
      </c>
      <c r="J1411" s="5">
        <f>VLOOKUP(F1411,'Set up'!$A$2:$D$57,4,FALSE)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up'!$A$2:$E$57,5,FALSE)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up'!$A$2:$C$57,2,FALSE)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up'!$A$2:$C$57,3,FALSE)</f>
        <v>Cash</v>
      </c>
      <c r="J1412" s="5">
        <f>VLOOKUP(F1412,'Set up'!$A$2:$D$57,4,FALSE)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up'!$A$2:$E$57,5,FALSE)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up'!$A$2:$C$57,2,FALSE)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up'!$A$2:$C$57,3,FALSE)</f>
        <v>Cash</v>
      </c>
      <c r="J1413" s="5">
        <f>VLOOKUP(F1413,'Set up'!$A$2:$D$57,4,FALSE)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up'!$A$2:$E$57,5,FALSE)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up'!$A$2:$C$57,2,FALSE)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up'!$A$2:$C$57,3,FALSE)</f>
        <v>Cash</v>
      </c>
      <c r="J1414" s="5">
        <f>VLOOKUP(F1414,'Set up'!$A$2:$D$57,4,FALSE)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up'!$A$2:$E$57,5,FALSE)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up'!$A$2:$C$57,2,FALSE)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up'!$A$2:$C$57,3,FALSE)</f>
        <v>Cash</v>
      </c>
      <c r="J1415" s="5">
        <f>VLOOKUP(F1415,'Set up'!$A$2:$D$57,4,FALSE)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up'!$A$2:$E$57,5,FALSE)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up'!$A$2:$C$57,2,FALSE)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up'!$A$2:$C$57,3,FALSE)</f>
        <v>Cash</v>
      </c>
      <c r="J1416" s="5">
        <f>VLOOKUP(F1416,'Set up'!$A$2:$D$57,4,FALSE)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up'!$A$2:$E$57,5,FALSE)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up'!$A$2:$C$57,2,FALSE)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up'!$A$2:$C$57,3,FALSE)</f>
        <v>Cash</v>
      </c>
      <c r="J1417" s="5">
        <f>VLOOKUP(F1417,'Set up'!$A$2:$D$57,4,FALSE)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up'!$A$2:$E$57,5,FALSE)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up'!$A$2:$C$57,2,FALSE)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up'!$A$2:$C$57,3,FALSE)</f>
        <v>Cash</v>
      </c>
      <c r="J1418" s="5">
        <f>VLOOKUP(F1418,'Set up'!$A$2:$D$57,4,FALSE)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up'!$A$2:$E$57,5,FALSE)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up'!$A$2:$C$57,2,FALSE)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up'!$A$2:$C$57,3,FALSE)</f>
        <v>120</v>
      </c>
      <c r="J1419" s="5">
        <f>VLOOKUP(F1419,'Set up'!$A$2:$D$57,4,FALSE)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up'!$A$2:$E$57,5,FALSE)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up'!$A$2:$C$57,2,FALSE)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up'!$A$2:$C$57,3,FALSE)</f>
        <v>Cash</v>
      </c>
      <c r="J1420" s="5">
        <f>VLOOKUP(F1420,'Set up'!$A$2:$D$57,4,FALSE)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up'!$A$2:$E$57,5,FALSE)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up'!$A$2:$C$57,2,FALSE)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up'!$A$2:$C$57,3,FALSE)</f>
        <v>Cash</v>
      </c>
      <c r="J1421" s="5">
        <f>VLOOKUP(F1421,'Set up'!$A$2:$D$57,4,FALSE)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up'!$A$2:$E$57,5,FALSE)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up'!$A$2:$C$57,2,FALSE)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up'!$A$2:$C$57,3,FALSE)</f>
        <v>Cash</v>
      </c>
      <c r="J1422" s="5">
        <f>VLOOKUP(F1422,'Set up'!$A$2:$D$57,4,FALSE)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up'!$A$2:$E$57,5,FALSE)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up'!$A$2:$C$57,2,FALSE)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up'!$A$2:$C$57,3,FALSE)</f>
        <v>Cash</v>
      </c>
      <c r="J1423" s="5">
        <f>VLOOKUP(F1423,'Set up'!$A$2:$D$57,4,FALSE)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up'!$A$2:$E$57,5,FALSE)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up'!$A$2:$C$57,2,FALSE)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up'!$A$2:$C$57,3,FALSE)</f>
        <v>Cash</v>
      </c>
      <c r="J1424" s="5">
        <f>VLOOKUP(F1424,'Set up'!$A$2:$D$57,4,FALSE)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up'!$A$2:$E$57,5,FALSE)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up'!$A$2:$C$57,2,FALSE)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up'!$A$2:$C$57,3,FALSE)</f>
        <v>Cash</v>
      </c>
      <c r="J1425" s="5">
        <f>VLOOKUP(F1425,'Set up'!$A$2:$D$57,4,FALSE)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up'!$A$2:$E$57,5,FALSE)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up'!$A$2:$C$57,2,FALSE)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up'!$A$2:$C$57,3,FALSE)</f>
        <v>Cash</v>
      </c>
      <c r="J1426" s="5">
        <f>VLOOKUP(F1426,'Set up'!$A$2:$D$57,4,FALSE)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up'!$A$2:$E$57,5,FALSE)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up'!$A$2:$C$57,2,FALSE)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up'!$A$2:$C$57,3,FALSE)</f>
        <v>Cash</v>
      </c>
      <c r="J1427" s="5">
        <f>VLOOKUP(F1427,'Set up'!$A$2:$D$57,4,FALSE)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up'!$A$2:$E$57,5,FALSE)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up'!$A$2:$C$57,2,FALSE)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up'!$A$2:$C$57,3,FALSE)</f>
        <v>Cash</v>
      </c>
      <c r="J1428" s="5">
        <f>VLOOKUP(F1428,'Set up'!$A$2:$D$57,4,FALSE)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up'!$A$2:$E$57,5,FALSE)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up'!$A$2:$C$57,2,FALSE)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up'!$A$2:$C$57,3,FALSE)</f>
        <v>Cash</v>
      </c>
      <c r="J1429" s="5">
        <f>VLOOKUP(F1429,'Set up'!$A$2:$D$57,4,FALSE)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up'!$A$2:$E$57,5,FALSE)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up'!$A$2:$C$57,2,FALSE)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up'!$A$2:$C$57,3,FALSE)</f>
        <v>Cash</v>
      </c>
      <c r="J1430" s="5">
        <f>VLOOKUP(F1430,'Set up'!$A$2:$D$57,4,FALSE)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up'!$A$2:$E$57,5,FALSE)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up'!$A$2:$C$57,2,FALSE)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up'!$A$2:$C$57,3,FALSE)</f>
        <v>Cash</v>
      </c>
      <c r="J1431" s="5">
        <f>VLOOKUP(F1431,'Set up'!$A$2:$D$57,4,FALSE)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up'!$A$2:$E$57,5,FALSE)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up'!$A$2:$C$57,2,FALSE)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up'!$A$2:$C$57,3,FALSE)</f>
        <v>Cash</v>
      </c>
      <c r="J1432" s="5">
        <f>VLOOKUP(F1432,'Set up'!$A$2:$D$57,4,FALSE)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up'!$A$2:$E$57,5,FALSE)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up'!$A$2:$C$57,2,FALSE)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up'!$A$2:$C$57,3,FALSE)</f>
        <v>Cash</v>
      </c>
      <c r="J1433" s="5">
        <f>VLOOKUP(F1433,'Set up'!$A$2:$D$57,4,FALSE)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up'!$A$2:$E$57,5,FALSE)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up'!$A$2:$C$57,2,FALSE)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up'!$A$2:$C$57,3,FALSE)</f>
        <v>Cash</v>
      </c>
      <c r="J1434" s="5">
        <f>VLOOKUP(F1434,'Set up'!$A$2:$D$57,4,FALSE)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up'!$A$2:$E$57,5,FALSE)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up'!$A$2:$C$57,2,FALSE)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up'!$A$2:$C$57,3,FALSE)</f>
        <v>Cash</v>
      </c>
      <c r="J1435" s="5">
        <f>VLOOKUP(F1435,'Set up'!$A$2:$D$57,4,FALSE)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up'!$A$2:$E$57,5,FALSE)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up'!$A$2:$C$57,2,FALSE)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up'!$A$2:$C$57,3,FALSE)</f>
        <v>Cash</v>
      </c>
      <c r="J1436" s="5">
        <f>VLOOKUP(F1436,'Set up'!$A$2:$D$57,4,FALSE)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up'!$A$2:$E$57,5,FALSE)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up'!$A$2:$C$57,2,FALSE)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up'!$A$2:$C$57,3,FALSE)</f>
        <v>Cash</v>
      </c>
      <c r="J1437" s="5">
        <f>VLOOKUP(F1437,'Set up'!$A$2:$D$57,4,FALSE)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up'!$A$2:$E$57,5,FALSE)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up'!$A$2:$C$57,2,FALSE)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up'!$A$2:$C$57,3,FALSE)</f>
        <v>Cash</v>
      </c>
      <c r="J1438" s="5">
        <f>VLOOKUP(F1438,'Set up'!$A$2:$D$57,4,FALSE)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up'!$A$2:$E$57,5,FALSE)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up'!$A$2:$C$57,2,FALSE)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up'!$A$2:$C$57,3,FALSE)</f>
        <v>Cash</v>
      </c>
      <c r="J1439" s="5">
        <f>VLOOKUP(F1439,'Set up'!$A$2:$D$57,4,FALSE)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up'!$A$2:$E$57,5,FALSE)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up'!$A$2:$C$57,2,FALSE)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up'!$A$2:$C$57,3,FALSE)</f>
        <v>Cash</v>
      </c>
      <c r="J1440" s="5">
        <f>VLOOKUP(F1440,'Set up'!$A$2:$D$57,4,FALSE)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up'!$A$2:$E$57,5,FALSE)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up'!$A$2:$C$57,2,FALSE)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up'!$A$2:$C$57,3,FALSE)</f>
        <v>Cash</v>
      </c>
      <c r="J1441" s="5">
        <f>VLOOKUP(F1441,'Set up'!$A$2:$D$57,4,FALSE)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up'!$A$2:$E$57,5,FALSE)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up'!$A$2:$C$57,2,FALSE)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up'!$A$2:$C$57,3,FALSE)</f>
        <v>Cash</v>
      </c>
      <c r="J1442" s="5">
        <f>VLOOKUP(F1442,'Set up'!$A$2:$D$57,4,FALSE)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up'!$A$2:$E$57,5,FALSE)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up'!$A$2:$C$57,2,FALSE)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up'!$A$2:$C$57,3,FALSE)</f>
        <v>Cash</v>
      </c>
      <c r="J1443" s="5">
        <f>VLOOKUP(F1443,'Set up'!$A$2:$D$57,4,FALSE)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up'!$A$2:$E$57,5,FALSE)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up'!$A$2:$C$57,2,FALSE)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up'!$A$2:$C$57,3,FALSE)</f>
        <v>Cash</v>
      </c>
      <c r="J1444" s="5">
        <f>VLOOKUP(F1444,'Set up'!$A$2:$D$57,4,FALSE)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up'!$A$2:$E$57,5,FALSE)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up'!$A$2:$C$57,2,FALSE)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up'!$A$2:$C$57,3,FALSE)</f>
        <v>30</v>
      </c>
      <c r="J1445" s="5">
        <f>VLOOKUP(F1445,'Set up'!$A$2:$D$57,4,FALSE)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up'!$A$2:$E$57,5,FALSE)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up'!$A$2:$C$57,2,FALSE)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up'!$A$2:$C$57,3,FALSE)</f>
        <v>30</v>
      </c>
      <c r="J1446" s="5">
        <f>VLOOKUP(F1446,'Set up'!$A$2:$D$57,4,FALSE)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up'!$A$2:$E$57,5,FALSE)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up'!$A$2:$C$57,2,FALSE)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up'!$A$2:$C$57,3,FALSE)</f>
        <v>30</v>
      </c>
      <c r="J1447" s="5">
        <f>VLOOKUP(F1447,'Set up'!$A$2:$D$57,4,FALSE)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up'!$A$2:$E$57,5,FALSE)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up'!$A$2:$C$57,2,FALSE)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up'!$A$2:$C$57,3,FALSE)</f>
        <v>30</v>
      </c>
      <c r="J1448" s="5">
        <f>VLOOKUP(F1448,'Set up'!$A$2:$D$57,4,FALSE)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up'!$A$2:$E$57,5,FALSE)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up'!$A$2:$C$57,2,FALSE)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up'!$A$2:$C$57,3,FALSE)</f>
        <v>Cash</v>
      </c>
      <c r="J1449" s="5">
        <f>VLOOKUP(F1449,'Set up'!$A$2:$D$57,4,FALSE)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up'!$A$2:$E$57,5,FALSE)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up'!$A$2:$C$57,2,FALSE)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up'!$A$2:$C$57,3,FALSE)</f>
        <v>Cash</v>
      </c>
      <c r="J1450" s="5">
        <f>VLOOKUP(F1450,'Set up'!$A$2:$D$57,4,FALSE)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up'!$A$2:$E$57,5,FALSE)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up'!$A$2:$C$57,2,FALSE)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up'!$A$2:$C$57,3,FALSE)</f>
        <v>Cash</v>
      </c>
      <c r="J1451" s="5">
        <f>VLOOKUP(F1451,'Set up'!$A$2:$D$57,4,FALSE)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up'!$A$2:$E$57,5,FALSE)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up'!$A$2:$C$57,2,FALSE)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up'!$A$2:$C$57,3,FALSE)</f>
        <v>Cash</v>
      </c>
      <c r="J1452" s="5">
        <f>VLOOKUP(F1452,'Set up'!$A$2:$D$57,4,FALSE)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up'!$A$2:$E$57,5,FALSE)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up'!$A$2:$C$57,2,FALSE)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up'!$A$2:$C$57,3,FALSE)</f>
        <v>Cash</v>
      </c>
      <c r="J1453" s="5">
        <f>VLOOKUP(F1453,'Set up'!$A$2:$D$57,4,FALSE)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up'!$A$2:$E$57,5,FALSE)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up'!$A$2:$C$57,2,FALSE)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up'!$A$2:$C$57,3,FALSE)</f>
        <v>Cash</v>
      </c>
      <c r="J1454" s="5">
        <f>VLOOKUP(F1454,'Set up'!$A$2:$D$57,4,FALSE)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up'!$A$2:$E$57,5,FALSE)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up'!$A$2:$C$57,2,FALSE)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up'!$A$2:$C$57,3,FALSE)</f>
        <v>Cash</v>
      </c>
      <c r="J1455" s="5">
        <f>VLOOKUP(F1455,'Set up'!$A$2:$D$57,4,FALSE)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up'!$A$2:$E$57,5,FALSE)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up'!$A$2:$C$57,2,FALSE)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up'!$A$2:$C$57,3,FALSE)</f>
        <v>Cash</v>
      </c>
      <c r="J1456" s="5">
        <f>VLOOKUP(F1456,'Set up'!$A$2:$D$57,4,FALSE)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up'!$A$2:$E$57,5,FALSE)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up'!$A$2:$C$57,2,FALSE)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up'!$A$2:$C$57,3,FALSE)</f>
        <v>Cash</v>
      </c>
      <c r="J1457" s="5">
        <f>VLOOKUP(F1457,'Set up'!$A$2:$D$57,4,FALSE)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up'!$A$2:$E$57,5,FALSE)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up'!$A$2:$C$57,2,FALSE)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up'!$A$2:$C$57,3,FALSE)</f>
        <v>Cash</v>
      </c>
      <c r="J1458" s="5">
        <f>VLOOKUP(F1458,'Set up'!$A$2:$D$57,4,FALSE)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up'!$A$2:$E$57,5,FALSE)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up'!$A$2:$C$57,2,FALSE)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up'!$A$2:$C$57,3,FALSE)</f>
        <v>Cash</v>
      </c>
      <c r="J1459" s="5">
        <f>VLOOKUP(F1459,'Set up'!$A$2:$D$57,4,FALSE)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up'!$A$2:$E$57,5,FALSE)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up'!$A$2:$C$57,2,FALSE)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up'!$A$2:$C$57,3,FALSE)</f>
        <v>Cash</v>
      </c>
      <c r="J1460" s="5">
        <f>VLOOKUP(F1460,'Set up'!$A$2:$D$57,4,FALSE)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up'!$A$2:$E$57,5,FALSE)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up'!$A$2:$C$57,2,FALSE)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up'!$A$2:$C$57,3,FALSE)</f>
        <v>Cash</v>
      </c>
      <c r="J1461" s="5">
        <f>VLOOKUP(F1461,'Set up'!$A$2:$D$57,4,FALSE)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up'!$A$2:$E$57,5,FALSE)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up'!$A$2:$C$57,2,FALSE)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up'!$A$2:$C$57,3,FALSE)</f>
        <v>Cash</v>
      </c>
      <c r="J1462" s="5">
        <f>VLOOKUP(F1462,'Set up'!$A$2:$D$57,4,FALSE)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up'!$A$2:$E$57,5,FALSE)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up'!$A$2:$C$57,2,FALSE)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up'!$A$2:$C$57,3,FALSE)</f>
        <v>Cash</v>
      </c>
      <c r="J1463" s="5">
        <f>VLOOKUP(F1463,'Set up'!$A$2:$D$57,4,FALSE)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up'!$A$2:$E$57,5,FALSE)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up'!$A$2:$C$57,2,FALSE)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up'!$A$2:$C$57,3,FALSE)</f>
        <v>Cash</v>
      </c>
      <c r="J1464" s="5">
        <f>VLOOKUP(F1464,'Set up'!$A$2:$D$57,4,FALSE)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up'!$A$2:$E$57,5,FALSE)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up'!$A$2:$C$57,2,FALSE)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up'!$A$2:$C$57,3,FALSE)</f>
        <v>Cash</v>
      </c>
      <c r="J1465" s="5">
        <f>VLOOKUP(F1465,'Set up'!$A$2:$D$57,4,FALSE)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up'!$A$2:$E$57,5,FALSE)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up'!$A$2:$C$57,2,FALSE)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up'!$A$2:$C$57,3,FALSE)</f>
        <v>Cash</v>
      </c>
      <c r="J1466" s="5">
        <f>VLOOKUP(F1466,'Set up'!$A$2:$D$57,4,FALSE)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up'!$A$2:$E$57,5,FALSE)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up'!$A$2:$C$57,2,FALSE)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up'!$A$2:$C$57,3,FALSE)</f>
        <v>Cash</v>
      </c>
      <c r="J1467" s="5">
        <f>VLOOKUP(F1467,'Set up'!$A$2:$D$57,4,FALSE)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up'!$A$2:$E$57,5,FALSE)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up'!$A$2:$C$57,2,FALSE)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up'!$A$2:$C$57,3,FALSE)</f>
        <v>Cash</v>
      </c>
      <c r="J1468" s="5">
        <f>VLOOKUP(F1468,'Set up'!$A$2:$D$57,4,FALSE)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up'!$A$2:$E$57,5,FALSE)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up'!$A$2:$C$57,2,FALSE)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up'!$A$2:$C$57,3,FALSE)</f>
        <v>120</v>
      </c>
      <c r="J1469" s="5">
        <f>VLOOKUP(F1469,'Set up'!$A$2:$D$57,4,FALSE)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up'!$A$2:$E$57,5,FALSE)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up'!$A$2:$C$57,2,FALSE)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up'!$A$2:$C$57,3,FALSE)</f>
        <v>120</v>
      </c>
      <c r="J1470" s="5">
        <f>VLOOKUP(F1470,'Set up'!$A$2:$D$57,4,FALSE)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up'!$A$2:$E$57,5,FALSE)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up'!$A$2:$C$57,2,FALSE)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up'!$A$2:$C$57,3,FALSE)</f>
        <v>120</v>
      </c>
      <c r="J1471" s="5">
        <f>VLOOKUP(F1471,'Set up'!$A$2:$D$57,4,FALSE)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up'!$A$2:$E$57,5,FALSE)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up'!$A$2:$C$57,2,FALSE)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up'!$A$2:$C$57,3,FALSE)</f>
        <v>Cash</v>
      </c>
      <c r="J1472" s="5">
        <f>VLOOKUP(F1472,'Set up'!$A$2:$D$57,4,FALSE)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up'!$A$2:$E$57,5,FALSE)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up'!$A$2:$C$57,2,FALSE)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up'!$A$2:$C$57,3,FALSE)</f>
        <v>Cash</v>
      </c>
      <c r="J1473" s="5">
        <f>VLOOKUP(F1473,'Set up'!$A$2:$D$57,4,FALSE)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up'!$A$2:$E$57,5,FALSE)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up'!$A$2:$C$57,2,FALSE)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up'!$A$2:$C$57,3,FALSE)</f>
        <v>Cash</v>
      </c>
      <c r="J1474" s="5">
        <f>VLOOKUP(F1474,'Set up'!$A$2:$D$57,4,FALSE)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up'!$A$2:$E$57,5,FALSE)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up'!$A$2:$C$57,2,FALSE)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up'!$A$2:$C$57,3,FALSE)</f>
        <v>Cash</v>
      </c>
      <c r="J1475" s="5">
        <f>VLOOKUP(F1475,'Set up'!$A$2:$D$57,4,FALSE)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up'!$A$2:$E$57,5,FALSE)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up'!$A$2:$C$57,2,FALSE)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up'!$A$2:$C$57,3,FALSE)</f>
        <v>Cash</v>
      </c>
      <c r="J1476" s="5">
        <f>VLOOKUP(F1476,'Set up'!$A$2:$D$57,4,FALSE)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up'!$A$2:$E$57,5,FALSE)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up'!$A$2:$C$57,2,FALSE)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up'!$A$2:$C$57,3,FALSE)</f>
        <v>Cash</v>
      </c>
      <c r="J1477" s="5">
        <f>VLOOKUP(F1477,'Set up'!$A$2:$D$57,4,FALSE)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up'!$A$2:$E$57,5,FALSE)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up'!$A$2:$C$57,2,FALSE)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up'!$A$2:$C$57,3,FALSE)</f>
        <v>Cash</v>
      </c>
      <c r="J1478" s="5">
        <f>VLOOKUP(F1478,'Set up'!$A$2:$D$57,4,FALSE)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up'!$A$2:$E$57,5,FALSE)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up'!$A$2:$C$57,2,FALSE)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up'!$A$2:$C$57,3,FALSE)</f>
        <v>Cash</v>
      </c>
      <c r="J1479" s="5">
        <f>VLOOKUP(F1479,'Set up'!$A$2:$D$57,4,FALSE)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up'!$A$2:$E$57,5,FALSE)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up'!$A$2:$C$57,2,FALSE)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up'!$A$2:$C$57,3,FALSE)</f>
        <v>60</v>
      </c>
      <c r="J1480" s="5">
        <f>VLOOKUP(F1480,'Set up'!$A$2:$D$57,4,FALSE)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up'!$A$2:$E$57,5,FALSE)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up'!$A$2:$C$57,2,FALSE)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up'!$A$2:$C$57,3,FALSE)</f>
        <v>60</v>
      </c>
      <c r="J1481" s="5">
        <f>VLOOKUP(F1481,'Set up'!$A$2:$D$57,4,FALSE)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up'!$A$2:$E$57,5,FALSE)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up'!$A$2:$C$57,2,FALSE)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up'!$A$2:$C$57,3,FALSE)</f>
        <v>60</v>
      </c>
      <c r="J1482" s="5">
        <f>VLOOKUP(F1482,'Set up'!$A$2:$D$57,4,FALSE)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up'!$A$2:$E$57,5,FALSE)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up'!$A$2:$C$57,2,FALSE)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up'!$A$2:$C$57,3,FALSE)</f>
        <v>Cash</v>
      </c>
      <c r="J1483" s="5">
        <f>VLOOKUP(F1483,'Set up'!$A$2:$D$57,4,FALSE)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up'!$A$2:$E$57,5,FALSE)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up'!$A$2:$C$57,2,FALSE)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up'!$A$2:$C$57,3,FALSE)</f>
        <v>Cash</v>
      </c>
      <c r="J1484" s="5">
        <f>VLOOKUP(F1484,'Set up'!$A$2:$D$57,4,FALSE)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up'!$A$2:$E$57,5,FALSE)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up'!$A$2:$C$57,2,FALSE)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up'!$A$2:$C$57,3,FALSE)</f>
        <v>Cash</v>
      </c>
      <c r="J1485" s="5">
        <f>VLOOKUP(F1485,'Set up'!$A$2:$D$57,4,FALSE)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up'!$A$2:$E$57,5,FALSE)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up'!$A$2:$C$57,2,FALSE)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up'!$A$2:$C$57,3,FALSE)</f>
        <v>Cash</v>
      </c>
      <c r="J1486" s="5">
        <f>VLOOKUP(F1486,'Set up'!$A$2:$D$57,4,FALSE)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up'!$A$2:$E$57,5,FALSE)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up'!$A$2:$C$57,2,FALSE)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up'!$A$2:$C$57,3,FALSE)</f>
        <v>Cash</v>
      </c>
      <c r="J1487" s="5">
        <f>VLOOKUP(F1487,'Set up'!$A$2:$D$57,4,FALSE)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up'!$A$2:$E$57,5,FALSE)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up'!$A$2:$C$57,2,FALSE)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up'!$A$2:$C$57,3,FALSE)</f>
        <v>Cash</v>
      </c>
      <c r="J1488" s="5">
        <f>VLOOKUP(F1488,'Set up'!$A$2:$D$57,4,FALSE)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up'!$A$2:$E$57,5,FALSE)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up'!$A$2:$C$57,2,FALSE)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up'!$A$2:$C$57,3,FALSE)</f>
        <v>Cash</v>
      </c>
      <c r="J1489" s="5">
        <f>VLOOKUP(F1489,'Set up'!$A$2:$D$57,4,FALSE)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up'!$A$2:$E$57,5,FALSE)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up'!$A$2:$C$57,2,FALSE)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up'!$A$2:$C$57,3,FALSE)</f>
        <v>Cash</v>
      </c>
      <c r="J1490" s="5">
        <f>VLOOKUP(F1490,'Set up'!$A$2:$D$57,4,FALSE)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up'!$A$2:$E$57,5,FALSE)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up'!$A$2:$C$57,2,FALSE)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up'!$A$2:$C$57,3,FALSE)</f>
        <v>Cash</v>
      </c>
      <c r="J1491" s="5">
        <f>VLOOKUP(F1491,'Set up'!$A$2:$D$57,4,FALSE)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up'!$A$2:$E$57,5,FALSE)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up'!$A$2:$C$57,2,FALSE)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up'!$A$2:$C$57,3,FALSE)</f>
        <v>Cash</v>
      </c>
      <c r="J1492" s="5">
        <f>VLOOKUP(F1492,'Set up'!$A$2:$D$57,4,FALSE)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up'!$A$2:$E$57,5,FALSE)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up'!$A$2:$C$57,2,FALSE)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up'!$A$2:$C$57,3,FALSE)</f>
        <v>Cash</v>
      </c>
      <c r="J1493" s="5">
        <f>VLOOKUP(F1493,'Set up'!$A$2:$D$57,4,FALSE)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up'!$A$2:$E$57,5,FALSE)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up'!$A$2:$C$57,2,FALSE)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up'!$A$2:$C$57,3,FALSE)</f>
        <v>30</v>
      </c>
      <c r="J1494" s="5">
        <f>VLOOKUP(F1494,'Set up'!$A$2:$D$57,4,FALSE)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up'!$A$2:$E$57,5,FALSE)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up'!$A$2:$C$57,2,FALSE)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up'!$A$2:$C$57,3,FALSE)</f>
        <v>30</v>
      </c>
      <c r="J1495" s="5">
        <f>VLOOKUP(F1495,'Set up'!$A$2:$D$57,4,FALSE)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up'!$A$2:$E$57,5,FALSE)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up'!$A$2:$C$57,2,FALSE)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up'!$A$2:$C$57,3,FALSE)</f>
        <v>Cash</v>
      </c>
      <c r="J1496" s="5">
        <f>VLOOKUP(F1496,'Set up'!$A$2:$D$57,4,FALSE)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up'!$A$2:$E$57,5,FALSE)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up'!$A$2:$C$57,2,FALSE)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up'!$A$2:$C$57,3,FALSE)</f>
        <v>Cash</v>
      </c>
      <c r="J1497" s="5">
        <f>VLOOKUP(F1497,'Set up'!$A$2:$D$57,4,FALSE)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up'!$A$2:$E$57,5,FALSE)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up'!$A$2:$C$57,2,FALSE)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up'!$A$2:$C$57,3,FALSE)</f>
        <v>Cash</v>
      </c>
      <c r="J1498" s="5">
        <f>VLOOKUP(F1498,'Set up'!$A$2:$D$57,4,FALSE)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up'!$A$2:$E$57,5,FALSE)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up'!$A$2:$C$57,2,FALSE)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up'!$A$2:$C$57,3,FALSE)</f>
        <v>Cash</v>
      </c>
      <c r="J1499" s="5">
        <f>VLOOKUP(F1499,'Set up'!$A$2:$D$57,4,FALSE)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up'!$A$2:$E$57,5,FALSE)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up'!$A$2:$C$57,2,FALSE)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up'!$A$2:$C$57,3,FALSE)</f>
        <v>Cash</v>
      </c>
      <c r="J1500" s="5">
        <f>VLOOKUP(F1500,'Set up'!$A$2:$D$57,4,FALSE)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up'!$A$2:$E$57,5,FALSE)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up'!$A$2:$C$57,2,FALSE)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up'!$A$2:$C$57,3,FALSE)</f>
        <v>Cash</v>
      </c>
      <c r="J1501" s="5">
        <f>VLOOKUP(F1501,'Set up'!$A$2:$D$57,4,FALSE)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up'!$A$2:$E$57,5,FALSE)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up'!$A$2:$C$57,2,FALSE)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up'!$A$2:$C$57,3,FALSE)</f>
        <v>Cash</v>
      </c>
      <c r="J1502" s="5">
        <f>VLOOKUP(F1502,'Set up'!$A$2:$D$57,4,FALSE)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up'!$A$2:$E$57,5,FALSE)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up'!$A$2:$C$57,2,FALSE)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up'!$A$2:$C$57,3,FALSE)</f>
        <v>Cash</v>
      </c>
      <c r="J1503" s="5">
        <f>VLOOKUP(F1503,'Set up'!$A$2:$D$57,4,FALSE)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up'!$A$2:$E$57,5,FALSE)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up'!$A$2:$C$57,2,FALSE)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up'!$A$2:$C$57,3,FALSE)</f>
        <v>Cash</v>
      </c>
      <c r="J1504" s="5">
        <f>VLOOKUP(F1504,'Set up'!$A$2:$D$57,4,FALSE)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up'!$A$2:$E$57,5,FALSE)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up'!$A$2:$C$57,2,FALSE)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up'!$A$2:$C$57,3,FALSE)</f>
        <v>Cash</v>
      </c>
      <c r="J1505" s="5">
        <f>VLOOKUP(F1505,'Set up'!$A$2:$D$57,4,FALSE)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up'!$A$2:$E$57,5,FALSE)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up'!$A$2:$C$57,2,FALSE)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up'!$A$2:$C$57,3,FALSE)</f>
        <v>Cash</v>
      </c>
      <c r="J1506" s="5">
        <f>VLOOKUP(F1506,'Set up'!$A$2:$D$57,4,FALSE)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up'!$A$2:$E$57,5,FALSE)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up'!$A$2:$C$57,2,FALSE)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up'!$A$2:$C$57,3,FALSE)</f>
        <v>Cash</v>
      </c>
      <c r="J1507" s="5">
        <f>VLOOKUP(F1507,'Set up'!$A$2:$D$57,4,FALSE)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up'!$A$2:$E$57,5,FALSE)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up'!$A$2:$C$57,2,FALSE)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up'!$A$2:$C$57,3,FALSE)</f>
        <v>Cash</v>
      </c>
      <c r="J1508" s="5">
        <f>VLOOKUP(F1508,'Set up'!$A$2:$D$57,4,FALSE)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up'!$A$2:$E$57,5,FALSE)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up'!$A$2:$C$57,2,FALSE)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up'!$A$2:$C$57,3,FALSE)</f>
        <v>Cash</v>
      </c>
      <c r="J1509" s="5">
        <f>VLOOKUP(F1509,'Set up'!$A$2:$D$57,4,FALSE)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up'!$A$2:$E$57,5,FALSE)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up'!$A$2:$C$57,2,FALSE)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up'!$A$2:$C$57,3,FALSE)</f>
        <v>Cash</v>
      </c>
      <c r="J1510" s="5">
        <f>VLOOKUP(F1510,'Set up'!$A$2:$D$57,4,FALSE)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up'!$A$2:$E$57,5,FALSE)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up'!$A$2:$C$57,2,FALSE)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up'!$A$2:$C$57,3,FALSE)</f>
        <v>Cash</v>
      </c>
      <c r="J1511" s="5">
        <f>VLOOKUP(F1511,'Set up'!$A$2:$D$57,4,FALSE)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up'!$A$2:$E$57,5,FALSE)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up'!$A$2:$C$57,2,FALSE)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up'!$A$2:$C$57,3,FALSE)</f>
        <v>Cash</v>
      </c>
      <c r="J1512" s="5">
        <f>VLOOKUP(F1512,'Set up'!$A$2:$D$57,4,FALSE)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up'!$A$2:$E$57,5,FALSE)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up'!$A$2:$C$57,2,FALSE)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up'!$A$2:$C$57,3,FALSE)</f>
        <v>Cash</v>
      </c>
      <c r="J1513" s="5">
        <f>VLOOKUP(F1513,'Set up'!$A$2:$D$57,4,FALSE)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up'!$A$2:$E$57,5,FALSE)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up'!$A$2:$C$57,2,FALSE)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up'!$A$2:$C$57,3,FALSE)</f>
        <v>30</v>
      </c>
      <c r="J1514" s="5">
        <f>VLOOKUP(F1514,'Set up'!$A$2:$D$57,4,FALSE)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up'!$A$2:$E$57,5,FALSE)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up'!$A$2:$C$57,2,FALSE)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up'!$A$2:$C$57,3,FALSE)</f>
        <v>30</v>
      </c>
      <c r="J1515" s="5">
        <f>VLOOKUP(F1515,'Set up'!$A$2:$D$57,4,FALSE)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up'!$A$2:$E$57,5,FALSE)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up'!$A$2:$C$57,2,FALSE)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up'!$A$2:$C$57,3,FALSE)</f>
        <v>30</v>
      </c>
      <c r="J1516" s="5">
        <f>VLOOKUP(F1516,'Set up'!$A$2:$D$57,4,FALSE)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up'!$A$2:$E$57,5,FALSE)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up'!$A$2:$C$57,2,FALSE)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up'!$A$2:$C$57,3,FALSE)</f>
        <v>30</v>
      </c>
      <c r="J1517" s="5">
        <f>VLOOKUP(F1517,'Set up'!$A$2:$D$57,4,FALSE)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up'!$A$2:$E$57,5,FALSE)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up'!$A$2:$C$57,2,FALSE)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up'!$A$2:$C$57,3,FALSE)</f>
        <v>30</v>
      </c>
      <c r="J1518" s="5">
        <f>VLOOKUP(F1518,'Set up'!$A$2:$D$57,4,FALSE)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up'!$A$2:$E$57,5,FALSE)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up'!$A$2:$C$57,2,FALSE)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up'!$A$2:$C$57,3,FALSE)</f>
        <v>30</v>
      </c>
      <c r="J1519" s="5">
        <f>VLOOKUP(F1519,'Set up'!$A$2:$D$57,4,FALSE)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up'!$A$2:$E$57,5,FALSE)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up'!$A$2:$C$57,2,FALSE)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up'!$A$2:$C$57,3,FALSE)</f>
        <v>Cash</v>
      </c>
      <c r="J1520" s="5">
        <f>VLOOKUP(F1520,'Set up'!$A$2:$D$57,4,FALSE)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up'!$A$2:$E$57,5,FALSE)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up'!$A$2:$C$57,2,FALSE)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up'!$A$2:$C$57,3,FALSE)</f>
        <v>Cash</v>
      </c>
      <c r="J1521" s="5">
        <f>VLOOKUP(F1521,'Set up'!$A$2:$D$57,4,FALSE)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up'!$A$2:$E$57,5,FALSE)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up'!$A$2:$C$57,2,FALSE)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up'!$A$2:$C$57,3,FALSE)</f>
        <v>Cash</v>
      </c>
      <c r="J1522" s="5">
        <f>VLOOKUP(F1522,'Set up'!$A$2:$D$57,4,FALSE)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up'!$A$2:$E$57,5,FALSE)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up'!$A$2:$C$57,2,FALSE)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up'!$A$2:$C$57,3,FALSE)</f>
        <v>Cash</v>
      </c>
      <c r="J1523" s="5">
        <f>VLOOKUP(F1523,'Set up'!$A$2:$D$57,4,FALSE)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up'!$A$2:$E$57,5,FALSE)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up'!$A$2:$C$57,2,FALSE)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up'!$A$2:$C$57,3,FALSE)</f>
        <v>Cash</v>
      </c>
      <c r="J1524" s="5">
        <f>VLOOKUP(F1524,'Set up'!$A$2:$D$57,4,FALSE)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up'!$A$2:$E$57,5,FALSE)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up'!$A$2:$C$57,2,FALSE)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up'!$A$2:$C$57,3,FALSE)</f>
        <v>Cash</v>
      </c>
      <c r="J1525" s="5">
        <f>VLOOKUP(F1525,'Set up'!$A$2:$D$57,4,FALSE)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up'!$A$2:$E$57,5,FALSE)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up'!$A$2:$C$57,2,FALSE)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up'!$A$2:$C$57,3,FALSE)</f>
        <v>Cash</v>
      </c>
      <c r="J1526" s="5">
        <f>VLOOKUP(F1526,'Set up'!$A$2:$D$57,4,FALSE)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up'!$A$2:$E$57,5,FALSE)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up'!$A$2:$C$57,2,FALSE)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up'!$A$2:$C$57,3,FALSE)</f>
        <v>Cash</v>
      </c>
      <c r="J1527" s="5">
        <f>VLOOKUP(F1527,'Set up'!$A$2:$D$57,4,FALSE)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up'!$A$2:$E$57,5,FALSE)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up'!$A$2:$C$57,2,FALSE)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up'!$A$2:$C$57,3,FALSE)</f>
        <v>Cash</v>
      </c>
      <c r="J1528" s="5">
        <f>VLOOKUP(F1528,'Set up'!$A$2:$D$57,4,FALSE)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up'!$A$2:$E$57,5,FALSE)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up'!$A$2:$C$57,2,FALSE)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up'!$A$2:$C$57,3,FALSE)</f>
        <v>Cash</v>
      </c>
      <c r="J1529" s="5">
        <f>VLOOKUP(F1529,'Set up'!$A$2:$D$57,4,FALSE)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up'!$A$2:$E$57,5,FALSE)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up'!$A$2:$C$57,2,FALSE)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up'!$A$2:$C$57,3,FALSE)</f>
        <v>Cash</v>
      </c>
      <c r="J1530" s="5">
        <f>VLOOKUP(F1530,'Set up'!$A$2:$D$57,4,FALSE)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up'!$A$2:$E$57,5,FALSE)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up'!$A$2:$C$57,2,FALSE)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up'!$A$2:$C$57,3,FALSE)</f>
        <v>Cash</v>
      </c>
      <c r="J1531" s="5">
        <f>VLOOKUP(F1531,'Set up'!$A$2:$D$57,4,FALSE)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up'!$A$2:$E$57,5,FALSE)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up'!$A$2:$C$57,2,FALSE)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up'!$A$2:$C$57,3,FALSE)</f>
        <v>Cash</v>
      </c>
      <c r="J1532" s="5">
        <f>VLOOKUP(F1532,'Set up'!$A$2:$D$57,4,FALSE)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up'!$A$2:$E$57,5,FALSE)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up'!$A$2:$C$57,2,FALSE)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up'!$A$2:$C$57,3,FALSE)</f>
        <v>Cash</v>
      </c>
      <c r="J1533" s="5">
        <f>VLOOKUP(F1533,'Set up'!$A$2:$D$57,4,FALSE)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up'!$A$2:$E$57,5,FALSE)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up'!$A$2:$C$57,2,FALSE)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up'!$A$2:$C$57,3,FALSE)</f>
        <v>Cash</v>
      </c>
      <c r="J1534" s="5">
        <f>VLOOKUP(F1534,'Set up'!$A$2:$D$57,4,FALSE)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up'!$A$2:$E$57,5,FALSE)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up'!$A$2:$C$57,2,FALSE)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up'!$A$2:$C$57,3,FALSE)</f>
        <v>Cash</v>
      </c>
      <c r="J1535" s="5">
        <f>VLOOKUP(F1535,'Set up'!$A$2:$D$57,4,FALSE)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up'!$A$2:$E$57,5,FALSE)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up'!$A$2:$C$57,2,FALSE)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up'!$A$2:$C$57,3,FALSE)</f>
        <v>Cash</v>
      </c>
      <c r="J1536" s="5">
        <f>VLOOKUP(F1536,'Set up'!$A$2:$D$57,4,FALSE)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up'!$A$2:$E$57,5,FALSE)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up'!$A$2:$C$57,2,FALSE)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up'!$A$2:$C$57,3,FALSE)</f>
        <v>Cash</v>
      </c>
      <c r="J1537" s="5">
        <f>VLOOKUP(F1537,'Set up'!$A$2:$D$57,4,FALSE)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up'!$A$2:$E$57,5,FALSE)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up'!$A$2:$C$57,2,FALSE)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up'!$A$2:$C$57,3,FALSE)</f>
        <v>Cash</v>
      </c>
      <c r="J1538" s="5">
        <f>VLOOKUP(F1538,'Set up'!$A$2:$D$57,4,FALSE)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up'!$A$2:$E$57,5,FALSE)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up'!$A$2:$C$57,2,FALSE)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up'!$A$2:$C$57,3,FALSE)</f>
        <v>Cash</v>
      </c>
      <c r="J1539" s="5">
        <f>VLOOKUP(F1539,'Set up'!$A$2:$D$57,4,FALSE)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up'!$A$2:$E$57,5,FALSE)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up'!$A$2:$C$57,2,FALSE)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up'!$A$2:$C$57,3,FALSE)</f>
        <v>Cash</v>
      </c>
      <c r="J1540" s="5">
        <f>VLOOKUP(F1540,'Set up'!$A$2:$D$57,4,FALSE)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up'!$A$2:$E$57,5,FALSE)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up'!$A$2:$C$57,2,FALSE)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up'!$A$2:$C$57,3,FALSE)</f>
        <v>Cash</v>
      </c>
      <c r="J1541" s="5">
        <f>VLOOKUP(F1541,'Set up'!$A$2:$D$57,4,FALSE)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up'!$A$2:$E$57,5,FALSE)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up'!$A$2:$C$57,2,FALSE)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up'!$A$2:$C$57,3,FALSE)</f>
        <v>Cash</v>
      </c>
      <c r="J1542" s="5">
        <f>VLOOKUP(F1542,'Set up'!$A$2:$D$57,4,FALSE)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up'!$A$2:$E$57,5,FALSE)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up'!$A$2:$C$57,2,FALSE)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up'!$A$2:$C$57,3,FALSE)</f>
        <v>Cash</v>
      </c>
      <c r="J1543" s="5">
        <f>VLOOKUP(F1543,'Set up'!$A$2:$D$57,4,FALSE)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up'!$A$2:$E$57,5,FALSE)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up'!$A$2:$C$57,2,FALSE)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up'!$A$2:$C$57,3,FALSE)</f>
        <v>Cash</v>
      </c>
      <c r="J1544" s="5">
        <f>VLOOKUP(F1544,'Set up'!$A$2:$D$57,4,FALSE)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up'!$A$2:$E$57,5,FALSE)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up'!$A$2:$C$57,2,FALSE)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up'!$A$2:$C$57,3,FALSE)</f>
        <v>Cash</v>
      </c>
      <c r="J1545" s="5">
        <f>VLOOKUP(F1545,'Set up'!$A$2:$D$57,4,FALSE)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up'!$A$2:$E$57,5,FALSE)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up'!$A$2:$C$57,2,FALSE)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up'!$A$2:$C$57,3,FALSE)</f>
        <v>Cash</v>
      </c>
      <c r="J1546" s="5">
        <f>VLOOKUP(F1546,'Set up'!$A$2:$D$57,4,FALSE)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up'!$A$2:$E$57,5,FALSE)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up'!$A$2:$C$57,2,FALSE)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up'!$A$2:$C$57,3,FALSE)</f>
        <v>120</v>
      </c>
      <c r="J1547" s="5">
        <f>VLOOKUP(F1547,'Set up'!$A$2:$D$57,4,FALSE)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up'!$A$2:$E$57,5,FALSE)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up'!$A$2:$C$57,2,FALSE)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up'!$A$2:$C$57,3,FALSE)</f>
        <v>120</v>
      </c>
      <c r="J1548" s="5">
        <f>VLOOKUP(F1548,'Set up'!$A$2:$D$57,4,FALSE)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up'!$A$2:$E$57,5,FALSE)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up'!$A$2:$C$57,2,FALSE)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up'!$A$2:$C$57,3,FALSE)</f>
        <v>120</v>
      </c>
      <c r="J1549" s="5">
        <f>VLOOKUP(F1549,'Set up'!$A$2:$D$57,4,FALSE)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up'!$A$2:$E$57,5,FALSE)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up'!$A$2:$C$57,2,FALSE)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up'!$A$2:$C$57,3,FALSE)</f>
        <v>120</v>
      </c>
      <c r="J1550" s="5">
        <f>VLOOKUP(F1550,'Set up'!$A$2:$D$57,4,FALSE)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up'!$A$2:$E$57,5,FALSE)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up'!$A$2:$C$57,2,FALSE)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up'!$A$2:$C$57,3,FALSE)</f>
        <v>120</v>
      </c>
      <c r="J1551" s="5">
        <f>VLOOKUP(F1551,'Set up'!$A$2:$D$57,4,FALSE)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up'!$A$2:$E$57,5,FALSE)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up'!$A$2:$C$57,2,FALSE)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up'!$A$2:$C$57,3,FALSE)</f>
        <v>120</v>
      </c>
      <c r="J1552" s="5">
        <f>VLOOKUP(F1552,'Set up'!$A$2:$D$57,4,FALSE)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up'!$A$2:$E$57,5,FALSE)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up'!$A$2:$C$57,2,FALSE)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up'!$A$2:$C$57,3,FALSE)</f>
        <v>Cash</v>
      </c>
      <c r="J1553" s="5">
        <f>VLOOKUP(F1553,'Set up'!$A$2:$D$57,4,FALSE)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up'!$A$2:$E$57,5,FALSE)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up'!$A$2:$C$57,2,FALSE)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up'!$A$2:$C$57,3,FALSE)</f>
        <v>Cash</v>
      </c>
      <c r="J1554" s="5">
        <f>VLOOKUP(F1554,'Set up'!$A$2:$D$57,4,FALSE)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up'!$A$2:$E$57,5,FALSE)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up'!$A$2:$C$57,2,FALSE)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up'!$A$2:$C$57,3,FALSE)</f>
        <v>Cash</v>
      </c>
      <c r="J1555" s="5">
        <f>VLOOKUP(F1555,'Set up'!$A$2:$D$57,4,FALSE)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up'!$A$2:$E$57,5,FALSE)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up'!$A$2:$C$57,2,FALSE)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up'!$A$2:$C$57,3,FALSE)</f>
        <v>Cash</v>
      </c>
      <c r="J1556" s="5">
        <f>VLOOKUP(F1556,'Set up'!$A$2:$D$57,4,FALSE)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up'!$A$2:$E$57,5,FALSE)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up'!$A$2:$C$57,2,FALSE)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up'!$A$2:$C$57,3,FALSE)</f>
        <v>Cash</v>
      </c>
      <c r="J1557" s="5">
        <f>VLOOKUP(F1557,'Set up'!$A$2:$D$57,4,FALSE)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up'!$A$2:$E$57,5,FALSE)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up'!$A$2:$C$57,2,FALSE)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up'!$A$2:$C$57,3,FALSE)</f>
        <v>Cash</v>
      </c>
      <c r="J1558" s="5">
        <f>VLOOKUP(F1558,'Set up'!$A$2:$D$57,4,FALSE)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up'!$A$2:$E$57,5,FALSE)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up'!$A$2:$C$57,2,FALSE)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up'!$A$2:$C$57,3,FALSE)</f>
        <v>Cash</v>
      </c>
      <c r="J1559" s="5">
        <f>VLOOKUP(F1559,'Set up'!$A$2:$D$57,4,FALSE)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up'!$A$2:$E$57,5,FALSE)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up'!$A$2:$C$57,2,FALSE)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up'!$A$2:$C$57,3,FALSE)</f>
        <v>Cash</v>
      </c>
      <c r="J1560" s="5">
        <f>VLOOKUP(F1560,'Set up'!$A$2:$D$57,4,FALSE)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up'!$A$2:$E$57,5,FALSE)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up'!$A$2:$C$57,2,FALSE)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up'!$A$2:$C$57,3,FALSE)</f>
        <v>Cash</v>
      </c>
      <c r="J1561" s="5">
        <f>VLOOKUP(F1561,'Set up'!$A$2:$D$57,4,FALSE)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up'!$A$2:$E$57,5,FALSE)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up'!$A$2:$C$57,2,FALSE)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up'!$A$2:$C$57,3,FALSE)</f>
        <v>Cash</v>
      </c>
      <c r="J1562" s="5">
        <f>VLOOKUP(F1562,'Set up'!$A$2:$D$57,4,FALSE)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up'!$A$2:$E$57,5,FALSE)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up'!$A$2:$C$57,2,FALSE)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up'!$A$2:$C$57,3,FALSE)</f>
        <v>Cash</v>
      </c>
      <c r="J1563" s="5">
        <f>VLOOKUP(F1563,'Set up'!$A$2:$D$57,4,FALSE)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up'!$A$2:$E$57,5,FALSE)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up'!$A$2:$C$57,2,FALSE)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up'!$A$2:$C$57,3,FALSE)</f>
        <v>60</v>
      </c>
      <c r="J1564" s="5">
        <f>VLOOKUP(F1564,'Set up'!$A$2:$D$57,4,FALSE)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up'!$A$2:$E$57,5,FALSE)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up'!$A$2:$C$57,2,FALSE)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up'!$A$2:$C$57,3,FALSE)</f>
        <v>Cash</v>
      </c>
      <c r="J1565" s="5">
        <f>VLOOKUP(F1565,'Set up'!$A$2:$D$57,4,FALSE)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up'!$A$2:$E$57,5,FALSE)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up'!$A$2:$C$57,2,FALSE)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up'!$A$2:$C$57,3,FALSE)</f>
        <v>Cash</v>
      </c>
      <c r="J1566" s="5">
        <f>VLOOKUP(F1566,'Set up'!$A$2:$D$57,4,FALSE)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up'!$A$2:$E$57,5,FALSE)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up'!$A$2:$C$57,2,FALSE)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up'!$A$2:$C$57,3,FALSE)</f>
        <v>Cash</v>
      </c>
      <c r="J1567" s="5">
        <f>VLOOKUP(F1567,'Set up'!$A$2:$D$57,4,FALSE)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up'!$A$2:$E$57,5,FALSE)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up'!$A$2:$C$57,2,FALSE)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up'!$A$2:$C$57,3,FALSE)</f>
        <v>Cash</v>
      </c>
      <c r="J1568" s="5">
        <f>VLOOKUP(F1568,'Set up'!$A$2:$D$57,4,FALSE)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up'!$A$2:$E$57,5,FALSE)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up'!$A$2:$C$57,2,FALSE)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up'!$A$2:$C$57,3,FALSE)</f>
        <v>Cash</v>
      </c>
      <c r="J1569" s="5">
        <f>VLOOKUP(F1569,'Set up'!$A$2:$D$57,4,FALSE)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up'!$A$2:$E$57,5,FALSE)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up'!$A$2:$C$57,2,FALSE)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up'!$A$2:$C$57,3,FALSE)</f>
        <v>Cash</v>
      </c>
      <c r="J1570" s="5">
        <f>VLOOKUP(F1570,'Set up'!$A$2:$D$57,4,FALSE)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up'!$A$2:$E$57,5,FALSE)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up'!$A$2:$C$57,2,FALSE)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up'!$A$2:$C$57,3,FALSE)</f>
        <v>Cash</v>
      </c>
      <c r="J1571" s="5">
        <f>VLOOKUP(F1571,'Set up'!$A$2:$D$57,4,FALSE)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up'!$A$2:$E$57,5,FALSE)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up'!$A$2:$C$57,2,FALSE)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up'!$A$2:$C$57,3,FALSE)</f>
        <v>Cash</v>
      </c>
      <c r="J1572" s="5">
        <f>VLOOKUP(F1572,'Set up'!$A$2:$D$57,4,FALSE)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up'!$A$2:$E$57,5,FALSE)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up'!$A$2:$C$57,2,FALSE)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up'!$A$2:$C$57,3,FALSE)</f>
        <v>Cash</v>
      </c>
      <c r="J1573" s="5">
        <f>VLOOKUP(F1573,'Set up'!$A$2:$D$57,4,FALSE)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up'!$A$2:$E$57,5,FALSE)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up'!$A$2:$C$57,2,FALSE)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up'!$A$2:$C$57,3,FALSE)</f>
        <v>Cash</v>
      </c>
      <c r="J1574" s="5">
        <f>VLOOKUP(F1574,'Set up'!$A$2:$D$57,4,FALSE)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up'!$A$2:$E$57,5,FALSE)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up'!$A$2:$C$57,2,FALSE)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up'!$A$2:$C$57,3,FALSE)</f>
        <v>Cash</v>
      </c>
      <c r="J1575" s="5">
        <f>VLOOKUP(F1575,'Set up'!$A$2:$D$57,4,FALSE)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up'!$A$2:$E$57,5,FALSE)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up'!$A$2:$C$57,2,FALSE)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up'!$A$2:$C$57,3,FALSE)</f>
        <v>Cash</v>
      </c>
      <c r="J1576" s="5">
        <f>VLOOKUP(F1576,'Set up'!$A$2:$D$57,4,FALSE)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up'!$A$2:$E$57,5,FALSE)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up'!$A$2:$C$57,2,FALSE)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up'!$A$2:$C$57,3,FALSE)</f>
        <v>Cash</v>
      </c>
      <c r="J1577" s="5">
        <f>VLOOKUP(F1577,'Set up'!$A$2:$D$57,4,FALSE)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up'!$A$2:$E$57,5,FALSE)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up'!$A$2:$C$57,2,FALSE)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up'!$A$2:$C$57,3,FALSE)</f>
        <v>Cash</v>
      </c>
      <c r="J1578" s="5">
        <f>VLOOKUP(F1578,'Set up'!$A$2:$D$57,4,FALSE)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up'!$A$2:$E$57,5,FALSE)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up'!$A$2:$C$57,2,FALSE)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up'!$A$2:$C$57,3,FALSE)</f>
        <v>Cash</v>
      </c>
      <c r="J1579" s="5">
        <f>VLOOKUP(F1579,'Set up'!$A$2:$D$57,4,FALSE)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up'!$A$2:$E$57,5,FALSE)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up'!$A$2:$C$57,2,FALSE)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up'!$A$2:$C$57,3,FALSE)</f>
        <v>Cash</v>
      </c>
      <c r="J1580" s="5">
        <f>VLOOKUP(F1580,'Set up'!$A$2:$D$57,4,FALSE)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up'!$A$2:$E$57,5,FALSE)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up'!$A$2:$C$57,2,FALSE)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up'!$A$2:$C$57,3,FALSE)</f>
        <v>Cash</v>
      </c>
      <c r="J1581" s="5">
        <f>VLOOKUP(F1581,'Set up'!$A$2:$D$57,4,FALSE)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up'!$A$2:$E$57,5,FALSE)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up'!$A$2:$C$57,2,FALSE)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up'!$A$2:$C$57,3,FALSE)</f>
        <v>Cash</v>
      </c>
      <c r="J1582" s="5">
        <f>VLOOKUP(F1582,'Set up'!$A$2:$D$57,4,FALSE)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up'!$A$2:$E$57,5,FALSE)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up'!$A$2:$C$57,2,FALSE)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up'!$A$2:$C$57,3,FALSE)</f>
        <v>Cash</v>
      </c>
      <c r="J1583" s="5">
        <f>VLOOKUP(F1583,'Set up'!$A$2:$D$57,4,FALSE)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up'!$A$2:$E$57,5,FALSE)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up'!$A$2:$C$57,2,FALSE)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up'!$A$2:$C$57,3,FALSE)</f>
        <v>Cash</v>
      </c>
      <c r="J1584" s="5">
        <f>VLOOKUP(F1584,'Set up'!$A$2:$D$57,4,FALSE)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up'!$A$2:$E$57,5,FALSE)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up'!$A$2:$C$57,2,FALSE)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up'!$A$2:$C$57,3,FALSE)</f>
        <v>Cash</v>
      </c>
      <c r="J1585" s="5">
        <f>VLOOKUP(F1585,'Set up'!$A$2:$D$57,4,FALSE)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up'!$A$2:$E$57,5,FALSE)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up'!$A$2:$C$57,2,FALSE)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up'!$A$2:$C$57,3,FALSE)</f>
        <v>30</v>
      </c>
      <c r="J1586" s="5">
        <f>VLOOKUP(F1586,'Set up'!$A$2:$D$57,4,FALSE)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up'!$A$2:$E$57,5,FALSE)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up'!$A$2:$C$57,2,FALSE)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up'!$A$2:$C$57,3,FALSE)</f>
        <v>30</v>
      </c>
      <c r="J1587" s="5">
        <f>VLOOKUP(F1587,'Set up'!$A$2:$D$57,4,FALSE)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up'!$A$2:$E$57,5,FALSE)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up'!$A$2:$C$57,2,FALSE)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up'!$A$2:$C$57,3,FALSE)</f>
        <v>Cash</v>
      </c>
      <c r="J1588" s="5">
        <f>VLOOKUP(F1588,'Set up'!$A$2:$D$57,4,FALSE)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up'!$A$2:$E$57,5,FALSE)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up'!$A$2:$C$57,2,FALSE)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up'!$A$2:$C$57,3,FALSE)</f>
        <v>Cash</v>
      </c>
      <c r="J1589" s="5">
        <f>VLOOKUP(F1589,'Set up'!$A$2:$D$57,4,FALSE)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up'!$A$2:$E$57,5,FALSE)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up'!$A$2:$C$57,2,FALSE)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up'!$A$2:$C$57,3,FALSE)</f>
        <v>Cash</v>
      </c>
      <c r="J1590" s="5">
        <f>VLOOKUP(F1590,'Set up'!$A$2:$D$57,4,FALSE)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up'!$A$2:$E$57,5,FALSE)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up'!$A$2:$C$57,2,FALSE)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up'!$A$2:$C$57,3,FALSE)</f>
        <v>Cash</v>
      </c>
      <c r="J1591" s="5">
        <f>VLOOKUP(F1591,'Set up'!$A$2:$D$57,4,FALSE)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up'!$A$2:$E$57,5,FALSE)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up'!$A$2:$C$57,2,FALSE)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up'!$A$2:$C$57,3,FALSE)</f>
        <v>Cash</v>
      </c>
      <c r="J1592" s="5">
        <f>VLOOKUP(F1592,'Set up'!$A$2:$D$57,4,FALSE)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up'!$A$2:$E$57,5,FALSE)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up'!$A$2:$C$57,2,FALSE)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up'!$A$2:$C$57,3,FALSE)</f>
        <v>Cash</v>
      </c>
      <c r="J1593" s="5">
        <f>VLOOKUP(F1593,'Set up'!$A$2:$D$57,4,FALSE)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up'!$A$2:$E$57,5,FALSE)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up'!$A$2:$C$57,2,FALSE)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up'!$A$2:$C$57,3,FALSE)</f>
        <v>Cash</v>
      </c>
      <c r="J1594" s="5">
        <f>VLOOKUP(F1594,'Set up'!$A$2:$D$57,4,FALSE)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up'!$A$2:$E$57,5,FALSE)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up'!$A$2:$C$57,2,FALSE)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up'!$A$2:$C$57,3,FALSE)</f>
        <v>Cash</v>
      </c>
      <c r="J1595" s="5">
        <f>VLOOKUP(F1595,'Set up'!$A$2:$D$57,4,FALSE)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up'!$A$2:$E$57,5,FALSE)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up'!$A$2:$C$57,2,FALSE)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up'!$A$2:$C$57,3,FALSE)</f>
        <v>Cash</v>
      </c>
      <c r="J1596" s="5">
        <f>VLOOKUP(F1596,'Set up'!$A$2:$D$57,4,FALSE)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up'!$A$2:$E$57,5,FALSE)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up'!$A$2:$C$57,2,FALSE)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up'!$A$2:$C$57,3,FALSE)</f>
        <v>Cash</v>
      </c>
      <c r="J1597" s="5">
        <f>VLOOKUP(F1597,'Set up'!$A$2:$D$57,4,FALSE)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up'!$A$2:$E$57,5,FALSE)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up'!$A$2:$C$57,2,FALSE)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up'!$A$2:$C$57,3,FALSE)</f>
        <v>Cash</v>
      </c>
      <c r="J1598" s="5">
        <f>VLOOKUP(F1598,'Set up'!$A$2:$D$57,4,FALSE)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up'!$A$2:$E$57,5,FALSE)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up'!$A$2:$C$57,2,FALSE)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up'!$A$2:$C$57,3,FALSE)</f>
        <v>Cash</v>
      </c>
      <c r="J1599" s="5">
        <f>VLOOKUP(F1599,'Set up'!$A$2:$D$57,4,FALSE)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up'!$A$2:$E$57,5,FALSE)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up'!$A$2:$C$57,2,FALSE)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up'!$A$2:$C$57,3,FALSE)</f>
        <v>60</v>
      </c>
      <c r="J1600" s="5">
        <f>VLOOKUP(F1600,'Set up'!$A$2:$D$57,4,FALSE)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up'!$A$2:$E$57,5,FALSE)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up'!$A$2:$C$57,2,FALSE)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up'!$A$2:$C$57,3,FALSE)</f>
        <v>60</v>
      </c>
      <c r="J1601" s="5">
        <f>VLOOKUP(F1601,'Set up'!$A$2:$D$57,4,FALSE)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up'!$A$2:$E$57,5,FALSE)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up'!$A$2:$C$57,2,FALSE)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up'!$A$2:$C$57,3,FALSE)</f>
        <v>60</v>
      </c>
      <c r="J1602" s="5">
        <f>VLOOKUP(F1602,'Set up'!$A$2:$D$57,4,FALSE)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up'!$A$2:$E$57,5,FALSE)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up'!$A$2:$C$57,2,FALSE)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up'!$A$2:$C$57,3,FALSE)</f>
        <v>Cash</v>
      </c>
      <c r="J1603" s="5">
        <f>VLOOKUP(F1603,'Set up'!$A$2:$D$57,4,FALSE)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up'!$A$2:$E$57,5,FALSE)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up'!$A$2:$C$57,2,FALSE)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up'!$A$2:$C$57,3,FALSE)</f>
        <v>Cash</v>
      </c>
      <c r="J1604" s="5">
        <f>VLOOKUP(F1604,'Set up'!$A$2:$D$57,4,FALSE)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up'!$A$2:$E$57,5,FALSE)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up'!$A$2:$C$57,2,FALSE)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up'!$A$2:$C$57,3,FALSE)</f>
        <v>Cash</v>
      </c>
      <c r="J1605" s="5">
        <f>VLOOKUP(F1605,'Set up'!$A$2:$D$57,4,FALSE)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up'!$A$2:$E$57,5,FALSE)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up'!$A$2:$C$57,2,FALSE)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up'!$A$2:$C$57,3,FALSE)</f>
        <v>Cash</v>
      </c>
      <c r="J1606" s="5">
        <f>VLOOKUP(F1606,'Set up'!$A$2:$D$57,4,FALSE)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up'!$A$2:$E$57,5,FALSE)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up'!$A$2:$C$57,2,FALSE)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up'!$A$2:$C$57,3,FALSE)</f>
        <v>Cash</v>
      </c>
      <c r="J1607" s="5">
        <f>VLOOKUP(F1607,'Set up'!$A$2:$D$57,4,FALSE)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up'!$A$2:$E$57,5,FALSE)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up'!$A$2:$C$57,2,FALSE)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up'!$A$2:$C$57,3,FALSE)</f>
        <v>Cash</v>
      </c>
      <c r="J1608" s="5">
        <f>VLOOKUP(F1608,'Set up'!$A$2:$D$57,4,FALSE)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up'!$A$2:$E$57,5,FALSE)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up'!$A$2:$C$57,2,FALSE)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up'!$A$2:$C$57,3,FALSE)</f>
        <v>Cash</v>
      </c>
      <c r="J1609" s="5">
        <f>VLOOKUP(F1609,'Set up'!$A$2:$D$57,4,FALSE)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up'!$A$2:$E$57,5,FALSE)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up'!$A$2:$C$57,2,FALSE)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up'!$A$2:$C$57,3,FALSE)</f>
        <v>Cash</v>
      </c>
      <c r="J1610" s="5">
        <f>VLOOKUP(F1610,'Set up'!$A$2:$D$57,4,FALSE)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up'!$A$2:$E$57,5,FALSE)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up'!$A$2:$C$57,2,FALSE)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up'!$A$2:$C$57,3,FALSE)</f>
        <v>Cash</v>
      </c>
      <c r="J1611" s="5">
        <f>VLOOKUP(F1611,'Set up'!$A$2:$D$57,4,FALSE)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up'!$A$2:$E$57,5,FALSE)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up'!$A$2:$C$57,2,FALSE)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up'!$A$2:$C$57,3,FALSE)</f>
        <v>Cash</v>
      </c>
      <c r="J1612" s="5">
        <f>VLOOKUP(F1612,'Set up'!$A$2:$D$57,4,FALSE)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up'!$A$2:$E$57,5,FALSE)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up'!$A$2:$C$57,2,FALSE)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up'!$A$2:$C$57,3,FALSE)</f>
        <v>Cash</v>
      </c>
      <c r="J1613" s="5">
        <f>VLOOKUP(F1613,'Set up'!$A$2:$D$57,4,FALSE)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up'!$A$2:$E$57,5,FALSE)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up'!$A$2:$C$57,2,FALSE)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up'!$A$2:$C$57,3,FALSE)</f>
        <v>Cash</v>
      </c>
      <c r="J1614" s="5">
        <f>VLOOKUP(F1614,'Set up'!$A$2:$D$57,4,FALSE)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up'!$A$2:$E$57,5,FALSE)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up'!$A$2:$C$57,2,FALSE)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up'!$A$2:$C$57,3,FALSE)</f>
        <v>Cash</v>
      </c>
      <c r="J1615" s="5">
        <f>VLOOKUP(F1615,'Set up'!$A$2:$D$57,4,FALSE)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up'!$A$2:$E$57,5,FALSE)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up'!$A$2:$C$57,2,FALSE)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up'!$A$2:$C$57,3,FALSE)</f>
        <v>Cash</v>
      </c>
      <c r="J1616" s="5">
        <f>VLOOKUP(F1616,'Set up'!$A$2:$D$57,4,FALSE)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up'!$A$2:$E$57,5,FALSE)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up'!$A$2:$C$57,2,FALSE)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up'!$A$2:$C$57,3,FALSE)</f>
        <v>Cash</v>
      </c>
      <c r="J1617" s="5">
        <f>VLOOKUP(F1617,'Set up'!$A$2:$D$57,4,FALSE)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up'!$A$2:$E$57,5,FALSE)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up'!$A$2:$C$57,2,FALSE)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up'!$A$2:$C$57,3,FALSE)</f>
        <v>Cash</v>
      </c>
      <c r="J1618" s="5">
        <f>VLOOKUP(F1618,'Set up'!$A$2:$D$57,4,FALSE)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up'!$A$2:$E$57,5,FALSE)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up'!$A$2:$C$57,2,FALSE)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up'!$A$2:$C$57,3,FALSE)</f>
        <v>Cash</v>
      </c>
      <c r="J1619" s="5">
        <f>VLOOKUP(F1619,'Set up'!$A$2:$D$57,4,FALSE)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up'!$A$2:$E$57,5,FALSE)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up'!$A$2:$C$57,2,FALSE)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up'!$A$2:$C$57,3,FALSE)</f>
        <v>Cash</v>
      </c>
      <c r="J1620" s="5">
        <f>VLOOKUP(F1620,'Set up'!$A$2:$D$57,4,FALSE)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up'!$A$2:$E$57,5,FALSE)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up'!$A$2:$C$57,2,FALSE)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up'!$A$2:$C$57,3,FALSE)</f>
        <v>Cash</v>
      </c>
      <c r="J1621" s="5">
        <f>VLOOKUP(F1621,'Set up'!$A$2:$D$57,4,FALSE)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up'!$A$2:$E$57,5,FALSE)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up'!$A$2:$C$57,2,FALSE)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up'!$A$2:$C$57,3,FALSE)</f>
        <v>Cash</v>
      </c>
      <c r="J1622" s="5">
        <f>VLOOKUP(F1622,'Set up'!$A$2:$D$57,4,FALSE)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up'!$A$2:$E$57,5,FALSE)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up'!$A$2:$C$57,2,FALSE)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up'!$A$2:$C$57,3,FALSE)</f>
        <v>Cash</v>
      </c>
      <c r="J1623" s="5">
        <f>VLOOKUP(F1623,'Set up'!$A$2:$D$57,4,FALSE)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up'!$A$2:$E$57,5,FALSE)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up'!$A$2:$C$57,2,FALSE)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up'!$A$2:$C$57,3,FALSE)</f>
        <v>Cash</v>
      </c>
      <c r="J1624" s="5">
        <f>VLOOKUP(F1624,'Set up'!$A$2:$D$57,4,FALSE)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up'!$A$2:$E$57,5,FALSE)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up'!$A$2:$C$57,2,FALSE)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up'!$A$2:$C$57,3,FALSE)</f>
        <v>Cash</v>
      </c>
      <c r="J1625" s="5">
        <f>VLOOKUP(F1625,'Set up'!$A$2:$D$57,4,FALSE)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up'!$A$2:$E$57,5,FALSE)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up'!$A$2:$C$57,2,FALSE)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up'!$A$2:$C$57,3,FALSE)</f>
        <v>Cash</v>
      </c>
      <c r="J1626" s="5">
        <f>VLOOKUP(F1626,'Set up'!$A$2:$D$57,4,FALSE)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up'!$A$2:$E$57,5,FALSE)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up'!$A$2:$C$57,2,FALSE)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up'!$A$2:$C$57,3,FALSE)</f>
        <v>Cash</v>
      </c>
      <c r="J1627" s="5">
        <f>VLOOKUP(F1627,'Set up'!$A$2:$D$57,4,FALSE)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up'!$A$2:$E$57,5,FALSE)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up'!$A$2:$C$57,2,FALSE)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up'!$A$2:$C$57,3,FALSE)</f>
        <v>Cash</v>
      </c>
      <c r="J1628" s="5">
        <f>VLOOKUP(F1628,'Set up'!$A$2:$D$57,4,FALSE)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up'!$A$2:$E$57,5,FALSE)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up'!$A$2:$C$57,2,FALSE)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up'!$A$2:$C$57,3,FALSE)</f>
        <v>Cash</v>
      </c>
      <c r="J1629" s="5">
        <f>VLOOKUP(F1629,'Set up'!$A$2:$D$57,4,FALSE)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up'!$A$2:$E$57,5,FALSE)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up'!$A$2:$C$57,2,FALSE)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up'!$A$2:$C$57,3,FALSE)</f>
        <v>Cash</v>
      </c>
      <c r="J1630" s="5">
        <f>VLOOKUP(F1630,'Set up'!$A$2:$D$57,4,FALSE)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up'!$A$2:$E$57,5,FALSE)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up'!$A$2:$C$57,2,FALSE)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up'!$A$2:$C$57,3,FALSE)</f>
        <v>Cash</v>
      </c>
      <c r="J1631" s="5">
        <f>VLOOKUP(F1631,'Set up'!$A$2:$D$57,4,FALSE)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up'!$A$2:$E$57,5,FALSE)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up'!$A$2:$C$57,2,FALSE)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up'!$A$2:$C$57,3,FALSE)</f>
        <v>Cash</v>
      </c>
      <c r="J1632" s="5">
        <f>VLOOKUP(F1632,'Set up'!$A$2:$D$57,4,FALSE)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up'!$A$2:$E$57,5,FALSE)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up'!$A$2:$C$57,2,FALSE)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up'!$A$2:$C$57,3,FALSE)</f>
        <v>Cash</v>
      </c>
      <c r="J1633" s="5">
        <f>VLOOKUP(F1633,'Set up'!$A$2:$D$57,4,FALSE)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up'!$A$2:$E$57,5,FALSE)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up'!$A$2:$C$57,2,FALSE)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up'!$A$2:$C$57,3,FALSE)</f>
        <v>30</v>
      </c>
      <c r="J1634" s="5">
        <f>VLOOKUP(F1634,'Set up'!$A$2:$D$57,4,FALSE)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up'!$A$2:$E$57,5,FALSE)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up'!$A$2:$C$57,2,FALSE)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up'!$A$2:$C$57,3,FALSE)</f>
        <v>30</v>
      </c>
      <c r="J1635" s="5">
        <f>VLOOKUP(F1635,'Set up'!$A$2:$D$57,4,FALSE)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up'!$A$2:$E$57,5,FALSE)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up'!$A$2:$C$57,2,FALSE)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up'!$A$2:$C$57,3,FALSE)</f>
        <v>30</v>
      </c>
      <c r="J1636" s="5">
        <f>VLOOKUP(F1636,'Set up'!$A$2:$D$57,4,FALSE)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up'!$A$2:$E$57,5,FALSE)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up'!$A$2:$C$57,2,FALSE)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up'!$A$2:$C$57,3,FALSE)</f>
        <v>Cash</v>
      </c>
      <c r="J1637" s="5">
        <f>VLOOKUP(F1637,'Set up'!$A$2:$D$57,4,FALSE)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up'!$A$2:$E$57,5,FALSE)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up'!$A$2:$C$57,2,FALSE)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up'!$A$2:$C$57,3,FALSE)</f>
        <v>Cash</v>
      </c>
      <c r="J1638" s="5">
        <f>VLOOKUP(F1638,'Set up'!$A$2:$D$57,4,FALSE)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up'!$A$2:$E$57,5,FALSE)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up'!$A$2:$C$57,2,FALSE)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up'!$A$2:$C$57,3,FALSE)</f>
        <v>Cash</v>
      </c>
      <c r="J1639" s="5">
        <f>VLOOKUP(F1639,'Set up'!$A$2:$D$57,4,FALSE)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up'!$A$2:$E$57,5,FALSE)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up'!$A$2:$C$57,2,FALSE)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up'!$A$2:$C$57,3,FALSE)</f>
        <v>Cash</v>
      </c>
      <c r="J1640" s="5">
        <f>VLOOKUP(F1640,'Set up'!$A$2:$D$57,4,FALSE)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up'!$A$2:$E$57,5,FALSE)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up'!$A$2:$C$57,2,FALSE)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up'!$A$2:$C$57,3,FALSE)</f>
        <v>Cash</v>
      </c>
      <c r="J1641" s="5">
        <f>VLOOKUP(F1641,'Set up'!$A$2:$D$57,4,FALSE)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up'!$A$2:$E$57,5,FALSE)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up'!$A$2:$C$57,2,FALSE)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up'!$A$2:$C$57,3,FALSE)</f>
        <v>Cash</v>
      </c>
      <c r="J1642" s="5">
        <f>VLOOKUP(F1642,'Set up'!$A$2:$D$57,4,FALSE)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up'!$A$2:$E$57,5,FALSE)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up'!$A$2:$C$57,2,FALSE)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up'!$A$2:$C$57,3,FALSE)</f>
        <v>Cash</v>
      </c>
      <c r="J1643" s="5">
        <f>VLOOKUP(F1643,'Set up'!$A$2:$D$57,4,FALSE)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up'!$A$2:$E$57,5,FALSE)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up'!$A$2:$C$57,2,FALSE)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up'!$A$2:$C$57,3,FALSE)</f>
        <v>Cash</v>
      </c>
      <c r="J1644" s="5">
        <f>VLOOKUP(F1644,'Set up'!$A$2:$D$57,4,FALSE)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up'!$A$2:$E$57,5,FALSE)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up'!$A$2:$C$57,2,FALSE)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up'!$A$2:$C$57,3,FALSE)</f>
        <v>Cash</v>
      </c>
      <c r="J1645" s="5">
        <f>VLOOKUP(F1645,'Set up'!$A$2:$D$57,4,FALSE)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up'!$A$2:$E$57,5,FALSE)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up'!$A$2:$C$57,2,FALSE)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up'!$A$2:$C$57,3,FALSE)</f>
        <v>Cash</v>
      </c>
      <c r="J1646" s="5">
        <f>VLOOKUP(F1646,'Set up'!$A$2:$D$57,4,FALSE)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up'!$A$2:$E$57,5,FALSE)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up'!$A$2:$C$57,2,FALSE)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up'!$A$2:$C$57,3,FALSE)</f>
        <v>Cash</v>
      </c>
      <c r="J1647" s="5">
        <f>VLOOKUP(F1647,'Set up'!$A$2:$D$57,4,FALSE)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up'!$A$2:$E$57,5,FALSE)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up'!$A$2:$C$57,2,FALSE)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up'!$A$2:$C$57,3,FALSE)</f>
        <v>Cash</v>
      </c>
      <c r="J1648" s="5">
        <f>VLOOKUP(F1648,'Set up'!$A$2:$D$57,4,FALSE)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up'!$A$2:$E$57,5,FALSE)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up'!$A$2:$C$57,2,FALSE)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up'!$A$2:$C$57,3,FALSE)</f>
        <v>Cash</v>
      </c>
      <c r="J1649" s="5">
        <f>VLOOKUP(F1649,'Set up'!$A$2:$D$57,4,FALSE)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up'!$A$2:$E$57,5,FALSE)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up'!$A$2:$C$57,2,FALSE)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up'!$A$2:$C$57,3,FALSE)</f>
        <v>Cash</v>
      </c>
      <c r="J1650" s="5">
        <f>VLOOKUP(F1650,'Set up'!$A$2:$D$57,4,FALSE)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up'!$A$2:$E$57,5,FALSE)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up'!$A$2:$C$57,2,FALSE)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up'!$A$2:$C$57,3,FALSE)</f>
        <v>Cash</v>
      </c>
      <c r="J1651" s="5">
        <f>VLOOKUP(F1651,'Set up'!$A$2:$D$57,4,FALSE)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up'!$A$2:$E$57,5,FALSE)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up'!$A$2:$C$57,2,FALSE)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up'!$A$2:$C$57,3,FALSE)</f>
        <v>Cash</v>
      </c>
      <c r="J1652" s="5">
        <f>VLOOKUP(F1652,'Set up'!$A$2:$D$57,4,FALSE)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up'!$A$2:$E$57,5,FALSE)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up'!$A$2:$C$57,2,FALSE)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up'!$A$2:$C$57,3,FALSE)</f>
        <v>Cash</v>
      </c>
      <c r="J1653" s="5">
        <f>VLOOKUP(F1653,'Set up'!$A$2:$D$57,4,FALSE)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up'!$A$2:$E$57,5,FALSE)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up'!$A$2:$C$57,2,FALSE)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up'!$A$2:$C$57,3,FALSE)</f>
        <v>60</v>
      </c>
      <c r="J1654" s="5">
        <f>VLOOKUP(F1654,'Set up'!$A$2:$D$57,4,FALSE)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up'!$A$2:$E$57,5,FALSE)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up'!$A$2:$C$57,2,FALSE)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up'!$A$2:$C$57,3,FALSE)</f>
        <v>Cash</v>
      </c>
      <c r="J1655" s="5">
        <f>VLOOKUP(F1655,'Set up'!$A$2:$D$57,4,FALSE)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up'!$A$2:$E$57,5,FALSE)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up'!$A$2:$C$57,2,FALSE)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up'!$A$2:$C$57,3,FALSE)</f>
        <v>Cash</v>
      </c>
      <c r="J1656" s="5">
        <f>VLOOKUP(F1656,'Set up'!$A$2:$D$57,4,FALSE)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up'!$A$2:$E$57,5,FALSE)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up'!$A$2:$C$57,2,FALSE)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up'!$A$2:$C$57,3,FALSE)</f>
        <v>Cash</v>
      </c>
      <c r="J1657" s="5">
        <f>VLOOKUP(F1657,'Set up'!$A$2:$D$57,4,FALSE)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up'!$A$2:$E$57,5,FALSE)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up'!$A$2:$C$57,2,FALSE)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up'!$A$2:$C$57,3,FALSE)</f>
        <v>Cash</v>
      </c>
      <c r="J1658" s="5">
        <f>VLOOKUP(F1658,'Set up'!$A$2:$D$57,4,FALSE)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up'!$A$2:$E$57,5,FALSE)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up'!$A$2:$C$57,2,FALSE)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up'!$A$2:$C$57,3,FALSE)</f>
        <v>Cash</v>
      </c>
      <c r="J1659" s="5">
        <f>VLOOKUP(F1659,'Set up'!$A$2:$D$57,4,FALSE)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up'!$A$2:$E$57,5,FALSE)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up'!$A$2:$C$57,2,FALSE)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up'!$A$2:$C$57,3,FALSE)</f>
        <v>Cash</v>
      </c>
      <c r="J1660" s="5">
        <f>VLOOKUP(F1660,'Set up'!$A$2:$D$57,4,FALSE)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up'!$A$2:$E$57,5,FALSE)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up'!$A$2:$C$57,2,FALSE)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up'!$A$2:$C$57,3,FALSE)</f>
        <v>Cash</v>
      </c>
      <c r="J1661" s="5">
        <f>VLOOKUP(F1661,'Set up'!$A$2:$D$57,4,FALSE)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up'!$A$2:$E$57,5,FALSE)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up'!$A$2:$C$57,2,FALSE)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up'!$A$2:$C$57,3,FALSE)</f>
        <v>Cash</v>
      </c>
      <c r="J1662" s="5">
        <f>VLOOKUP(F1662,'Set up'!$A$2:$D$57,4,FALSE)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up'!$A$2:$E$57,5,FALSE)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up'!$A$2:$C$57,2,FALSE)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up'!$A$2:$C$57,3,FALSE)</f>
        <v>Cash</v>
      </c>
      <c r="J1663" s="5">
        <f>VLOOKUP(F1663,'Set up'!$A$2:$D$57,4,FALSE)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up'!$A$2:$E$57,5,FALSE)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up'!$A$2:$C$57,2,FALSE)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up'!$A$2:$C$57,3,FALSE)</f>
        <v>Cash</v>
      </c>
      <c r="J1664" s="5">
        <f>VLOOKUP(F1664,'Set up'!$A$2:$D$57,4,FALSE)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up'!$A$2:$E$57,5,FALSE)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up'!$A$2:$C$57,2,FALSE)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up'!$A$2:$C$57,3,FALSE)</f>
        <v>Cash</v>
      </c>
      <c r="J1665" s="5">
        <f>VLOOKUP(F1665,'Set up'!$A$2:$D$57,4,FALSE)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up'!$A$2:$E$57,5,FALSE)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up'!$A$2:$C$57,2,FALSE)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up'!$A$2:$C$57,3,FALSE)</f>
        <v>Cash</v>
      </c>
      <c r="J1666" s="5">
        <f>VLOOKUP(F1666,'Set up'!$A$2:$D$57,4,FALSE)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up'!$A$2:$E$57,5,FALSE)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up'!$A$2:$C$57,2,FALSE)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up'!$A$2:$C$57,3,FALSE)</f>
        <v>Cash</v>
      </c>
      <c r="J1667" s="5">
        <f>VLOOKUP(F1667,'Set up'!$A$2:$D$57,4,FALSE)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up'!$A$2:$E$57,5,FALSE)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up'!$A$2:$C$57,2,FALSE)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up'!$A$2:$C$57,3,FALSE)</f>
        <v>Cash</v>
      </c>
      <c r="J1668" s="5">
        <f>VLOOKUP(F1668,'Set up'!$A$2:$D$57,4,FALSE)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up'!$A$2:$E$57,5,FALSE)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up'!$A$2:$C$57,2,FALSE)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up'!$A$2:$C$57,3,FALSE)</f>
        <v>Cash</v>
      </c>
      <c r="J1669" s="5">
        <f>VLOOKUP(F1669,'Set up'!$A$2:$D$57,4,FALSE)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up'!$A$2:$E$57,5,FALSE)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up'!$A$2:$C$57,2,FALSE)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up'!$A$2:$C$57,3,FALSE)</f>
        <v>Cash</v>
      </c>
      <c r="J1670" s="5">
        <f>VLOOKUP(F1670,'Set up'!$A$2:$D$57,4,FALSE)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up'!$A$2:$E$57,5,FALSE)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up'!$A$2:$C$57,2,FALSE)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up'!$A$2:$C$57,3,FALSE)</f>
        <v>Cash</v>
      </c>
      <c r="J1671" s="5">
        <f>VLOOKUP(F1671,'Set up'!$A$2:$D$57,4,FALSE)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up'!$A$2:$E$57,5,FALSE)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up'!$A$2:$C$57,2,FALSE)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up'!$A$2:$C$57,3,FALSE)</f>
        <v>Cash</v>
      </c>
      <c r="J1672" s="5">
        <f>VLOOKUP(F1672,'Set up'!$A$2:$D$57,4,FALSE)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up'!$A$2:$E$57,5,FALSE)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up'!$A$2:$C$57,2,FALSE)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up'!$A$2:$C$57,3,FALSE)</f>
        <v>Cash</v>
      </c>
      <c r="J1673" s="5">
        <f>VLOOKUP(F1673,'Set up'!$A$2:$D$57,4,FALSE)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up'!$A$2:$E$57,5,FALSE)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up'!$A$2:$C$57,2,FALSE)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up'!$A$2:$C$57,3,FALSE)</f>
        <v>120</v>
      </c>
      <c r="J1674" s="5">
        <f>VLOOKUP(F1674,'Set up'!$A$2:$D$57,4,FALSE)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up'!$A$2:$E$57,5,FALSE)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up'!$A$2:$C$57,2,FALSE)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up'!$A$2:$C$57,3,FALSE)</f>
        <v>120</v>
      </c>
      <c r="J1675" s="5">
        <f>VLOOKUP(F1675,'Set up'!$A$2:$D$57,4,FALSE)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up'!$A$2:$E$57,5,FALSE)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up'!$A$2:$C$57,2,FALSE)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up'!$A$2:$C$57,3,FALSE)</f>
        <v>120</v>
      </c>
      <c r="J1676" s="5">
        <f>VLOOKUP(F1676,'Set up'!$A$2:$D$57,4,FALSE)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up'!$A$2:$E$57,5,FALSE)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up'!$A$2:$C$57,2,FALSE)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up'!$A$2:$C$57,3,FALSE)</f>
        <v>30</v>
      </c>
      <c r="J1677" s="5">
        <f>VLOOKUP(F1677,'Set up'!$A$2:$D$57,4,FALSE)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up'!$A$2:$E$57,5,FALSE)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up'!$A$2:$C$57,2,FALSE)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up'!$A$2:$C$57,3,FALSE)</f>
        <v>30</v>
      </c>
      <c r="J1678" s="5">
        <f>VLOOKUP(F1678,'Set up'!$A$2:$D$57,4,FALSE)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up'!$A$2:$E$57,5,FALSE)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up'!$A$2:$C$57,2,FALSE)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up'!$A$2:$C$57,3,FALSE)</f>
        <v>30</v>
      </c>
      <c r="J1679" s="5">
        <f>VLOOKUP(F1679,'Set up'!$A$2:$D$57,4,FALSE)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up'!$A$2:$E$57,5,FALSE)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up'!$A$2:$C$57,2,FALSE)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up'!$A$2:$C$57,3,FALSE)</f>
        <v>30</v>
      </c>
      <c r="J1680" s="5">
        <f>VLOOKUP(F1680,'Set up'!$A$2:$D$57,4,FALSE)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up'!$A$2:$E$57,5,FALSE)</f>
        <v>Chq</v>
      </c>
      <c r="S1680" s="1" t="s">
        <v>1691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up'!$A$2:$C$57,2,FALSE)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up'!$A$2:$C$57,3,FALSE)</f>
        <v>30</v>
      </c>
      <c r="J1681" s="5">
        <f>VLOOKUP(F1681,'Set up'!$A$2:$D$57,4,FALSE)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up'!$A$2:$E$57,5,FALSE)</f>
        <v>Chq</v>
      </c>
      <c r="S1681" s="1" t="s">
        <v>1691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up'!$A$2:$C$57,2,FALSE)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up'!$A$2:$C$57,3,FALSE)</f>
        <v>30</v>
      </c>
      <c r="J1682" s="5">
        <f>VLOOKUP(F1682,'Set up'!$A$2:$D$57,4,FALSE)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up'!$A$2:$E$57,5,FALSE)</f>
        <v>Chq</v>
      </c>
      <c r="S1682" s="1" t="s">
        <v>1691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up'!$A$2:$C$57,2,FALSE)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up'!$A$2:$C$57,3,FALSE)</f>
        <v>30</v>
      </c>
      <c r="J1683" s="5">
        <f>VLOOKUP(F1683,'Set up'!$A$2:$D$57,4,FALSE)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up'!$A$2:$E$57,5,FALSE)</f>
        <v>Chq</v>
      </c>
      <c r="S1683" s="1" t="s">
        <v>1691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up'!$A$2:$C$57,2,FALSE)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up'!$A$2:$C$57,3,FALSE)</f>
        <v>45</v>
      </c>
      <c r="J1684" s="5">
        <f>VLOOKUP(F1684,'Set up'!$A$2:$D$57,4,FALSE)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up'!$A$2:$E$57,5,FALSE)</f>
        <v>PD Chq</v>
      </c>
      <c r="S1684" s="1" t="s">
        <v>1777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up'!$A$2:$C$57,2,FALSE)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up'!$A$2:$C$57,3,FALSE)</f>
        <v>45</v>
      </c>
      <c r="J1685" s="5">
        <f>VLOOKUP(F1685,'Set up'!$A$2:$D$57,4,FALSE)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up'!$A$2:$E$57,5,FALSE)</f>
        <v>PD Chq</v>
      </c>
      <c r="S1685" s="1" t="s">
        <v>1778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up'!$A$2:$C$57,2,FALSE)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up'!$A$2:$C$57,3,FALSE)</f>
        <v>Cash</v>
      </c>
      <c r="J1686" s="5">
        <f>VLOOKUP(F1686,'Set up'!$A$2:$D$57,4,FALSE)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up'!$A$2:$E$57,5,FALSE)</f>
        <v>Trsf</v>
      </c>
      <c r="S1686" s="1" t="s">
        <v>1591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up'!$A$2:$C$57,2,FALSE)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up'!$A$2:$C$57,3,FALSE)</f>
        <v>Cash</v>
      </c>
      <c r="J1687" s="5">
        <f>VLOOKUP(F1687,'Set up'!$A$2:$D$57,4,FALSE)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up'!$A$2:$E$57,5,FALSE)</f>
        <v>Trsf</v>
      </c>
      <c r="S1687" s="1" t="s">
        <v>1591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up'!$A$2:$C$57,2,FALSE)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up'!$A$2:$C$57,3,FALSE)</f>
        <v>Cash</v>
      </c>
      <c r="J1688" s="5">
        <f>VLOOKUP(F1688,'Set up'!$A$2:$D$57,4,FALSE)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up'!$A$2:$E$57,5,FALSE)</f>
        <v>Trsf</v>
      </c>
      <c r="S1688" s="1" t="s">
        <v>1591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up'!$A$2:$C$57,2,FALSE)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up'!$A$2:$C$57,3,FALSE)</f>
        <v>Cash</v>
      </c>
      <c r="J1689" s="5">
        <f>VLOOKUP(F1689,'Set up'!$A$2:$D$57,4,FALSE)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up'!$A$2:$E$57,5,FALSE)</f>
        <v>Trsf</v>
      </c>
      <c r="S1689" s="1" t="s">
        <v>1591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up'!$A$2:$C$57,2,FALSE)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up'!$A$2:$C$57,3,FALSE)</f>
        <v>Cash</v>
      </c>
      <c r="J1690" s="5">
        <f>VLOOKUP(F1690,'Set up'!$A$2:$D$57,4,FALSE)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up'!$A$2:$E$57,5,FALSE)</f>
        <v>PD Chq</v>
      </c>
      <c r="S1690" s="1" t="s">
        <v>2250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up'!$A$2:$C$57,2,FALSE)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up'!$A$2:$C$57,3,FALSE)</f>
        <v>Cash</v>
      </c>
      <c r="J1691" s="5">
        <f>VLOOKUP(F1691,'Set up'!$A$2:$D$57,4,FALSE)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up'!$A$2:$E$57,5,FALSE)</f>
        <v>PD Chq</v>
      </c>
      <c r="S1691" s="1" t="s">
        <v>2250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up'!$A$2:$C$57,2,FALSE)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up'!$A$2:$C$57,3,FALSE)</f>
        <v>Cash</v>
      </c>
      <c r="J1692" s="5">
        <f>VLOOKUP(F1692,'Set up'!$A$2:$D$57,4,FALSE)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up'!$A$2:$E$57,5,FALSE)</f>
        <v>PD Chq</v>
      </c>
      <c r="S1692" s="1" t="s">
        <v>2250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up'!$A$2:$C$57,2,FALSE)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up'!$A$2:$C$57,3,FALSE)</f>
        <v>Cash</v>
      </c>
      <c r="J1693" s="5">
        <f>VLOOKUP(F1693,'Set up'!$A$2:$D$57,4,FALSE)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up'!$A$2:$E$57,5,FALSE)</f>
        <v>Chq</v>
      </c>
      <c r="S1693" s="1" t="s">
        <v>1598</v>
      </c>
    </row>
    <row r="1694" spans="1:19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up'!$A$2:$C$57,2,FALSE)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up'!$A$2:$C$57,3,FALSE)</f>
        <v>Cash</v>
      </c>
      <c r="J1694" s="5">
        <f>VLOOKUP(F1694,'Set up'!$A$2:$D$57,4,FALSE)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up'!$A$2:$E$57,5,FALSE)</f>
        <v>Chq</v>
      </c>
      <c r="S1694" s="1" t="s">
        <v>1599</v>
      </c>
    </row>
    <row r="1695" spans="1:19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up'!$A$2:$C$57,2,FALSE)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up'!$A$2:$C$57,3,FALSE)</f>
        <v>Cash</v>
      </c>
      <c r="J1695" s="5">
        <f>VLOOKUP(F1695,'Set up'!$A$2:$D$57,4,FALSE)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up'!$A$2:$E$57,5,FALSE)</f>
        <v>Chq</v>
      </c>
      <c r="S1695" s="1" t="s">
        <v>1600</v>
      </c>
    </row>
    <row r="1696" spans="1:19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up'!$A$2:$C$57,2,FALSE)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up'!$A$2:$C$57,3,FALSE)</f>
        <v>Cash</v>
      </c>
      <c r="J1696" s="5">
        <f>VLOOKUP(F1696,'Set up'!$A$2:$D$57,4,FALSE)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up'!$A$2:$E$57,5,FALSE)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up'!$A$2:$C$57,2,FALSE)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up'!$A$2:$C$57,3,FALSE)</f>
        <v>Cash</v>
      </c>
      <c r="J1697" s="5">
        <f>VLOOKUP(F1697,'Set up'!$A$2:$D$57,4,FALSE)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up'!$A$2:$E$57,5,FALSE)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up'!$A$2:$C$57,2,FALSE)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up'!$A$2:$C$57,3,FALSE)</f>
        <v>Cash</v>
      </c>
      <c r="J1698" s="5">
        <f>VLOOKUP(F1698,'Set up'!$A$2:$D$57,4,FALSE)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up'!$A$2:$E$57,5,FALSE)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up'!$A$2:$C$57,2,FALSE)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up'!$A$2:$C$57,3,FALSE)</f>
        <v>Cash</v>
      </c>
      <c r="J1699" s="5">
        <f>VLOOKUP(F1699,'Set up'!$A$2:$D$57,4,FALSE)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up'!$A$2:$E$57,5,FALSE)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up'!$A$2:$C$57,2,FALSE)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up'!$A$2:$C$57,3,FALSE)</f>
        <v>Cash</v>
      </c>
      <c r="J1700" s="5">
        <f>VLOOKUP(F1700,'Set up'!$A$2:$D$57,4,FALSE)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up'!$A$2:$E$57,5,FALSE)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up'!$A$2:$C$57,2,FALSE)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up'!$A$2:$C$57,3,FALSE)</f>
        <v>Cash</v>
      </c>
      <c r="J1701" s="5">
        <f>VLOOKUP(F1701,'Set up'!$A$2:$D$57,4,FALSE)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up'!$A$2:$E$57,5,FALSE)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up'!$A$2:$C$57,2,FALSE)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up'!$A$2:$C$57,3,FALSE)</f>
        <v>Cash</v>
      </c>
      <c r="J1702" s="5">
        <f>VLOOKUP(F1702,'Set up'!$A$2:$D$57,4,FALSE)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up'!$A$2:$E$57,5,FALSE)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up'!$A$2:$C$57,2,FALSE)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up'!$A$2:$C$57,3,FALSE)</f>
        <v>Cash</v>
      </c>
      <c r="J1703" s="5">
        <f>VLOOKUP(F1703,'Set up'!$A$2:$D$57,4,FALSE)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up'!$A$2:$E$57,5,FALSE)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up'!$A$2:$C$57,2,FALSE)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up'!$A$2:$C$57,3,FALSE)</f>
        <v>Cash</v>
      </c>
      <c r="J1704" s="5">
        <f>VLOOKUP(F1704,'Set up'!$A$2:$D$57,4,FALSE)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up'!$A$2:$E$57,5,FALSE)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up'!$A$2:$C$57,2,FALSE)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up'!$A$2:$C$57,3,FALSE)</f>
        <v>Cash</v>
      </c>
      <c r="J1705" s="5">
        <f>VLOOKUP(F1705,'Set up'!$A$2:$D$57,4,FALSE)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up'!$A$2:$E$57,5,FALSE)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up'!$A$2:$C$57,2,FALSE)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up'!$A$2:$C$57,3,FALSE)</f>
        <v>Cash</v>
      </c>
      <c r="J1706" s="5">
        <f>VLOOKUP(F1706,'Set up'!$A$2:$D$57,4,FALSE)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up'!$A$2:$E$57,5,FALSE)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up'!$A$2:$C$57,2,FALSE)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up'!$A$2:$C$57,3,FALSE)</f>
        <v>Cash</v>
      </c>
      <c r="J1707" s="5">
        <f>VLOOKUP(F1707,'Set up'!$A$2:$D$57,4,FALSE)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up'!$A$2:$E$57,5,FALSE)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up'!$A$2:$C$57,2,FALSE)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up'!$A$2:$C$57,3,FALSE)</f>
        <v>Cash</v>
      </c>
      <c r="J1708" s="5">
        <f>VLOOKUP(F1708,'Set up'!$A$2:$D$57,4,FALSE)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up'!$A$2:$E$57,5,FALSE)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up'!$A$2:$C$57,2,FALSE)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up'!$A$2:$C$57,3,FALSE)</f>
        <v>Cash</v>
      </c>
      <c r="J1709" s="5">
        <f>VLOOKUP(F1709,'Set up'!$A$2:$D$57,4,FALSE)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up'!$A$2:$E$57,5,FALSE)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up'!$A$2:$C$57,2,FALSE)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up'!$A$2:$C$57,3,FALSE)</f>
        <v>Cash</v>
      </c>
      <c r="J1710" s="5">
        <f>VLOOKUP(F1710,'Set up'!$A$2:$D$57,4,FALSE)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up'!$A$2:$E$57,5,FALSE)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up'!$A$2:$C$57,2,FALSE)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up'!$A$2:$C$57,3,FALSE)</f>
        <v>Cash</v>
      </c>
      <c r="J1711" s="5">
        <f>VLOOKUP(F1711,'Set up'!$A$2:$D$57,4,FALSE)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up'!$A$2:$E$57,5,FALSE)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up'!$A$2:$C$57,2,FALSE)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up'!$A$2:$C$57,3,FALSE)</f>
        <v>Cash</v>
      </c>
      <c r="J1712" s="5">
        <f>VLOOKUP(F1712,'Set up'!$A$2:$D$57,4,FALSE)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up'!$A$2:$E$57,5,FALSE)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up'!$A$2:$C$57,2,FALSE)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up'!$A$2:$C$57,3,FALSE)</f>
        <v>Cash</v>
      </c>
      <c r="J1713" s="5">
        <f>VLOOKUP(F1713,'Set up'!$A$2:$D$57,4,FALSE)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up'!$A$2:$E$57,5,FALSE)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up'!$A$2:$C$57,2,FALSE)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up'!$A$2:$C$57,3,FALSE)</f>
        <v>Cash</v>
      </c>
      <c r="J1714" s="5">
        <f>VLOOKUP(F1714,'Set up'!$A$2:$D$57,4,FALSE)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up'!$A$2:$E$57,5,FALSE)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up'!$A$2:$C$57,2,FALSE)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up'!$A$2:$C$57,3,FALSE)</f>
        <v>Cash</v>
      </c>
      <c r="J1715" s="5">
        <f>VLOOKUP(F1715,'Set up'!$A$2:$D$57,4,FALSE)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up'!$A$2:$E$57,5,FALSE)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up'!$A$2:$C$57,2,FALSE)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up'!$A$2:$C$57,3,FALSE)</f>
        <v>Cash</v>
      </c>
      <c r="J1716" s="5">
        <f>VLOOKUP(F1716,'Set up'!$A$2:$D$57,4,FALSE)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up'!$A$2:$E$57,5,FALSE)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up'!$A$2:$C$57,2,FALSE)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up'!$A$2:$C$57,3,FALSE)</f>
        <v>Cash</v>
      </c>
      <c r="J1717" s="5">
        <f>VLOOKUP(F1717,'Set up'!$A$2:$D$57,4,FALSE)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up'!$A$2:$E$57,5,FALSE)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up'!$A$2:$C$57,2,FALSE)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up'!$A$2:$C$57,3,FALSE)</f>
        <v>60</v>
      </c>
      <c r="J1718" s="5">
        <f>VLOOKUP(F1718,'Set up'!$A$2:$D$57,4,FALSE)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up'!$A$2:$E$57,5,FALSE)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up'!$A$2:$C$57,2,FALSE)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up'!$A$2:$C$57,3,FALSE)</f>
        <v>60</v>
      </c>
      <c r="J1719" s="5">
        <f>VLOOKUP(F1719,'Set up'!$A$2:$D$57,4,FALSE)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up'!$A$2:$E$57,5,FALSE)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up'!$A$2:$C$57,2,FALSE)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up'!$A$2:$C$57,3,FALSE)</f>
        <v>60</v>
      </c>
      <c r="J1720" s="5">
        <f>VLOOKUP(F1720,'Set up'!$A$2:$D$57,4,FALSE)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up'!$A$2:$E$57,5,FALSE)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up'!$A$2:$C$57,2,FALSE)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up'!$A$2:$C$57,3,FALSE)</f>
        <v>Cash</v>
      </c>
      <c r="J1721" s="5">
        <f>VLOOKUP(F1721,'Set up'!$A$2:$D$57,4,FALSE)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up'!$A$2:$E$57,5,FALSE)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up'!$A$2:$C$57,2,FALSE)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up'!$A$2:$C$57,3,FALSE)</f>
        <v>Cash</v>
      </c>
      <c r="J1722" s="5">
        <f>VLOOKUP(F1722,'Set up'!$A$2:$D$57,4,FALSE)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up'!$A$2:$E$57,5,FALSE)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up'!$A$2:$C$57,2,FALSE)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up'!$A$2:$C$57,3,FALSE)</f>
        <v>Cash</v>
      </c>
      <c r="J1723" s="5">
        <f>VLOOKUP(F1723,'Set up'!$A$2:$D$57,4,FALSE)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up'!$A$2:$E$57,5,FALSE)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up'!$A$2:$C$57,2,FALSE)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up'!$A$2:$C$57,3,FALSE)</f>
        <v>Cash</v>
      </c>
      <c r="J1724" s="5">
        <f>VLOOKUP(F1724,'Set up'!$A$2:$D$57,4,FALSE)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up'!$A$2:$E$57,5,FALSE)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up'!$A$2:$C$57,2,FALSE)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up'!$A$2:$C$57,3,FALSE)</f>
        <v>Cash</v>
      </c>
      <c r="J1725" s="5">
        <f>VLOOKUP(F1725,'Set up'!$A$2:$D$57,4,FALSE)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up'!$A$2:$E$57,5,FALSE)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up'!$A$2:$C$57,2,FALSE)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up'!$A$2:$C$57,3,FALSE)</f>
        <v>Cash</v>
      </c>
      <c r="J1726" s="5">
        <f>VLOOKUP(F1726,'Set up'!$A$2:$D$57,4,FALSE)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up'!$A$2:$E$57,5,FALSE)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up'!$A$2:$C$57,2,FALSE)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up'!$A$2:$C$57,3,FALSE)</f>
        <v>Cash</v>
      </c>
      <c r="J1727" s="5">
        <f>VLOOKUP(F1727,'Set up'!$A$2:$D$57,4,FALSE)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up'!$A$2:$E$57,5,FALSE)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up'!$A$2:$C$57,2,FALSE)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up'!$A$2:$C$57,3,FALSE)</f>
        <v>Cash</v>
      </c>
      <c r="J1728" s="5">
        <f>VLOOKUP(F1728,'Set up'!$A$2:$D$57,4,FALSE)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up'!$A$2:$E$57,5,FALSE)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up'!$A$2:$C$57,2,FALSE)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up'!$A$2:$C$57,3,FALSE)</f>
        <v>Cash</v>
      </c>
      <c r="J1729" s="5">
        <f>VLOOKUP(F1729,'Set up'!$A$2:$D$57,4,FALSE)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up'!$A$2:$E$57,5,FALSE)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up'!$A$2:$C$57,2,FALSE)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up'!$A$2:$C$57,3,FALSE)</f>
        <v>Cash</v>
      </c>
      <c r="J1730" s="5">
        <f>VLOOKUP(F1730,'Set up'!$A$2:$D$57,4,FALSE)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up'!$A$2:$E$57,5,FALSE)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up'!$A$2:$C$57,2,FALSE)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up'!$A$2:$C$57,3,FALSE)</f>
        <v>Cash</v>
      </c>
      <c r="J1731" s="5">
        <f>VLOOKUP(F1731,'Set up'!$A$2:$D$57,4,FALSE)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up'!$A$2:$E$57,5,FALSE)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up'!$A$2:$C$57,2,FALSE)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up'!$A$2:$C$57,3,FALSE)</f>
        <v>Cash</v>
      </c>
      <c r="J1732" s="5">
        <f>VLOOKUP(F1732,'Set up'!$A$2:$D$57,4,FALSE)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up'!$A$2:$E$57,5,FALSE)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up'!$A$2:$C$57,2,FALSE)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up'!$A$2:$C$57,3,FALSE)</f>
        <v>Cash</v>
      </c>
      <c r="J1733" s="5">
        <f>VLOOKUP(F1733,'Set up'!$A$2:$D$57,4,FALSE)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up'!$A$2:$E$57,5,FALSE)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up'!$A$2:$C$57,2,FALSE)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up'!$A$2:$C$57,3,FALSE)</f>
        <v>Cash</v>
      </c>
      <c r="J1734" s="5">
        <f>VLOOKUP(F1734,'Set up'!$A$2:$D$57,4,FALSE)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up'!$A$2:$E$57,5,FALSE)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up'!$A$2:$C$57,2,FALSE)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up'!$A$2:$C$57,3,FALSE)</f>
        <v>Cash</v>
      </c>
      <c r="J1735" s="5">
        <f>VLOOKUP(F1735,'Set up'!$A$2:$D$57,4,FALSE)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up'!$A$2:$E$57,5,FALSE)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up'!$A$2:$C$57,2,FALSE)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up'!$A$2:$C$57,3,FALSE)</f>
        <v>Cash</v>
      </c>
      <c r="J1736" s="5">
        <f>VLOOKUP(F1736,'Set up'!$A$2:$D$57,4,FALSE)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up'!$A$2:$E$57,5,FALSE)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up'!$A$2:$C$57,2,FALSE)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up'!$A$2:$C$57,3,FALSE)</f>
        <v>Cash</v>
      </c>
      <c r="J1737" s="5">
        <f>VLOOKUP(F1737,'Set up'!$A$2:$D$57,4,FALSE)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up'!$A$2:$E$57,5,FALSE)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up'!$A$2:$C$57,2,FALSE)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up'!$A$2:$C$57,3,FALSE)</f>
        <v>Cash</v>
      </c>
      <c r="J1738" s="5">
        <f>VLOOKUP(F1738,'Set up'!$A$2:$D$57,4,FALSE)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up'!$A$2:$E$57,5,FALSE)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up'!$A$2:$C$57,2,FALSE)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up'!$A$2:$C$57,3,FALSE)</f>
        <v>Cash</v>
      </c>
      <c r="J1739" s="5">
        <f>VLOOKUP(F1739,'Set up'!$A$2:$D$57,4,FALSE)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up'!$A$2:$E$57,5,FALSE)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up'!$A$2:$C$57,2,FALSE)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up'!$A$2:$C$57,3,FALSE)</f>
        <v>Cash</v>
      </c>
      <c r="J1740" s="5">
        <f>VLOOKUP(F1740,'Set up'!$A$2:$D$57,4,FALSE)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up'!$A$2:$E$57,5,FALSE)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up'!$A$2:$C$57,2,FALSE)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up'!$A$2:$C$57,3,FALSE)</f>
        <v>Cash</v>
      </c>
      <c r="J1741" s="5">
        <f>VLOOKUP(F1741,'Set up'!$A$2:$D$57,4,FALSE)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up'!$A$2:$E$57,5,FALSE)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up'!$A$2:$C$57,2,FALSE)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up'!$A$2:$C$57,3,FALSE)</f>
        <v>Cash</v>
      </c>
      <c r="J1742" s="5">
        <f>VLOOKUP(F1742,'Set up'!$A$2:$D$57,4,FALSE)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up'!$A$2:$E$57,5,FALSE)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up'!$A$2:$C$57,2,FALSE)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up'!$A$2:$C$57,3,FALSE)</f>
        <v>120</v>
      </c>
      <c r="J1743" s="5">
        <f>VLOOKUP(F1743,'Set up'!$A$2:$D$57,4,FALSE)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up'!$A$2:$E$57,5,FALSE)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up'!$A$2:$C$57,2,FALSE)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up'!$A$2:$C$57,3,FALSE)</f>
        <v>120</v>
      </c>
      <c r="J1744" s="5">
        <f>VLOOKUP(F1744,'Set up'!$A$2:$D$57,4,FALSE)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up'!$A$2:$E$57,5,FALSE)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up'!$A$2:$C$57,2,FALSE)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up'!$A$2:$C$57,3,FALSE)</f>
        <v>120</v>
      </c>
      <c r="J1745" s="5">
        <f>VLOOKUP(F1745,'Set up'!$A$2:$D$57,4,FALSE)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up'!$A$2:$E$57,5,FALSE)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up'!$A$2:$C$57,2,FALSE)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up'!$A$2:$C$57,3,FALSE)</f>
        <v>120</v>
      </c>
      <c r="J1746" s="5">
        <f>VLOOKUP(F1746,'Set up'!$A$2:$D$57,4,FALSE)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up'!$A$2:$E$57,5,FALSE)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up'!$A$2:$C$57,2,FALSE)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up'!$A$2:$C$57,3,FALSE)</f>
        <v>120</v>
      </c>
      <c r="J1747" s="5">
        <f>VLOOKUP(F1747,'Set up'!$A$2:$D$57,4,FALSE)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up'!$A$2:$E$57,5,FALSE)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up'!$A$2:$C$57,2,FALSE)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up'!$A$2:$C$57,3,FALSE)</f>
        <v>Cash</v>
      </c>
      <c r="J1748" s="5">
        <f>VLOOKUP(F1748,'Set up'!$A$2:$D$57,4,FALSE)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up'!$A$2:$E$57,5,FALSE)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up'!$A$2:$C$57,2,FALSE)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up'!$A$2:$C$57,3,FALSE)</f>
        <v>Cash</v>
      </c>
      <c r="J1749" s="5">
        <f>VLOOKUP(F1749,'Set up'!$A$2:$D$57,4,FALSE)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up'!$A$2:$E$57,5,FALSE)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up'!$A$2:$C$57,2,FALSE)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up'!$A$2:$C$57,3,FALSE)</f>
        <v>Cash</v>
      </c>
      <c r="J1750" s="5">
        <f>VLOOKUP(F1750,'Set up'!$A$2:$D$57,4,FALSE)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up'!$A$2:$E$57,5,FALSE)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up'!$A$2:$C$57,2,FALSE)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up'!$A$2:$C$57,3,FALSE)</f>
        <v>Cash</v>
      </c>
      <c r="J1751" s="5">
        <f>VLOOKUP(F1751,'Set up'!$A$2:$D$57,4,FALSE)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up'!$A$2:$E$57,5,FALSE)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up'!$A$2:$C$57,2,FALSE)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up'!$A$2:$C$57,3,FALSE)</f>
        <v>Cash</v>
      </c>
      <c r="J1752" s="5">
        <f>VLOOKUP(F1752,'Set up'!$A$2:$D$57,4,FALSE)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up'!$A$2:$E$57,5,FALSE)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up'!$A$2:$C$57,2,FALSE)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up'!$A$2:$C$57,3,FALSE)</f>
        <v>Cash</v>
      </c>
      <c r="J1753" s="5">
        <f>VLOOKUP(F1753,'Set up'!$A$2:$D$57,4,FALSE)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up'!$A$2:$E$57,5,FALSE)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up'!$A$2:$C$57,2,FALSE)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up'!$A$2:$C$57,3,FALSE)</f>
        <v>Cash</v>
      </c>
      <c r="J1754" s="5">
        <f>VLOOKUP(F1754,'Set up'!$A$2:$D$57,4,FALSE)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up'!$A$2:$E$57,5,FALSE)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up'!$A$2:$C$57,2,FALSE)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up'!$A$2:$C$57,3,FALSE)</f>
        <v>Cash</v>
      </c>
      <c r="J1755" s="5">
        <f>VLOOKUP(F1755,'Set up'!$A$2:$D$57,4,FALSE)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up'!$A$2:$E$57,5,FALSE)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up'!$A$2:$C$57,2,FALSE)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up'!$A$2:$C$57,3,FALSE)</f>
        <v>Cash</v>
      </c>
      <c r="J1756" s="5">
        <f>VLOOKUP(F1756,'Set up'!$A$2:$D$57,4,FALSE)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up'!$A$2:$E$57,5,FALSE)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up'!$A$2:$C$57,2,FALSE)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up'!$A$2:$C$57,3,FALSE)</f>
        <v>Cash</v>
      </c>
      <c r="J1757" s="5">
        <f>VLOOKUP(F1757,'Set up'!$A$2:$D$57,4,FALSE)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up'!$A$2:$E$57,5,FALSE)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up'!$A$2:$C$57,2,FALSE)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up'!$A$2:$C$57,3,FALSE)</f>
        <v>Cash</v>
      </c>
      <c r="J1758" s="5">
        <f>VLOOKUP(F1758,'Set up'!$A$2:$D$57,4,FALSE)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up'!$A$2:$E$57,5,FALSE)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up'!$A$2:$C$57,2,FALSE)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up'!$A$2:$C$57,3,FALSE)</f>
        <v>Cash</v>
      </c>
      <c r="J1759" s="5">
        <f>VLOOKUP(F1759,'Set up'!$A$2:$D$57,4,FALSE)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up'!$A$2:$E$57,5,FALSE)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up'!$A$2:$C$57,2,FALSE)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up'!$A$2:$C$57,3,FALSE)</f>
        <v>Cash</v>
      </c>
      <c r="J1760" s="5">
        <f>VLOOKUP(F1760,'Set up'!$A$2:$D$57,4,FALSE)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up'!$A$2:$E$57,5,FALSE)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up'!$A$2:$C$57,2,FALSE)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up'!$A$2:$C$57,3,FALSE)</f>
        <v>Cash</v>
      </c>
      <c r="J1761" s="5">
        <f>VLOOKUP(F1761,'Set up'!$A$2:$D$57,4,FALSE)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up'!$A$2:$E$57,5,FALSE)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up'!$A$2:$C$57,2,FALSE)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up'!$A$2:$C$57,3,FALSE)</f>
        <v>Cash</v>
      </c>
      <c r="J1762" s="5">
        <f>VLOOKUP(F1762,'Set up'!$A$2:$D$57,4,FALSE)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up'!$A$2:$E$57,5,FALSE)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up'!$A$2:$C$57,2,FALSE)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up'!$A$2:$C$57,3,FALSE)</f>
        <v>Cash</v>
      </c>
      <c r="J1763" s="5">
        <f>VLOOKUP(F1763,'Set up'!$A$2:$D$57,4,FALSE)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up'!$A$2:$E$57,5,FALSE)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up'!$A$2:$C$57,2,FALSE)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up'!$A$2:$C$57,3,FALSE)</f>
        <v>Cash</v>
      </c>
      <c r="J1764" s="5">
        <f>VLOOKUP(F1764,'Set up'!$A$2:$D$57,4,FALSE)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up'!$A$2:$E$57,5,FALSE)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up'!$A$2:$C$57,2,FALSE)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up'!$A$2:$C$57,3,FALSE)</f>
        <v>Cash</v>
      </c>
      <c r="J1765" s="5">
        <f>VLOOKUP(F1765,'Set up'!$A$2:$D$57,4,FALSE)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up'!$A$2:$E$57,5,FALSE)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up'!$A$2:$C$57,2,FALSE)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up'!$A$2:$C$57,3,FALSE)</f>
        <v>Cash</v>
      </c>
      <c r="J1766" s="5">
        <f>VLOOKUP(F1766,'Set up'!$A$2:$D$57,4,FALSE)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up'!$A$2:$E$57,5,FALSE)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up'!$A$2:$C$57,2,FALSE)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up'!$A$2:$C$57,3,FALSE)</f>
        <v>Cash</v>
      </c>
      <c r="J1767" s="5">
        <f>VLOOKUP(F1767,'Set up'!$A$2:$D$57,4,FALSE)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up'!$A$2:$E$57,5,FALSE)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up'!$A$2:$C$57,2,FALSE)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up'!$A$2:$C$57,3,FALSE)</f>
        <v>Cash</v>
      </c>
      <c r="J1768" s="5">
        <f>VLOOKUP(F1768,'Set up'!$A$2:$D$57,4,FALSE)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up'!$A$2:$E$57,5,FALSE)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up'!$A$2:$C$57,2,FALSE)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up'!$A$2:$C$57,3,FALSE)</f>
        <v>Cash</v>
      </c>
      <c r="J1769" s="5">
        <f>VLOOKUP(F1769,'Set up'!$A$2:$D$57,4,FALSE)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up'!$A$2:$E$57,5,FALSE)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up'!$A$2:$C$57,2,FALSE)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up'!$A$2:$C$57,3,FALSE)</f>
        <v>Cash</v>
      </c>
      <c r="J1770" s="5">
        <f>VLOOKUP(F1770,'Set up'!$A$2:$D$57,4,FALSE)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up'!$A$2:$E$57,5,FALSE)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up'!$A$2:$C$57,2,FALSE)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up'!$A$2:$C$57,3,FALSE)</f>
        <v>Cash</v>
      </c>
      <c r="J1771" s="5">
        <f>VLOOKUP(F1771,'Set up'!$A$2:$D$57,4,FALSE)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up'!$A$2:$E$57,5,FALSE)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up'!$A$2:$C$57,2,FALSE)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up'!$A$2:$C$57,3,FALSE)</f>
        <v>Cash</v>
      </c>
      <c r="J1772" s="5">
        <f>VLOOKUP(F1772,'Set up'!$A$2:$D$57,4,FALSE)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up'!$A$2:$E$57,5,FALSE)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up'!$A$2:$C$57,2,FALSE)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up'!$A$2:$C$57,3,FALSE)</f>
        <v>Cash</v>
      </c>
      <c r="J1773" s="5">
        <f>VLOOKUP(F1773,'Set up'!$A$2:$D$57,4,FALSE)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up'!$A$2:$E$57,5,FALSE)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up'!$A$2:$C$57,2,FALSE)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up'!$A$2:$C$57,3,FALSE)</f>
        <v>Cash</v>
      </c>
      <c r="J1774" s="5">
        <f>VLOOKUP(F1774,'Set up'!$A$2:$D$57,4,FALSE)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up'!$A$2:$E$57,5,FALSE)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up'!$A$2:$C$57,2,FALSE)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up'!$A$2:$C$57,3,FALSE)</f>
        <v>Cash</v>
      </c>
      <c r="J1775" s="5">
        <f>VLOOKUP(F1775,'Set up'!$A$2:$D$57,4,FALSE)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up'!$A$2:$E$57,5,FALSE)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up'!$A$2:$C$57,2,FALSE)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up'!$A$2:$C$57,3,FALSE)</f>
        <v>Cash</v>
      </c>
      <c r="J1776" s="5">
        <f>VLOOKUP(F1776,'Set up'!$A$2:$D$57,4,FALSE)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up'!$A$2:$E$57,5,FALSE)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up'!$A$2:$C$57,2,FALSE)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up'!$A$2:$C$57,3,FALSE)</f>
        <v>Cash</v>
      </c>
      <c r="J1777" s="5">
        <f>VLOOKUP(F1777,'Set up'!$A$2:$D$57,4,FALSE)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up'!$A$2:$E$57,5,FALSE)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up'!$A$2:$C$57,2,FALSE)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up'!$A$2:$C$57,3,FALSE)</f>
        <v>Cash</v>
      </c>
      <c r="J1778" s="5">
        <f>VLOOKUP(F1778,'Set up'!$A$2:$D$57,4,FALSE)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up'!$A$2:$E$57,5,FALSE)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up'!$A$2:$C$57,2,FALSE)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up'!$A$2:$C$57,3,FALSE)</f>
        <v>Cash</v>
      </c>
      <c r="J1779" s="5">
        <f>VLOOKUP(F1779,'Set up'!$A$2:$D$57,4,FALSE)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up'!$A$2:$E$57,5,FALSE)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up'!$A$2:$C$57,2,FALSE)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up'!$A$2:$C$57,3,FALSE)</f>
        <v>Cash</v>
      </c>
      <c r="J1780" s="5">
        <f>VLOOKUP(F1780,'Set up'!$A$2:$D$57,4,FALSE)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up'!$A$2:$E$57,5,FALSE)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up'!$A$2:$C$57,2,FALSE)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up'!$A$2:$C$57,3,FALSE)</f>
        <v>Cash</v>
      </c>
      <c r="J1781" s="5">
        <f>VLOOKUP(F1781,'Set up'!$A$2:$D$57,4,FALSE)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up'!$A$2:$E$57,5,FALSE)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up'!$A$2:$C$57,2,FALSE)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up'!$A$2:$C$57,3,FALSE)</f>
        <v>Cash</v>
      </c>
      <c r="J1782" s="5">
        <f>VLOOKUP(F1782,'Set up'!$A$2:$D$57,4,FALSE)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up'!$A$2:$E$57,5,FALSE)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up'!$A$2:$C$57,2,FALSE)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up'!$A$2:$C$57,3,FALSE)</f>
        <v>Cash</v>
      </c>
      <c r="J1783" s="5">
        <f>VLOOKUP(F1783,'Set up'!$A$2:$D$57,4,FALSE)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up'!$A$2:$E$57,5,FALSE)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up'!$A$2:$C$57,2,FALSE)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up'!$A$2:$C$57,3,FALSE)</f>
        <v>Cash</v>
      </c>
      <c r="J1784" s="5">
        <f>VLOOKUP(F1784,'Set up'!$A$2:$D$57,4,FALSE)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up'!$A$2:$E$57,5,FALSE)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up'!$A$2:$C$57,2,FALSE)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up'!$A$2:$C$57,3,FALSE)</f>
        <v>Cash</v>
      </c>
      <c r="J1785" s="5">
        <f>VLOOKUP(F1785,'Set up'!$A$2:$D$57,4,FALSE)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up'!$A$2:$E$57,5,FALSE)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up'!$A$2:$C$57,2,FALSE)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up'!$A$2:$C$57,3,FALSE)</f>
        <v>Cash</v>
      </c>
      <c r="J1786" s="5">
        <f>VLOOKUP(F1786,'Set up'!$A$2:$D$57,4,FALSE)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up'!$A$2:$E$57,5,FALSE)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up'!$A$2:$C$57,2,FALSE)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up'!$A$2:$C$57,3,FALSE)</f>
        <v>Cash</v>
      </c>
      <c r="J1787" s="5">
        <f>VLOOKUP(F1787,'Set up'!$A$2:$D$57,4,FALSE)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up'!$A$2:$E$57,5,FALSE)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up'!$A$2:$C$57,2,FALSE)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up'!$A$2:$C$57,3,FALSE)</f>
        <v>Cash</v>
      </c>
      <c r="J1788" s="5">
        <f>VLOOKUP(F1788,'Set up'!$A$2:$D$57,4,FALSE)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up'!$A$2:$E$57,5,FALSE)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up'!$A$2:$C$57,2,FALSE)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up'!$A$2:$C$57,3,FALSE)</f>
        <v>Cash</v>
      </c>
      <c r="J1789" s="5">
        <f>VLOOKUP(F1789,'Set up'!$A$2:$D$57,4,FALSE)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up'!$A$2:$E$57,5,FALSE)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up'!$A$2:$C$57,2,FALSE)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up'!$A$2:$C$57,3,FALSE)</f>
        <v>Cash</v>
      </c>
      <c r="J1790" s="5">
        <f>VLOOKUP(F1790,'Set up'!$A$2:$D$57,4,FALSE)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up'!$A$2:$E$57,5,FALSE)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up'!$A$2:$C$57,2,FALSE)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up'!$A$2:$C$57,3,FALSE)</f>
        <v>Cash</v>
      </c>
      <c r="J1791" s="5">
        <f>VLOOKUP(F1791,'Set up'!$A$2:$D$57,4,FALSE)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up'!$A$2:$E$57,5,FALSE)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up'!$A$2:$C$57,2,FALSE)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up'!$A$2:$C$57,3,FALSE)</f>
        <v>Cash</v>
      </c>
      <c r="J1792" s="5">
        <f>VLOOKUP(F1792,'Set up'!$A$2:$D$57,4,FALSE)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up'!$A$2:$E$57,5,FALSE)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up'!$A$2:$C$57,2,FALSE)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up'!$A$2:$C$57,3,FALSE)</f>
        <v>Cash</v>
      </c>
      <c r="J1793" s="5">
        <f>VLOOKUP(F1793,'Set up'!$A$2:$D$57,4,FALSE)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up'!$A$2:$E$57,5,FALSE)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up'!$A$2:$C$57,2,FALSE)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up'!$A$2:$C$57,3,FALSE)</f>
        <v>Cash</v>
      </c>
      <c r="J1794" s="5">
        <f>VLOOKUP(F1794,'Set up'!$A$2:$D$57,4,FALSE)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up'!$A$2:$E$57,5,FALSE)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up'!$A$2:$C$57,2,FALSE)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up'!$A$2:$C$57,3,FALSE)</f>
        <v>Cash</v>
      </c>
      <c r="J1795" s="5">
        <f>VLOOKUP(F1795,'Set up'!$A$2:$D$57,4,FALSE)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up'!$A$2:$E$57,5,FALSE)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up'!$A$2:$C$57,2,FALSE)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up'!$A$2:$C$57,3,FALSE)</f>
        <v>Cash</v>
      </c>
      <c r="J1796" s="5">
        <f>VLOOKUP(F1796,'Set up'!$A$2:$D$57,4,FALSE)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up'!$A$2:$E$57,5,FALSE)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up'!$A$2:$C$57,2,FALSE)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up'!$A$2:$C$57,3,FALSE)</f>
        <v>Cash</v>
      </c>
      <c r="J1797" s="5">
        <f>VLOOKUP(F1797,'Set up'!$A$2:$D$57,4,FALSE)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up'!$A$2:$E$57,5,FALSE)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up'!$A$2:$C$57,2,FALSE)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up'!$A$2:$C$57,3,FALSE)</f>
        <v>Cash</v>
      </c>
      <c r="J1798" s="5">
        <f>VLOOKUP(F1798,'Set up'!$A$2:$D$57,4,FALSE)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up'!$A$2:$E$57,5,FALSE)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up'!$A$2:$C$57,2,FALSE)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up'!$A$2:$C$57,3,FALSE)</f>
        <v>Cash</v>
      </c>
      <c r="J1799" s="5">
        <f>VLOOKUP(F1799,'Set up'!$A$2:$D$57,4,FALSE)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up'!$A$2:$E$57,5,FALSE)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up'!$A$2:$C$57,2,FALSE)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up'!$A$2:$C$57,3,FALSE)</f>
        <v>30</v>
      </c>
      <c r="J1800" s="5">
        <f>VLOOKUP(F1800,'Set up'!$A$2:$D$57,4,FALSE)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up'!$A$2:$E$57,5,FALSE)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up'!$A$2:$C$57,2,FALSE)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up'!$A$2:$C$57,3,FALSE)</f>
        <v>30</v>
      </c>
      <c r="J1801" s="5">
        <f>VLOOKUP(F1801,'Set up'!$A$2:$D$57,4,FALSE)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up'!$A$2:$E$57,5,FALSE)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up'!$A$2:$C$57,2,FALSE)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up'!$A$2:$C$57,3,FALSE)</f>
        <v>30</v>
      </c>
      <c r="J1802" s="5">
        <f>VLOOKUP(F1802,'Set up'!$A$2:$D$57,4,FALSE)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up'!$A$2:$E$57,5,FALSE)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up'!$A$2:$C$57,2,FALSE)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up'!$A$2:$C$57,3,FALSE)</f>
        <v>30</v>
      </c>
      <c r="J1803" s="5">
        <f>VLOOKUP(F1803,'Set up'!$A$2:$D$57,4,FALSE)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up'!$A$2:$E$57,5,FALSE)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up'!$A$2:$C$57,2,FALSE)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up'!$A$2:$C$57,3,FALSE)</f>
        <v>30</v>
      </c>
      <c r="J1804" s="5">
        <f>VLOOKUP(F1804,'Set up'!$A$2:$D$57,4,FALSE)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up'!$A$2:$E$57,5,FALSE)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up'!$A$2:$C$57,2,FALSE)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up'!$A$2:$C$57,3,FALSE)</f>
        <v>30</v>
      </c>
      <c r="J1805" s="5">
        <f>VLOOKUP(F1805,'Set up'!$A$2:$D$57,4,FALSE)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up'!$A$2:$E$57,5,FALSE)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up'!$A$2:$C$57,2,FALSE)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up'!$A$2:$C$57,3,FALSE)</f>
        <v>30</v>
      </c>
      <c r="J1806" s="5">
        <f>VLOOKUP(F1806,'Set up'!$A$2:$D$57,4,FALSE)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up'!$A$2:$E$57,5,FALSE)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up'!$A$2:$C$57,2,FALSE)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up'!$A$2:$C$57,3,FALSE)</f>
        <v>30</v>
      </c>
      <c r="J1807" s="5">
        <f>VLOOKUP(F1807,'Set up'!$A$2:$D$57,4,FALSE)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up'!$A$2:$E$57,5,FALSE)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up'!$A$2:$C$57,2,FALSE)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up'!$A$2:$C$57,3,FALSE)</f>
        <v>Cash</v>
      </c>
      <c r="J1808" s="5">
        <f>VLOOKUP(F1808,'Set up'!$A$2:$D$57,4,FALSE)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up'!$A$2:$E$57,5,FALSE)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up'!$A$2:$C$57,2,FALSE)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up'!$A$2:$C$57,3,FALSE)</f>
        <v>Cash</v>
      </c>
      <c r="J1809" s="5">
        <f>VLOOKUP(F1809,'Set up'!$A$2:$D$57,4,FALSE)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up'!$A$2:$E$57,5,FALSE)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up'!$A$2:$C$57,2,FALSE)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up'!$A$2:$C$57,3,FALSE)</f>
        <v>Cash</v>
      </c>
      <c r="J1810" s="5">
        <f>VLOOKUP(F1810,'Set up'!$A$2:$D$57,4,FALSE)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up'!$A$2:$E$57,5,FALSE)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up'!$A$2:$C$57,2,FALSE)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up'!$A$2:$C$57,3,FALSE)</f>
        <v>Cash</v>
      </c>
      <c r="J1811" s="5">
        <f>VLOOKUP(F1811,'Set up'!$A$2:$D$57,4,FALSE)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up'!$A$2:$E$57,5,FALSE)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up'!$A$2:$C$57,2,FALSE)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up'!$A$2:$C$57,3,FALSE)</f>
        <v>30</v>
      </c>
      <c r="J1812" s="5">
        <f>VLOOKUP(F1812,'Set up'!$A$2:$D$57,4,FALSE)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up'!$A$2:$E$57,5,FALSE)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up'!$A$2:$C$57,2,FALSE)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up'!$A$2:$C$57,3,FALSE)</f>
        <v>Cash</v>
      </c>
      <c r="J1813" s="5">
        <f>VLOOKUP(F1813,'Set up'!$A$2:$D$57,4,FALSE)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up'!$A$2:$E$57,5,FALSE)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up'!$A$2:$C$57,2,FALSE)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up'!$A$2:$C$57,3,FALSE)</f>
        <v>Cash</v>
      </c>
      <c r="J1814" s="5">
        <f>VLOOKUP(F1814,'Set up'!$A$2:$D$57,4,FALSE)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up'!$A$2:$E$57,5,FALSE)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up'!$A$2:$C$57,2,FALSE)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up'!$A$2:$C$57,3,FALSE)</f>
        <v>Cash</v>
      </c>
      <c r="J1815" s="5">
        <f>VLOOKUP(F1815,'Set up'!$A$2:$D$57,4,FALSE)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up'!$A$2:$E$57,5,FALSE)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up'!$A$2:$C$57,2,FALSE)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up'!$A$2:$C$57,3,FALSE)</f>
        <v>Cash</v>
      </c>
      <c r="J1816" s="5">
        <f>VLOOKUP(F1816,'Set up'!$A$2:$D$57,4,FALSE)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up'!$A$2:$E$57,5,FALSE)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up'!$A$2:$C$57,2,FALSE)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up'!$A$2:$C$57,3,FALSE)</f>
        <v>Cash</v>
      </c>
      <c r="J1817" s="5">
        <f>VLOOKUP(F1817,'Set up'!$A$2:$D$57,4,FALSE)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up'!$A$2:$E$57,5,FALSE)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up'!$A$2:$C$57,2,FALSE)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up'!$A$2:$C$57,3,FALSE)</f>
        <v>Cash</v>
      </c>
      <c r="J1818" s="5">
        <f>VLOOKUP(F1818,'Set up'!$A$2:$D$57,4,FALSE)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up'!$A$2:$E$57,5,FALSE)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up'!$A$2:$C$57,2,FALSE)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up'!$A$2:$C$57,3,FALSE)</f>
        <v>Cash</v>
      </c>
      <c r="J1819" s="5">
        <f>VLOOKUP(F1819,'Set up'!$A$2:$D$57,4,FALSE)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up'!$A$2:$E$57,5,FALSE)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up'!$A$2:$C$57,2,FALSE)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up'!$A$2:$C$57,3,FALSE)</f>
        <v>Cash</v>
      </c>
      <c r="J1820" s="5">
        <f>VLOOKUP(F1820,'Set up'!$A$2:$D$57,4,FALSE)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up'!$A$2:$E$57,5,FALSE)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up'!$A$2:$C$57,2,FALSE)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up'!$A$2:$C$57,3,FALSE)</f>
        <v>Cash</v>
      </c>
      <c r="J1821" s="5">
        <f>VLOOKUP(F1821,'Set up'!$A$2:$D$57,4,FALSE)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up'!$A$2:$E$57,5,FALSE)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up'!$A$2:$C$57,2,FALSE)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up'!$A$2:$C$57,3,FALSE)</f>
        <v>Cash</v>
      </c>
      <c r="J1822" s="5">
        <f>VLOOKUP(F1822,'Set up'!$A$2:$D$57,4,FALSE)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up'!$A$2:$E$57,5,FALSE)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up'!$A$2:$C$57,2,FALSE)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up'!$A$2:$C$57,3,FALSE)</f>
        <v>Cash</v>
      </c>
      <c r="J1823" s="5">
        <f>VLOOKUP(F1823,'Set up'!$A$2:$D$57,4,FALSE)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up'!$A$2:$E$57,5,FALSE)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up'!$A$2:$C$57,2,FALSE)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up'!$A$2:$C$57,3,FALSE)</f>
        <v>Cash</v>
      </c>
      <c r="J1824" s="5">
        <f>VLOOKUP(F1824,'Set up'!$A$2:$D$57,4,FALSE)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up'!$A$2:$E$57,5,FALSE)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up'!$A$2:$C$57,2,FALSE)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up'!$A$2:$C$57,3,FALSE)</f>
        <v>Cash</v>
      </c>
      <c r="J1825" s="5">
        <f>VLOOKUP(F1825,'Set up'!$A$2:$D$57,4,FALSE)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up'!$A$2:$E$57,5,FALSE)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up'!$A$2:$C$57,2,FALSE)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up'!$A$2:$C$57,3,FALSE)</f>
        <v>Cash</v>
      </c>
      <c r="J1826" s="5">
        <f>VLOOKUP(F1826,'Set up'!$A$2:$D$57,4,FALSE)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up'!$A$2:$E$57,5,FALSE)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up'!$A$2:$C$57,2,FALSE)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up'!$A$2:$C$57,3,FALSE)</f>
        <v>Cash</v>
      </c>
      <c r="J1827" s="5">
        <f>VLOOKUP(F1827,'Set up'!$A$2:$D$57,4,FALSE)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up'!$A$2:$E$57,5,FALSE)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up'!$A$2:$C$57,2,FALSE)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up'!$A$2:$C$57,3,FALSE)</f>
        <v>Cash</v>
      </c>
      <c r="J1828" s="5">
        <f>VLOOKUP(F1828,'Set up'!$A$2:$D$57,4,FALSE)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up'!$A$2:$E$57,5,FALSE)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up'!$A$2:$C$57,2,FALSE)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up'!$A$2:$C$57,3,FALSE)</f>
        <v>Cash</v>
      </c>
      <c r="J1829" s="5">
        <f>VLOOKUP(F1829,'Set up'!$A$2:$D$57,4,FALSE)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up'!$A$2:$E$57,5,FALSE)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up'!$A$2:$C$57,2,FALSE)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up'!$A$2:$C$57,3,FALSE)</f>
        <v>Cash</v>
      </c>
      <c r="J1830" s="5">
        <f>VLOOKUP(F1830,'Set up'!$A$2:$D$57,4,FALSE)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up'!$A$2:$E$57,5,FALSE)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up'!$A$2:$C$57,2,FALSE)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up'!$A$2:$C$57,3,FALSE)</f>
        <v>Cash</v>
      </c>
      <c r="J1831" s="5">
        <f>VLOOKUP(F1831,'Set up'!$A$2:$D$57,4,FALSE)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up'!$A$2:$E$57,5,FALSE)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up'!$A$2:$C$57,2,FALSE)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up'!$A$2:$C$57,3,FALSE)</f>
        <v>Cash</v>
      </c>
      <c r="J1832" s="5">
        <f>VLOOKUP(F1832,'Set up'!$A$2:$D$57,4,FALSE)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up'!$A$2:$E$57,5,FALSE)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up'!$A$2:$C$57,2,FALSE)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up'!$A$2:$C$57,3,FALSE)</f>
        <v>Cash</v>
      </c>
      <c r="J1833" s="5">
        <f>VLOOKUP(F1833,'Set up'!$A$2:$D$57,4,FALSE)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up'!$A$2:$E$57,5,FALSE)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up'!$A$2:$C$57,2,FALSE)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up'!$A$2:$C$57,3,FALSE)</f>
        <v>Cash</v>
      </c>
      <c r="J1834" s="5">
        <f>VLOOKUP(F1834,'Set up'!$A$2:$D$57,4,FALSE)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up'!$A$2:$E$57,5,FALSE)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up'!$A$2:$C$57,2,FALSE)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up'!$A$2:$C$57,3,FALSE)</f>
        <v>Cash</v>
      </c>
      <c r="J1835" s="5">
        <f>VLOOKUP(F1835,'Set up'!$A$2:$D$57,4,FALSE)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up'!$A$2:$E$57,5,FALSE)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up'!$A$2:$C$57,2,FALSE)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up'!$A$2:$C$57,3,FALSE)</f>
        <v>Cash</v>
      </c>
      <c r="J1836" s="5">
        <f>VLOOKUP(F1836,'Set up'!$A$2:$D$57,4,FALSE)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up'!$A$2:$E$57,5,FALSE)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up'!$A$2:$C$57,2,FALSE)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up'!$A$2:$C$57,3,FALSE)</f>
        <v>Cash</v>
      </c>
      <c r="J1837" s="5">
        <f>VLOOKUP(F1837,'Set up'!$A$2:$D$57,4,FALSE)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up'!$A$2:$E$57,5,FALSE)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up'!$A$2:$C$57,2,FALSE)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up'!$A$2:$C$57,3,FALSE)</f>
        <v>Cash</v>
      </c>
      <c r="J1838" s="5">
        <f>VLOOKUP(F1838,'Set up'!$A$2:$D$57,4,FALSE)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up'!$A$2:$E$57,5,FALSE)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up'!$A$2:$C$57,2,FALSE)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up'!$A$2:$C$57,3,FALSE)</f>
        <v>Cash</v>
      </c>
      <c r="J1839" s="5">
        <f>VLOOKUP(F1839,'Set up'!$A$2:$D$57,4,FALSE)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up'!$A$2:$E$57,5,FALSE)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up'!$A$2:$C$57,2,FALSE)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up'!$A$2:$C$57,3,FALSE)</f>
        <v>Cash</v>
      </c>
      <c r="J1840" s="5">
        <f>VLOOKUP(F1840,'Set up'!$A$2:$D$57,4,FALSE)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up'!$A$2:$E$57,5,FALSE)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up'!$A$2:$C$57,2,FALSE)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up'!$A$2:$C$57,3,FALSE)</f>
        <v>Cash</v>
      </c>
      <c r="J1841" s="5">
        <f>VLOOKUP(F1841,'Set up'!$A$2:$D$57,4,FALSE)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up'!$A$2:$E$57,5,FALSE)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up'!$A$2:$C$57,2,FALSE)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up'!$A$2:$C$57,3,FALSE)</f>
        <v>Cash</v>
      </c>
      <c r="J1842" s="5">
        <f>VLOOKUP(F1842,'Set up'!$A$2:$D$57,4,FALSE)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up'!$A$2:$E$57,5,FALSE)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up'!$A$2:$C$57,2,FALSE)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up'!$A$2:$C$57,3,FALSE)</f>
        <v>Cash</v>
      </c>
      <c r="J1843" s="5">
        <f>VLOOKUP(F1843,'Set up'!$A$2:$D$57,4,FALSE)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up'!$A$2:$E$57,5,FALSE)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up'!$A$2:$C$57,2,FALSE)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up'!$A$2:$C$57,3,FALSE)</f>
        <v>Cash</v>
      </c>
      <c r="J1844" s="5">
        <f>VLOOKUP(F1844,'Set up'!$A$2:$D$57,4,FALSE)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up'!$A$2:$E$57,5,FALSE)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up'!$A$2:$C$57,2,FALSE)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up'!$A$2:$C$57,3,FALSE)</f>
        <v>60</v>
      </c>
      <c r="J1845" s="5">
        <f>VLOOKUP(F1845,'Set up'!$A$2:$D$57,4,FALSE)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up'!$A$2:$E$57,5,FALSE)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up'!$A$2:$C$57,2,FALSE)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up'!$A$2:$C$57,3,FALSE)</f>
        <v>Cash</v>
      </c>
      <c r="J1846" s="5">
        <f>VLOOKUP(F1846,'Set up'!$A$2:$D$57,4,FALSE)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up'!$A$2:$E$57,5,FALSE)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up'!$A$2:$C$57,2,FALSE)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up'!$A$2:$C$57,3,FALSE)</f>
        <v>Cash</v>
      </c>
      <c r="J1847" s="5">
        <f>VLOOKUP(F1847,'Set up'!$A$2:$D$57,4,FALSE)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up'!$A$2:$E$57,5,FALSE)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up'!$A$2:$C$57,2,FALSE)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up'!$A$2:$C$57,3,FALSE)</f>
        <v>Cash</v>
      </c>
      <c r="J1848" s="5">
        <f>VLOOKUP(F1848,'Set up'!$A$2:$D$57,4,FALSE)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up'!$A$2:$E$57,5,FALSE)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up'!$A$2:$C$57,2,FALSE)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up'!$A$2:$C$57,3,FALSE)</f>
        <v>Cash</v>
      </c>
      <c r="J1849" s="5">
        <f>VLOOKUP(F1849,'Set up'!$A$2:$D$57,4,FALSE)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up'!$A$2:$E$57,5,FALSE)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up'!$A$2:$C$57,2,FALSE)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up'!$A$2:$C$57,3,FALSE)</f>
        <v>Cash</v>
      </c>
      <c r="J1850" s="5">
        <f>VLOOKUP(F1850,'Set up'!$A$2:$D$57,4,FALSE)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up'!$A$2:$E$57,5,FALSE)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up'!$A$2:$C$57,2,FALSE)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up'!$A$2:$C$57,3,FALSE)</f>
        <v>Cash</v>
      </c>
      <c r="J1851" s="5">
        <f>VLOOKUP(F1851,'Set up'!$A$2:$D$57,4,FALSE)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up'!$A$2:$E$57,5,FALSE)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up'!$A$2:$C$57,2,FALSE)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up'!$A$2:$C$57,3,FALSE)</f>
        <v>Cash</v>
      </c>
      <c r="J1852" s="5">
        <f>VLOOKUP(F1852,'Set up'!$A$2:$D$57,4,FALSE)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up'!$A$2:$E$57,5,FALSE)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up'!$A$2:$C$57,2,FALSE)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up'!$A$2:$C$57,3,FALSE)</f>
        <v>Cash</v>
      </c>
      <c r="J1853" s="5">
        <f>VLOOKUP(F1853,'Set up'!$A$2:$D$57,4,FALSE)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up'!$A$2:$E$57,5,FALSE)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up'!$A$2:$C$57,2,FALSE)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up'!$A$2:$C$57,3,FALSE)</f>
        <v>Cash</v>
      </c>
      <c r="J1854" s="5">
        <f>VLOOKUP(F1854,'Set up'!$A$2:$D$57,4,FALSE)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up'!$A$2:$E$57,5,FALSE)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up'!$A$2:$C$57,2,FALSE)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up'!$A$2:$C$57,3,FALSE)</f>
        <v>Cash</v>
      </c>
      <c r="J1855" s="5">
        <f>VLOOKUP(F1855,'Set up'!$A$2:$D$57,4,FALSE)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up'!$A$2:$E$57,5,FALSE)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up'!$A$2:$C$57,2,FALSE)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up'!$A$2:$C$57,3,FALSE)</f>
        <v>Cash</v>
      </c>
      <c r="J1856" s="5">
        <f>VLOOKUP(F1856,'Set up'!$A$2:$D$57,4,FALSE)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up'!$A$2:$E$57,5,FALSE)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up'!$A$2:$C$57,2,FALSE)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up'!$A$2:$C$57,3,FALSE)</f>
        <v>Cash</v>
      </c>
      <c r="J1857" s="5">
        <f>VLOOKUP(F1857,'Set up'!$A$2:$D$57,4,FALSE)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up'!$A$2:$E$57,5,FALSE)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up'!$A$2:$C$57,2,FALSE)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up'!$A$2:$C$57,3,FALSE)</f>
        <v>Cash</v>
      </c>
      <c r="J1858" s="5">
        <f>VLOOKUP(F1858,'Set up'!$A$2:$D$57,4,FALSE)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up'!$A$2:$E$57,5,FALSE)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up'!$A$2:$C$57,2,FALSE)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up'!$A$2:$C$57,3,FALSE)</f>
        <v>Cash</v>
      </c>
      <c r="J1859" s="5">
        <f>VLOOKUP(F1859,'Set up'!$A$2:$D$57,4,FALSE)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up'!$A$2:$E$57,5,FALSE)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up'!$A$2:$C$57,2,FALSE)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up'!$A$2:$C$57,3,FALSE)</f>
        <v>Cash</v>
      </c>
      <c r="J1860" s="5">
        <f>VLOOKUP(F1860,'Set up'!$A$2:$D$57,4,FALSE)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up'!$A$2:$E$57,5,FALSE)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up'!$A$2:$C$57,2,FALSE)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up'!$A$2:$C$57,3,FALSE)</f>
        <v>Cash</v>
      </c>
      <c r="J1861" s="5">
        <f>VLOOKUP(F1861,'Set up'!$A$2:$D$57,4,FALSE)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up'!$A$2:$E$57,5,FALSE)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up'!$A$2:$C$57,2,FALSE)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up'!$A$2:$C$57,3,FALSE)</f>
        <v>Cash</v>
      </c>
      <c r="J1862" s="5">
        <f>VLOOKUP(F1862,'Set up'!$A$2:$D$57,4,FALSE)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up'!$A$2:$E$57,5,FALSE)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up'!$A$2:$C$57,2,FALSE)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up'!$A$2:$C$57,3,FALSE)</f>
        <v>Cash</v>
      </c>
      <c r="J1863" s="5">
        <f>VLOOKUP(F1863,'Set up'!$A$2:$D$57,4,FALSE)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up'!$A$2:$E$57,5,FALSE)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up'!$A$2:$C$57,2,FALSE)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up'!$A$2:$C$57,3,FALSE)</f>
        <v>120</v>
      </c>
      <c r="J1864" s="5">
        <f>VLOOKUP(F1864,'Set up'!$A$2:$D$57,4,FALSE)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up'!$A$2:$E$57,5,FALSE)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up'!$A$2:$C$57,2,FALSE)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up'!$A$2:$C$57,3,FALSE)</f>
        <v>120</v>
      </c>
      <c r="J1865" s="5">
        <f>VLOOKUP(F1865,'Set up'!$A$2:$D$57,4,FALSE)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up'!$A$2:$E$57,5,FALSE)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up'!$A$2:$C$57,2,FALSE)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up'!$A$2:$C$57,3,FALSE)</f>
        <v>120</v>
      </c>
      <c r="J1866" s="5">
        <f>VLOOKUP(F1866,'Set up'!$A$2:$D$57,4,FALSE)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up'!$A$2:$E$57,5,FALSE)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up'!$A$2:$C$57,2,FALSE)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up'!$A$2:$C$57,3,FALSE)</f>
        <v>120</v>
      </c>
      <c r="J1867" s="5">
        <f>VLOOKUP(F1867,'Set up'!$A$2:$D$57,4,FALSE)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up'!$A$2:$E$57,5,FALSE)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up'!$A$2:$C$57,2,FALSE)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up'!$A$2:$C$57,3,FALSE)</f>
        <v>120</v>
      </c>
      <c r="J1868" s="5">
        <f>VLOOKUP(F1868,'Set up'!$A$2:$D$57,4,FALSE)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up'!$A$2:$E$57,5,FALSE)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up'!$A$2:$C$57,2,FALSE)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up'!$A$2:$C$57,3,FALSE)</f>
        <v>120</v>
      </c>
      <c r="J1869" s="5">
        <f>VLOOKUP(F1869,'Set up'!$A$2:$D$57,4,FALSE)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up'!$A$2:$E$57,5,FALSE)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up'!$A$2:$C$57,2,FALSE)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up'!$A$2:$C$57,3,FALSE)</f>
        <v>Cash</v>
      </c>
      <c r="J1870" s="5">
        <f>VLOOKUP(F1870,'Set up'!$A$2:$D$57,4,FALSE)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up'!$A$2:$E$57,5,FALSE)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up'!$A$2:$C$57,2,FALSE)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up'!$A$2:$C$57,3,FALSE)</f>
        <v>Cash</v>
      </c>
      <c r="J1871" s="5">
        <f>VLOOKUP(F1871,'Set up'!$A$2:$D$57,4,FALSE)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up'!$A$2:$E$57,5,FALSE)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up'!$A$2:$C$57,2,FALSE)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up'!$A$2:$C$57,3,FALSE)</f>
        <v>Cash</v>
      </c>
      <c r="J1872" s="5">
        <f>VLOOKUP(F1872,'Set up'!$A$2:$D$57,4,FALSE)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up'!$A$2:$E$57,5,FALSE)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up'!$A$2:$C$57,2,FALSE)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up'!$A$2:$C$57,3,FALSE)</f>
        <v>Cash</v>
      </c>
      <c r="J1873" s="5">
        <f>VLOOKUP(F1873,'Set up'!$A$2:$D$57,4,FALSE)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up'!$A$2:$E$57,5,FALSE)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up'!$A$2:$C$57,2,FALSE)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up'!$A$2:$C$57,3,FALSE)</f>
        <v>30</v>
      </c>
      <c r="J1874" s="5">
        <f>VLOOKUP(F1874,'Set up'!$A$2:$D$57,4,FALSE)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up'!$A$2:$E$57,5,FALSE)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up'!$A$2:$C$57,2,FALSE)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up'!$A$2:$C$57,3,FALSE)</f>
        <v>Cash</v>
      </c>
      <c r="J1875" s="5">
        <f>VLOOKUP(F1875,'Set up'!$A$2:$D$57,4,FALSE)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up'!$A$2:$E$57,5,FALSE)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up'!$A$2:$C$57,2,FALSE)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up'!$A$2:$C$57,3,FALSE)</f>
        <v>Cash</v>
      </c>
      <c r="J1876" s="5">
        <f>VLOOKUP(F1876,'Set up'!$A$2:$D$57,4,FALSE)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up'!$A$2:$E$57,5,FALSE)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up'!$A$2:$C$57,2,FALSE)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up'!$A$2:$C$57,3,FALSE)</f>
        <v>Cash</v>
      </c>
      <c r="J1877" s="5">
        <f>VLOOKUP(F1877,'Set up'!$A$2:$D$57,4,FALSE)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up'!$A$2:$E$57,5,FALSE)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up'!$A$2:$C$57,2,FALSE)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up'!$A$2:$C$57,3,FALSE)</f>
        <v>Cash</v>
      </c>
      <c r="J1878" s="5">
        <f>VLOOKUP(F1878,'Set up'!$A$2:$D$57,4,FALSE)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up'!$A$2:$E$57,5,FALSE)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up'!$A$2:$C$57,2,FALSE)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up'!$A$2:$C$57,3,FALSE)</f>
        <v>Cash</v>
      </c>
      <c r="J1879" s="5">
        <f>VLOOKUP(F1879,'Set up'!$A$2:$D$57,4,FALSE)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up'!$A$2:$E$57,5,FALSE)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up'!$A$2:$C$57,2,FALSE)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up'!$A$2:$C$57,3,FALSE)</f>
        <v>Cash</v>
      </c>
      <c r="J1880" s="5">
        <f>VLOOKUP(F1880,'Set up'!$A$2:$D$57,4,FALSE)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up'!$A$2:$E$57,5,FALSE)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up'!$A$2:$C$57,2,FALSE)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up'!$A$2:$C$57,3,FALSE)</f>
        <v>Cash</v>
      </c>
      <c r="J1881" s="5">
        <f>VLOOKUP(F1881,'Set up'!$A$2:$D$57,4,FALSE)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up'!$A$2:$E$57,5,FALSE)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up'!$A$2:$C$57,2,FALSE)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up'!$A$2:$C$57,3,FALSE)</f>
        <v>Cash</v>
      </c>
      <c r="J1882" s="5">
        <f>VLOOKUP(F1882,'Set up'!$A$2:$D$57,4,FALSE)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up'!$A$2:$E$57,5,FALSE)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up'!$A$2:$C$57,2,FALSE)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up'!$A$2:$C$57,3,FALSE)</f>
        <v>Cash</v>
      </c>
      <c r="J1883" s="5">
        <f>VLOOKUP(F1883,'Set up'!$A$2:$D$57,4,FALSE)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up'!$A$2:$E$57,5,FALSE)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up'!$A$2:$C$57,2,FALSE)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up'!$A$2:$C$57,3,FALSE)</f>
        <v>Cash</v>
      </c>
      <c r="J1884" s="5">
        <f>VLOOKUP(F1884,'Set up'!$A$2:$D$57,4,FALSE)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up'!$A$2:$E$57,5,FALSE)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up'!$A$2:$C$57,2,FALSE)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up'!$A$2:$C$57,3,FALSE)</f>
        <v>Cash</v>
      </c>
      <c r="J1885" s="5">
        <f>VLOOKUP(F1885,'Set up'!$A$2:$D$57,4,FALSE)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up'!$A$2:$E$57,5,FALSE)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up'!$A$2:$C$57,2,FALSE)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up'!$A$2:$C$57,3,FALSE)</f>
        <v>Cash</v>
      </c>
      <c r="J1886" s="5">
        <f>VLOOKUP(F1886,'Set up'!$A$2:$D$57,4,FALSE)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up'!$A$2:$E$57,5,FALSE)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up'!$A$2:$C$57,2,FALSE)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up'!$A$2:$C$57,3,FALSE)</f>
        <v>Cash</v>
      </c>
      <c r="J1887" s="5">
        <f>VLOOKUP(F1887,'Set up'!$A$2:$D$57,4,FALSE)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up'!$A$2:$E$57,5,FALSE)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up'!$A$2:$C$57,2,FALSE)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up'!$A$2:$C$57,3,FALSE)</f>
        <v>Cash</v>
      </c>
      <c r="J1888" s="5">
        <f>VLOOKUP(F1888,'Set up'!$A$2:$D$57,4,FALSE)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up'!$A$2:$E$57,5,FALSE)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up'!$A$2:$C$57,2,FALSE)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up'!$A$2:$C$57,3,FALSE)</f>
        <v>Cash</v>
      </c>
      <c r="J1889" s="5">
        <f>VLOOKUP(F1889,'Set up'!$A$2:$D$57,4,FALSE)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up'!$A$2:$E$57,5,FALSE)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up'!$A$2:$C$57,2,FALSE)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up'!$A$2:$C$57,3,FALSE)</f>
        <v>Cash</v>
      </c>
      <c r="J1890" s="5">
        <f>VLOOKUP(F1890,'Set up'!$A$2:$D$57,4,FALSE)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up'!$A$2:$E$57,5,FALSE)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up'!$A$2:$C$57,2,FALSE)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up'!$A$2:$C$57,3,FALSE)</f>
        <v>Cash</v>
      </c>
      <c r="J1891" s="5">
        <f>VLOOKUP(F1891,'Set up'!$A$2:$D$57,4,FALSE)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up'!$A$2:$E$57,5,FALSE)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up'!$A$2:$C$57,2,FALSE)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up'!$A$2:$C$57,3,FALSE)</f>
        <v>Cash</v>
      </c>
      <c r="J1892" s="5">
        <f>VLOOKUP(F1892,'Set up'!$A$2:$D$57,4,FALSE)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up'!$A$2:$E$57,5,FALSE)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up'!$A$2:$C$57,2,FALSE)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up'!$A$2:$C$57,3,FALSE)</f>
        <v>120</v>
      </c>
      <c r="J1893" s="5">
        <f>VLOOKUP(F1893,'Set up'!$A$2:$D$57,4,FALSE)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up'!$A$2:$E$57,5,FALSE)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up'!$A$2:$C$57,2,FALSE)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up'!$A$2:$C$57,3,FALSE)</f>
        <v>120</v>
      </c>
      <c r="J1894" s="5">
        <f>VLOOKUP(F1894,'Set up'!$A$2:$D$57,4,FALSE)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up'!$A$2:$E$57,5,FALSE)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up'!$A$2:$C$57,2,FALSE)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up'!$A$2:$C$57,3,FALSE)</f>
        <v>120</v>
      </c>
      <c r="J1895" s="5">
        <f>VLOOKUP(F1895,'Set up'!$A$2:$D$57,4,FALSE)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up'!$A$2:$E$57,5,FALSE)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up'!$A$2:$C$57,2,FALSE)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up'!$A$2:$C$57,3,FALSE)</f>
        <v>30</v>
      </c>
      <c r="J1896" s="5">
        <f>VLOOKUP(F1896,'Set up'!$A$2:$D$57,4,FALSE)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up'!$A$2:$E$57,5,FALSE)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up'!$A$2:$C$57,2,FALSE)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up'!$A$2:$C$57,3,FALSE)</f>
        <v>30</v>
      </c>
      <c r="J1897" s="5">
        <f>VLOOKUP(F1897,'Set up'!$A$2:$D$57,4,FALSE)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up'!$A$2:$E$57,5,FALSE)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up'!$A$2:$C$57,2,FALSE)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up'!$A$2:$C$57,3,FALSE)</f>
        <v>30</v>
      </c>
      <c r="J1898" s="5">
        <f>VLOOKUP(F1898,'Set up'!$A$2:$D$57,4,FALSE)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up'!$A$2:$E$57,5,FALSE)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up'!$A$2:$C$57,2,FALSE)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up'!$A$2:$C$57,3,FALSE)</f>
        <v>30</v>
      </c>
      <c r="J1899" s="5">
        <f>VLOOKUP(F1899,'Set up'!$A$2:$D$57,4,FALSE)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up'!$A$2:$E$57,5,FALSE)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up'!$A$2:$C$57,2,FALSE)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up'!$A$2:$C$57,3,FALSE)</f>
        <v>30</v>
      </c>
      <c r="J1900" s="5">
        <f>VLOOKUP(F1900,'Set up'!$A$2:$D$57,4,FALSE)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up'!$A$2:$E$57,5,FALSE)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up'!$A$2:$C$57,2,FALSE)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up'!$A$2:$C$57,3,FALSE)</f>
        <v>30</v>
      </c>
      <c r="J1901" s="5">
        <f>VLOOKUP(F1901,'Set up'!$A$2:$D$57,4,FALSE)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up'!$A$2:$E$57,5,FALSE)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up'!$A$2:$C$57,2,FALSE)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up'!$A$2:$C$57,3,FALSE)</f>
        <v>30</v>
      </c>
      <c r="J1902" s="5">
        <f>VLOOKUP(F1902,'Set up'!$A$2:$D$57,4,FALSE)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up'!$A$2:$E$57,5,FALSE)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up'!$A$2:$C$57,2,FALSE)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up'!$A$2:$C$57,3,FALSE)</f>
        <v>Cash</v>
      </c>
      <c r="J1903" s="5">
        <f>VLOOKUP(F1903,'Set up'!$A$2:$D$57,4,FALSE)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up'!$A$2:$E$57,5,FALSE)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up'!$A$2:$C$57,2,FALSE)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up'!$A$2:$C$57,3,FALSE)</f>
        <v>Cash</v>
      </c>
      <c r="J1904" s="5">
        <f>VLOOKUP(F1904,'Set up'!$A$2:$D$57,4,FALSE)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up'!$A$2:$E$57,5,FALSE)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up'!$A$2:$C$57,2,FALSE)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up'!$A$2:$C$57,3,FALSE)</f>
        <v>Cash</v>
      </c>
      <c r="J1905" s="5">
        <f>VLOOKUP(F1905,'Set up'!$A$2:$D$57,4,FALSE)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up'!$A$2:$E$57,5,FALSE)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up'!$A$2:$C$57,2,FALSE)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up'!$A$2:$C$57,3,FALSE)</f>
        <v>Cash</v>
      </c>
      <c r="J1906" s="5">
        <f>VLOOKUP(F1906,'Set up'!$A$2:$D$57,4,FALSE)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up'!$A$2:$E$57,5,FALSE)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up'!$A$2:$C$57,2,FALSE)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up'!$A$2:$C$57,3,FALSE)</f>
        <v>Cash</v>
      </c>
      <c r="J1907" s="5">
        <f>VLOOKUP(F1907,'Set up'!$A$2:$D$57,4,FALSE)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up'!$A$2:$E$57,5,FALSE)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up'!$A$2:$C$57,2,FALSE)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up'!$A$2:$C$57,3,FALSE)</f>
        <v>Cash</v>
      </c>
      <c r="J1908" s="5">
        <f>VLOOKUP(F1908,'Set up'!$A$2:$D$57,4,FALSE)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up'!$A$2:$E$57,5,FALSE)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up'!$A$2:$C$57,2,FALSE)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up'!$A$2:$C$57,3,FALSE)</f>
        <v>Cash</v>
      </c>
      <c r="J1909" s="5">
        <f>VLOOKUP(F1909,'Set up'!$A$2:$D$57,4,FALSE)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up'!$A$2:$E$57,5,FALSE)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up'!$A$2:$C$57,2,FALSE)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up'!$A$2:$C$57,3,FALSE)</f>
        <v>Cash</v>
      </c>
      <c r="J1910" s="5">
        <f>VLOOKUP(F1910,'Set up'!$A$2:$D$57,4,FALSE)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up'!$A$2:$E$57,5,FALSE)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up'!$A$2:$C$57,2,FALSE)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up'!$A$2:$C$57,3,FALSE)</f>
        <v>Cash</v>
      </c>
      <c r="J1911" s="5">
        <f>VLOOKUP(F1911,'Set up'!$A$2:$D$57,4,FALSE)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up'!$A$2:$E$57,5,FALSE)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up'!$A$2:$C$57,2,FALSE)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up'!$A$2:$C$57,3,FALSE)</f>
        <v>Cash</v>
      </c>
      <c r="J1912" s="5">
        <f>VLOOKUP(F1912,'Set up'!$A$2:$D$57,4,FALSE)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up'!$A$2:$E$57,5,FALSE)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up'!$A$2:$C$57,2,FALSE)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up'!$A$2:$C$57,3,FALSE)</f>
        <v>Cash</v>
      </c>
      <c r="J1913" s="5">
        <f>VLOOKUP(F1913,'Set up'!$A$2:$D$57,4,FALSE)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up'!$A$2:$E$57,5,FALSE)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up'!$A$2:$C$57,2,FALSE)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up'!$A$2:$C$57,3,FALSE)</f>
        <v>Cash</v>
      </c>
      <c r="J1914" s="5">
        <f>VLOOKUP(F1914,'Set up'!$A$2:$D$57,4,FALSE)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up'!$A$2:$E$57,5,FALSE)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up'!$A$2:$C$57,2,FALSE)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up'!$A$2:$C$57,3,FALSE)</f>
        <v>Cash</v>
      </c>
      <c r="J1915" s="5">
        <f>VLOOKUP(F1915,'Set up'!$A$2:$D$57,4,FALSE)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up'!$A$2:$E$57,5,FALSE)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up'!$A$2:$C$57,2,FALSE)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up'!$A$2:$C$57,3,FALSE)</f>
        <v>Cash</v>
      </c>
      <c r="J1916" s="5">
        <f>VLOOKUP(F1916,'Set up'!$A$2:$D$57,4,FALSE)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up'!$A$2:$E$57,5,FALSE)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up'!$A$2:$C$57,2,FALSE)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up'!$A$2:$C$57,3,FALSE)</f>
        <v>Cash</v>
      </c>
      <c r="J1917" s="5">
        <f>VLOOKUP(F1917,'Set up'!$A$2:$D$57,4,FALSE)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up'!$A$2:$E$57,5,FALSE)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up'!$A$2:$C$57,2,FALSE)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up'!$A$2:$C$57,3,FALSE)</f>
        <v>Cash</v>
      </c>
      <c r="J1918" s="5">
        <f>VLOOKUP(F1918,'Set up'!$A$2:$D$57,4,FALSE)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up'!$A$2:$E$57,5,FALSE)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up'!$A$2:$C$57,2,FALSE)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up'!$A$2:$C$57,3,FALSE)</f>
        <v>Cash</v>
      </c>
      <c r="J1919" s="5">
        <f>VLOOKUP(F1919,'Set up'!$A$2:$D$57,4,FALSE)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up'!$A$2:$E$57,5,FALSE)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up'!$A$2:$C$57,2,FALSE)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up'!$A$2:$C$57,3,FALSE)</f>
        <v>Cash</v>
      </c>
      <c r="J1920" s="5">
        <f>VLOOKUP(F1920,'Set up'!$A$2:$D$57,4,FALSE)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up'!$A$2:$E$57,5,FALSE)</f>
        <v>Trsf</v>
      </c>
      <c r="S1920" s="1" t="s">
        <v>2483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up'!$A$2:$C$57,2,FALSE)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up'!$A$2:$C$57,3,FALSE)</f>
        <v>Cash</v>
      </c>
      <c r="J1921" s="5">
        <f>VLOOKUP(F1921,'Set up'!$A$2:$D$57,4,FALSE)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up'!$A$2:$E$57,5,FALSE)</f>
        <v>Trsf</v>
      </c>
      <c r="S1921" s="1" t="s">
        <v>2484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up'!$A$2:$C$57,2,FALSE)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up'!$A$2:$C$57,3,FALSE)</f>
        <v>Cash</v>
      </c>
      <c r="J1922" s="5">
        <f>VLOOKUP(F1922,'Set up'!$A$2:$D$57,4,FALSE)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up'!$A$2:$E$57,5,FALSE)</f>
        <v>Trsf</v>
      </c>
      <c r="S1922" s="1" t="s">
        <v>2485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up'!$A$2:$C$57,2,FALSE)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up'!$A$2:$C$57,3,FALSE)</f>
        <v>45</v>
      </c>
      <c r="J1923" s="5">
        <f>VLOOKUP(F1923,'Set up'!$A$2:$D$57,4,FALSE)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up'!$A$2:$E$57,5,FALSE)</f>
        <v>PD Chq</v>
      </c>
      <c r="S1923" s="1" t="s">
        <v>1976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up'!$A$2:$C$57,2,FALSE)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up'!$A$2:$C$57,3,FALSE)</f>
        <v>45</v>
      </c>
      <c r="J1924" s="5">
        <f>VLOOKUP(F1924,'Set up'!$A$2:$D$57,4,FALSE)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up'!$A$2:$E$57,5,FALSE)</f>
        <v>PD Chq</v>
      </c>
      <c r="S1924" s="1" t="s">
        <v>1976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up'!$A$2:$C$57,2,FALSE)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up'!$A$2:$C$57,3,FALSE)</f>
        <v>Cash</v>
      </c>
      <c r="J1925" s="5">
        <f>VLOOKUP(F1925,'Set up'!$A$2:$D$57,4,FALSE)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up'!$A$2:$E$57,5,FALSE)</f>
        <v>Chq</v>
      </c>
      <c r="S1925" s="1" t="s">
        <v>1788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up'!$A$2:$C$57,2,FALSE)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up'!$A$2:$C$57,3,FALSE)</f>
        <v>Cash</v>
      </c>
      <c r="J1926" s="5">
        <f>VLOOKUP(F1926,'Set up'!$A$2:$D$57,4,FALSE)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up'!$A$2:$E$57,5,FALSE)</f>
        <v>Chq</v>
      </c>
      <c r="S1926" s="1" t="s">
        <v>1788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up'!$A$2:$C$57,2,FALSE)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up'!$A$2:$C$57,3,FALSE)</f>
        <v>Cash</v>
      </c>
      <c r="J1927" s="5">
        <f>VLOOKUP(F1927,'Set up'!$A$2:$D$57,4,FALSE)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up'!$A$2:$E$57,5,FALSE)</f>
        <v>Chq</v>
      </c>
      <c r="S1927" s="1" t="s">
        <v>1788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up'!$A$2:$C$57,2,FALSE)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up'!$A$2:$C$57,3,FALSE)</f>
        <v>Cash</v>
      </c>
      <c r="J1928" s="5">
        <f>VLOOKUP(F1928,'Set up'!$A$2:$D$57,4,FALSE)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up'!$A$2:$E$57,5,FALSE)</f>
        <v>Chq</v>
      </c>
      <c r="S1928" s="1" t="s">
        <v>1788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up'!$A$2:$C$57,2,FALSE)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up'!$A$2:$C$57,3,FALSE)</f>
        <v>Cash</v>
      </c>
      <c r="J1929" s="5">
        <f>VLOOKUP(F1929,'Set up'!$A$2:$D$57,4,FALSE)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up'!$A$2:$E$57,5,FALSE)</f>
        <v>Chq</v>
      </c>
      <c r="S1929" s="1" t="s">
        <v>1788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up'!$A$2:$C$57,2,FALSE)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up'!$A$2:$C$57,3,FALSE)</f>
        <v>Cash</v>
      </c>
      <c r="J1930" s="5">
        <f>VLOOKUP(F1930,'Set up'!$A$2:$D$57,4,FALSE)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up'!$A$2:$E$57,5,FALSE)</f>
        <v>Chq</v>
      </c>
      <c r="S1930" s="1" t="s">
        <v>1788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up'!$A$2:$C$57,2,FALSE)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up'!$A$2:$C$57,3,FALSE)</f>
        <v>Cash</v>
      </c>
      <c r="J1931" s="5">
        <f>VLOOKUP(F1931,'Set up'!$A$2:$D$57,4,FALSE)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up'!$A$2:$E$57,5,FALSE)</f>
        <v>Chq</v>
      </c>
      <c r="S1931" s="1" t="s">
        <v>1788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up'!$A$2:$C$57,2,FALSE)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up'!$A$2:$C$57,3,FALSE)</f>
        <v>Cash</v>
      </c>
      <c r="J1932" s="5">
        <f>VLOOKUP(F1932,'Set up'!$A$2:$D$57,4,FALSE)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up'!$A$2:$E$57,5,FALSE)</f>
        <v>Chq</v>
      </c>
      <c r="S1932" s="1" t="s">
        <v>1788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up'!$A$2:$C$57,2,FALSE)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up'!$A$2:$C$57,3,FALSE)</f>
        <v>Cash</v>
      </c>
      <c r="J1933" s="5">
        <f>VLOOKUP(F1933,'Set up'!$A$2:$D$57,4,FALSE)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up'!$A$2:$E$57,5,FALSE)</f>
        <v>Chq</v>
      </c>
      <c r="S1933" s="1" t="s">
        <v>1788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up'!$A$2:$C$57,2,FALSE)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up'!$A$2:$C$57,3,FALSE)</f>
        <v>Cash</v>
      </c>
      <c r="J1934" s="5">
        <f>VLOOKUP(F1934,'Set up'!$A$2:$D$57,4,FALSE)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up'!$A$2:$E$57,5,FALSE)</f>
        <v>Chq</v>
      </c>
      <c r="S1934" s="1" t="s">
        <v>1788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up'!$A$2:$C$57,2,FALSE)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up'!$A$2:$C$57,3,FALSE)</f>
        <v>Cash</v>
      </c>
      <c r="J1935" s="5">
        <f>VLOOKUP(F1935,'Set up'!$A$2:$D$57,4,FALSE)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up'!$A$2:$E$57,5,FALSE)</f>
        <v>Chq</v>
      </c>
      <c r="S1935" s="1" t="s">
        <v>1788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up'!$A$2:$C$57,2,FALSE)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up'!$A$2:$C$57,3,FALSE)</f>
        <v>Cash</v>
      </c>
      <c r="J1936" s="5">
        <f>VLOOKUP(F1936,'Set up'!$A$2:$D$57,4,FALSE)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up'!$A$2:$E$57,5,FALSE)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up'!$A$2:$C$57,2,FALSE)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up'!$A$2:$C$57,3,FALSE)</f>
        <v>Cash</v>
      </c>
      <c r="J1937" s="5">
        <f>VLOOKUP(F1937,'Set up'!$A$2:$D$57,4,FALSE)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up'!$A$2:$E$57,5,FALSE)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up'!$A$2:$C$57,2,FALSE)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up'!$A$2:$C$57,3,FALSE)</f>
        <v>Cash</v>
      </c>
      <c r="J1938" s="5">
        <f>VLOOKUP(F1938,'Set up'!$A$2:$D$57,4,FALSE)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up'!$A$2:$E$57,5,FALSE)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up'!$A$2:$C$57,2,FALSE)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up'!$A$2:$C$57,3,FALSE)</f>
        <v>60</v>
      </c>
      <c r="J1939" s="5">
        <f>VLOOKUP(F1939,'Set up'!$A$2:$D$57,4,FALSE)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up'!$A$2:$E$57,5,FALSE)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up'!$A$2:$C$57,2,FALSE)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up'!$A$2:$C$57,3,FALSE)</f>
        <v>Cash</v>
      </c>
      <c r="J1940" s="5">
        <f>VLOOKUP(F1940,'Set up'!$A$2:$D$57,4,FALSE)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up'!$A$2:$E$57,5,FALSE)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up'!$A$2:$C$57,2,FALSE)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up'!$A$2:$C$57,3,FALSE)</f>
        <v>Cash</v>
      </c>
      <c r="J1941" s="5">
        <f>VLOOKUP(F1941,'Set up'!$A$2:$D$57,4,FALSE)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up'!$A$2:$E$57,5,FALSE)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up'!$A$2:$C$57,2,FALSE)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up'!$A$2:$C$57,3,FALSE)</f>
        <v>Cash</v>
      </c>
      <c r="J1942" s="5">
        <f>VLOOKUP(F1942,'Set up'!$A$2:$D$57,4,FALSE)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up'!$A$2:$E$57,5,FALSE)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up'!$A$2:$C$57,2,FALSE)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up'!$A$2:$C$57,3,FALSE)</f>
        <v>120</v>
      </c>
      <c r="J1943" s="5">
        <f>VLOOKUP(F1943,'Set up'!$A$2:$D$57,4,FALSE)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up'!$A$2:$E$57,5,FALSE)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up'!$A$2:$C$57,2,FALSE)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up'!$A$2:$C$57,3,FALSE)</f>
        <v>120</v>
      </c>
      <c r="J1944" s="5">
        <f>VLOOKUP(F1944,'Set up'!$A$2:$D$57,4,FALSE)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up'!$A$2:$E$57,5,FALSE)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up'!$A$2:$C$57,2,FALSE)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up'!$A$2:$C$57,3,FALSE)</f>
        <v>120</v>
      </c>
      <c r="J1945" s="5">
        <f>VLOOKUP(F1945,'Set up'!$A$2:$D$57,4,FALSE)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up'!$A$2:$E$57,5,FALSE)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up'!$A$2:$C$57,2,FALSE)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up'!$A$2:$C$57,3,FALSE)</f>
        <v>120</v>
      </c>
      <c r="J1946" s="5">
        <f>VLOOKUP(F1946,'Set up'!$A$2:$D$57,4,FALSE)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up'!$A$2:$E$57,5,FALSE)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up'!$A$2:$C$57,2,FALSE)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up'!$A$2:$C$57,3,FALSE)</f>
        <v>120</v>
      </c>
      <c r="J1947" s="5">
        <f>VLOOKUP(F1947,'Set up'!$A$2:$D$57,4,FALSE)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up'!$A$2:$E$57,5,FALSE)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up'!$A$2:$C$57,2,FALSE)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up'!$A$2:$C$57,3,FALSE)</f>
        <v>120</v>
      </c>
      <c r="J1948" s="5">
        <f>VLOOKUP(F1948,'Set up'!$A$2:$D$57,4,FALSE)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up'!$A$2:$E$57,5,FALSE)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up'!$A$2:$C$57,2,FALSE)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up'!$A$2:$C$57,3,FALSE)</f>
        <v>Cash</v>
      </c>
      <c r="J1949" s="5">
        <f>VLOOKUP(F1949,'Set up'!$A$2:$D$57,4,FALSE)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up'!$A$2:$E$57,5,FALSE)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up'!$A$2:$C$57,2,FALSE)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up'!$A$2:$C$57,3,FALSE)</f>
        <v>Cash</v>
      </c>
      <c r="J1950" s="5">
        <f>VLOOKUP(F1950,'Set up'!$A$2:$D$57,4,FALSE)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up'!$A$2:$E$57,5,FALSE)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up'!$A$2:$C$57,2,FALSE)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up'!$A$2:$C$57,3,FALSE)</f>
        <v>Cash</v>
      </c>
      <c r="J1951" s="5">
        <f>VLOOKUP(F1951,'Set up'!$A$2:$D$57,4,FALSE)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up'!$A$2:$E$57,5,FALSE)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up'!$A$2:$C$57,2,FALSE)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up'!$A$2:$C$57,3,FALSE)</f>
        <v>Cash</v>
      </c>
      <c r="J1952" s="5">
        <f>VLOOKUP(F1952,'Set up'!$A$2:$D$57,4,FALSE)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up'!$A$2:$E$57,5,FALSE)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up'!$A$2:$C$57,2,FALSE)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up'!$A$2:$C$57,3,FALSE)</f>
        <v>Cash</v>
      </c>
      <c r="J1953" s="5">
        <f>VLOOKUP(F1953,'Set up'!$A$2:$D$57,4,FALSE)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up'!$A$2:$E$57,5,FALSE)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up'!$A$2:$C$57,2,FALSE)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up'!$A$2:$C$57,3,FALSE)</f>
        <v>Cash</v>
      </c>
      <c r="J1954" s="5">
        <f>VLOOKUP(F1954,'Set up'!$A$2:$D$57,4,FALSE)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up'!$A$2:$E$57,5,FALSE)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up'!$A$2:$C$57,2,FALSE)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up'!$A$2:$C$57,3,FALSE)</f>
        <v>Cash</v>
      </c>
      <c r="J1955" s="5">
        <f>VLOOKUP(F1955,'Set up'!$A$2:$D$57,4,FALSE)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up'!$A$2:$E$57,5,FALSE)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up'!$A$2:$C$57,2,FALSE)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up'!$A$2:$C$57,3,FALSE)</f>
        <v>Cash</v>
      </c>
      <c r="J1956" s="5">
        <f>VLOOKUP(F1956,'Set up'!$A$2:$D$57,4,FALSE)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up'!$A$2:$E$57,5,FALSE)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up'!$A$2:$C$57,2,FALSE)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up'!$A$2:$C$57,3,FALSE)</f>
        <v>Cash</v>
      </c>
      <c r="J1957" s="5">
        <f>VLOOKUP(F1957,'Set up'!$A$2:$D$57,4,FALSE)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up'!$A$2:$E$57,5,FALSE)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up'!$A$2:$C$57,2,FALSE)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up'!$A$2:$C$57,3,FALSE)</f>
        <v>Cash</v>
      </c>
      <c r="J1958" s="5">
        <f>VLOOKUP(F1958,'Set up'!$A$2:$D$57,4,FALSE)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up'!$A$2:$E$57,5,FALSE)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up'!$A$2:$C$57,2,FALSE)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up'!$A$2:$C$57,3,FALSE)</f>
        <v>Cash</v>
      </c>
      <c r="J1959" s="5">
        <f>VLOOKUP(F1959,'Set up'!$A$2:$D$57,4,FALSE)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up'!$A$2:$E$57,5,FALSE)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up'!$A$2:$C$57,2,FALSE)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up'!$A$2:$C$57,3,FALSE)</f>
        <v>Cash</v>
      </c>
      <c r="J1960" s="5">
        <f>VLOOKUP(F1960,'Set up'!$A$2:$D$57,4,FALSE)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up'!$A$2:$E$57,5,FALSE)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up'!$A$2:$C$57,2,FALSE)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up'!$A$2:$C$57,3,FALSE)</f>
        <v>Cash</v>
      </c>
      <c r="J1961" s="5">
        <f>VLOOKUP(F1961,'Set up'!$A$2:$D$57,4,FALSE)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up'!$A$2:$E$57,5,FALSE)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up'!$A$2:$C$57,2,FALSE)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up'!$A$2:$C$57,3,FALSE)</f>
        <v>Cash</v>
      </c>
      <c r="J1962" s="5">
        <f>VLOOKUP(F1962,'Set up'!$A$2:$D$57,4,FALSE)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up'!$A$2:$E$57,5,FALSE)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up'!$A$2:$C$57,2,FALSE)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up'!$A$2:$C$57,3,FALSE)</f>
        <v>Cash</v>
      </c>
      <c r="J1963" s="5">
        <f>VLOOKUP(F1963,'Set up'!$A$2:$D$57,4,FALSE)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up'!$A$2:$E$57,5,FALSE)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up'!$A$2:$C$57,2,FALSE)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up'!$A$2:$C$57,3,FALSE)</f>
        <v>Cash</v>
      </c>
      <c r="J1964" s="5">
        <f>VLOOKUP(F1964,'Set up'!$A$2:$D$57,4,FALSE)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up'!$A$2:$E$57,5,FALSE)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up'!$A$2:$C$57,2,FALSE)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up'!$A$2:$C$57,3,FALSE)</f>
        <v>Cash</v>
      </c>
      <c r="J1965" s="5">
        <f>VLOOKUP(F1965,'Set up'!$A$2:$D$57,4,FALSE)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up'!$A$2:$E$57,5,FALSE)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up'!$A$2:$C$57,2,FALSE)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up'!$A$2:$C$57,3,FALSE)</f>
        <v>Cash</v>
      </c>
      <c r="J1966" s="5">
        <f>VLOOKUP(F1966,'Set up'!$A$2:$D$57,4,FALSE)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up'!$A$2:$E$57,5,FALSE)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up'!$A$2:$C$57,2,FALSE)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up'!$A$2:$C$57,3,FALSE)</f>
        <v>Cash</v>
      </c>
      <c r="J1967" s="5">
        <f>VLOOKUP(F1967,'Set up'!$A$2:$D$57,4,FALSE)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up'!$A$2:$E$57,5,FALSE)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up'!$A$2:$C$57,2,FALSE)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up'!$A$2:$C$57,3,FALSE)</f>
        <v>Cash</v>
      </c>
      <c r="J1968" s="5">
        <f>VLOOKUP(F1968,'Set up'!$A$2:$D$57,4,FALSE)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up'!$A$2:$E$57,5,FALSE)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up'!$A$2:$C$57,2,FALSE)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up'!$A$2:$C$57,3,FALSE)</f>
        <v>Cash</v>
      </c>
      <c r="J1969" s="5">
        <f>VLOOKUP(F1969,'Set up'!$A$2:$D$57,4,FALSE)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up'!$A$2:$E$57,5,FALSE)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up'!$A$2:$C$57,2,FALSE)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up'!$A$2:$C$57,3,FALSE)</f>
        <v>Cash</v>
      </c>
      <c r="J1970" s="5">
        <f>VLOOKUP(F1970,'Set up'!$A$2:$D$57,4,FALSE)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up'!$A$2:$E$57,5,FALSE)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up'!$A$2:$C$57,2,FALSE)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up'!$A$2:$C$57,3,FALSE)</f>
        <v>Cash</v>
      </c>
      <c r="J1971" s="5">
        <f>VLOOKUP(F1971,'Set up'!$A$2:$D$57,4,FALSE)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up'!$A$2:$E$57,5,FALSE)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up'!$A$2:$C$57,2,FALSE)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up'!$A$2:$C$57,3,FALSE)</f>
        <v>Cash</v>
      </c>
      <c r="J1972" s="5">
        <f>VLOOKUP(F1972,'Set up'!$A$2:$D$57,4,FALSE)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up'!$A$2:$E$57,5,FALSE)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up'!$A$2:$C$57,2,FALSE)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up'!$A$2:$C$57,3,FALSE)</f>
        <v>Cash</v>
      </c>
      <c r="J1973" s="5">
        <f>VLOOKUP(F1973,'Set up'!$A$2:$D$57,4,FALSE)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up'!$A$2:$E$57,5,FALSE)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up'!$A$2:$C$57,2,FALSE)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up'!$A$2:$C$57,3,FALSE)</f>
        <v>Cash</v>
      </c>
      <c r="J1974" s="5">
        <f>VLOOKUP(F1974,'Set up'!$A$2:$D$57,4,FALSE)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up'!$A$2:$E$57,5,FALSE)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up'!$A$2:$C$57,2,FALSE)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up'!$A$2:$C$57,3,FALSE)</f>
        <v>30</v>
      </c>
      <c r="J1975" s="5">
        <f>VLOOKUP(F1975,'Set up'!$A$2:$D$57,4,FALSE)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up'!$A$2:$E$57,5,FALSE)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up'!$A$2:$C$57,2,FALSE)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up'!$A$2:$C$57,3,FALSE)</f>
        <v>30</v>
      </c>
      <c r="J1976" s="5">
        <f>VLOOKUP(F1976,'Set up'!$A$2:$D$57,4,FALSE)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up'!$A$2:$E$57,5,FALSE)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up'!$A$2:$C$57,2,FALSE)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up'!$A$2:$C$57,3,FALSE)</f>
        <v>60</v>
      </c>
      <c r="J1977" s="5">
        <f>VLOOKUP(F1977,'Set up'!$A$2:$D$57,4,FALSE)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up'!$A$2:$E$57,5,FALSE)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up'!$A$2:$C$57,2,FALSE)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up'!$A$2:$C$57,3,FALSE)</f>
        <v>Cash</v>
      </c>
      <c r="J1978" s="5">
        <f>VLOOKUP(F1978,'Set up'!$A$2:$D$57,4,FALSE)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up'!$A$2:$E$57,5,FALSE)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up'!$A$2:$C$57,2,FALSE)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up'!$A$2:$C$57,3,FALSE)</f>
        <v>Cash</v>
      </c>
      <c r="J1979" s="5">
        <f>VLOOKUP(F1979,'Set up'!$A$2:$D$57,4,FALSE)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up'!$A$2:$E$57,5,FALSE)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up'!$A$2:$C$57,2,FALSE)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up'!$A$2:$C$57,3,FALSE)</f>
        <v>Cash</v>
      </c>
      <c r="J1980" s="5">
        <f>VLOOKUP(F1980,'Set up'!$A$2:$D$57,4,FALSE)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up'!$A$2:$E$57,5,FALSE)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up'!$A$2:$C$57,2,FALSE)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up'!$A$2:$C$57,3,FALSE)</f>
        <v>Cash</v>
      </c>
      <c r="J1981" s="5">
        <f>VLOOKUP(F1981,'Set up'!$A$2:$D$57,4,FALSE)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up'!$A$2:$E$57,5,FALSE)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up'!$A$2:$C$57,2,FALSE)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up'!$A$2:$C$57,3,FALSE)</f>
        <v>Cash</v>
      </c>
      <c r="J1982" s="5">
        <f>VLOOKUP(F1982,'Set up'!$A$2:$D$57,4,FALSE)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up'!$A$2:$E$57,5,FALSE)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up'!$A$2:$C$57,2,FALSE)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up'!$A$2:$C$57,3,FALSE)</f>
        <v>Cash</v>
      </c>
      <c r="J1983" s="5">
        <f>VLOOKUP(F1983,'Set up'!$A$2:$D$57,4,FALSE)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up'!$A$2:$E$57,5,FALSE)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up'!$A$2:$C$57,2,FALSE)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up'!$A$2:$C$57,3,FALSE)</f>
        <v>Cash</v>
      </c>
      <c r="J1984" s="5">
        <f>VLOOKUP(F1984,'Set up'!$A$2:$D$57,4,FALSE)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up'!$A$2:$E$57,5,FALSE)</f>
        <v>Trsf</v>
      </c>
      <c r="S1984" s="1" t="s">
        <v>2492</v>
      </c>
    </row>
    <row r="1985" spans="1:19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up'!$A$2:$C$57,2,FALSE)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up'!$A$2:$C$57,3,FALSE)</f>
        <v>Cash</v>
      </c>
      <c r="J1985" s="5">
        <f>VLOOKUP(F1985,'Set up'!$A$2:$D$57,4,FALSE)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up'!$A$2:$E$57,5,FALSE)</f>
        <v>Trsf</v>
      </c>
      <c r="S1985" s="1" t="s">
        <v>2488</v>
      </c>
    </row>
    <row r="1986" spans="1:19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up'!$A$2:$C$57,2,FALSE)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up'!$A$2:$C$57,3,FALSE)</f>
        <v>Cash</v>
      </c>
      <c r="J1986" s="5">
        <f>VLOOKUP(F1986,'Set up'!$A$2:$D$57,4,FALSE)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up'!$A$2:$E$57,5,FALSE)</f>
        <v>Trsf</v>
      </c>
      <c r="S1986" s="1" t="s">
        <v>2486</v>
      </c>
    </row>
    <row r="1987" spans="1:19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up'!$A$2:$C$57,2,FALSE)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up'!$A$2:$C$57,3,FALSE)</f>
        <v>Cash</v>
      </c>
      <c r="J1987" s="5">
        <f>VLOOKUP(F1987,'Set up'!$A$2:$D$57,4,FALSE)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up'!$A$2:$E$57,5,FALSE)</f>
        <v>Trsf</v>
      </c>
      <c r="S1987" s="1" t="s">
        <v>2489</v>
      </c>
    </row>
    <row r="1988" spans="1:19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up'!$A$2:$C$57,2,FALSE)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up'!$A$2:$C$57,3,FALSE)</f>
        <v>Cash</v>
      </c>
      <c r="J1988" s="5">
        <f>VLOOKUP(F1988,'Set up'!$A$2:$D$57,4,FALSE)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up'!$A$2:$E$57,5,FALSE)</f>
        <v>Trsf</v>
      </c>
      <c r="S1988" s="1" t="s">
        <v>2479</v>
      </c>
    </row>
    <row r="1989" spans="1:19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up'!$A$2:$C$57,2,FALSE)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up'!$A$2:$C$57,3,FALSE)</f>
        <v>Cash</v>
      </c>
      <c r="J1989" s="5">
        <f>VLOOKUP(F1989,'Set up'!$A$2:$D$57,4,FALSE)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up'!$A$2:$E$57,5,FALSE)</f>
        <v>Trsf</v>
      </c>
      <c r="S1989" s="1" t="s">
        <v>2480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up'!$A$2:$C$57,2,FALSE)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up'!$A$2:$C$57,3,FALSE)</f>
        <v>Cash</v>
      </c>
      <c r="J1990" s="5">
        <f>VLOOKUP(F1990,'Set up'!$A$2:$D$57,4,FALSE)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up'!$A$2:$E$57,5,FALSE)</f>
        <v>Trsf</v>
      </c>
      <c r="S1990" s="1" t="s">
        <v>1875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up'!$A$2:$C$57,2,FALSE)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up'!$A$2:$C$57,3,FALSE)</f>
        <v>Cash</v>
      </c>
      <c r="J1991" s="5">
        <f>VLOOKUP(F1991,'Set up'!$A$2:$D$57,4,FALSE)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up'!$A$2:$E$57,5,FALSE)</f>
        <v>Trsf</v>
      </c>
      <c r="S1991" s="1" t="s">
        <v>1852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up'!$A$2:$C$57,2,FALSE)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up'!$A$2:$C$57,3,FALSE)</f>
        <v>Cash</v>
      </c>
      <c r="J1992" s="5">
        <f>VLOOKUP(F1992,'Set up'!$A$2:$D$57,4,FALSE)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up'!$A$2:$E$57,5,FALSE)</f>
        <v>Trsf</v>
      </c>
      <c r="S1992" s="1" t="s">
        <v>1853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up'!$A$2:$C$57,2,FALSE)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up'!$A$2:$C$57,3,FALSE)</f>
        <v>Cash</v>
      </c>
      <c r="J1993" s="5">
        <f>VLOOKUP(F1993,'Set up'!$A$2:$D$57,4,FALSE)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up'!$A$2:$E$57,5,FALSE)</f>
        <v>Trsf</v>
      </c>
      <c r="S1993" s="1" t="s">
        <v>1854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up'!$A$2:$C$57,2,FALSE)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up'!$A$2:$C$57,3,FALSE)</f>
        <v>Cash</v>
      </c>
      <c r="J1994" s="5">
        <f>VLOOKUP(F1994,'Set up'!$A$2:$D$57,4,FALSE)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up'!$A$2:$E$57,5,FALSE)</f>
        <v>Trsf</v>
      </c>
      <c r="S1994" s="1" t="s">
        <v>1947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up'!$A$2:$C$57,2,FALSE)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up'!$A$2:$C$57,3,FALSE)</f>
        <v>Cash</v>
      </c>
      <c r="J1995" s="5">
        <f>VLOOKUP(F1995,'Set up'!$A$2:$D$57,4,FALSE)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up'!$A$2:$E$57,5,FALSE)</f>
        <v>Trsf</v>
      </c>
      <c r="S1995" s="1" t="s">
        <v>1948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up'!$A$2:$C$57,2,FALSE)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up'!$A$2:$C$57,3,FALSE)</f>
        <v>Cash</v>
      </c>
      <c r="J1996" s="5">
        <f>VLOOKUP(F1996,'Set up'!$A$2:$D$57,4,FALSE)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up'!$A$2:$E$57,5,FALSE)</f>
        <v>Trsf</v>
      </c>
      <c r="S1996" s="1" t="s">
        <v>1949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up'!$A$2:$C$57,2,FALSE)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up'!$A$2:$C$57,3,FALSE)</f>
        <v>Cash</v>
      </c>
      <c r="J1997" s="5">
        <f>VLOOKUP(F1997,'Set up'!$A$2:$D$57,4,FALSE)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up'!$A$2:$E$57,5,FALSE)</f>
        <v>Trsf</v>
      </c>
      <c r="S1997" s="1" t="s">
        <v>1950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up'!$A$2:$C$57,2,FALSE)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up'!$A$2:$C$57,3,FALSE)</f>
        <v>Cash</v>
      </c>
      <c r="J1998" s="5">
        <f>VLOOKUP(F1998,'Set up'!$A$2:$D$57,4,FALSE)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up'!$A$2:$E$57,5,FALSE)</f>
        <v>Trsf</v>
      </c>
      <c r="S1998" s="1" t="s">
        <v>1951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up'!$A$2:$C$57,2,FALSE)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up'!$A$2:$C$57,3,FALSE)</f>
        <v>45</v>
      </c>
      <c r="J1999" s="5">
        <f>VLOOKUP(F1999,'Set up'!$A$2:$D$57,4,FALSE)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up'!$A$2:$E$57,5,FALSE)</f>
        <v>PD Chq</v>
      </c>
      <c r="S1999" s="1" t="s">
        <v>2076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up'!$A$2:$C$57,2,FALSE)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up'!$A$2:$C$57,3,FALSE)</f>
        <v>45</v>
      </c>
      <c r="J2000" s="5">
        <f>VLOOKUP(F2000,'Set up'!$A$2:$D$57,4,FALSE)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up'!$A$2:$E$57,5,FALSE)</f>
        <v>PD Chq</v>
      </c>
      <c r="S2000" s="1" t="s">
        <v>2077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up'!$A$2:$C$57,2,FALSE)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up'!$A$2:$C$57,3,FALSE)</f>
        <v>45</v>
      </c>
      <c r="J2001" s="5">
        <f>VLOOKUP(F2001,'Set up'!$A$2:$D$57,4,FALSE)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up'!$A$2:$E$57,5,FALSE)</f>
        <v>PD Chq</v>
      </c>
      <c r="S2001" s="1" t="s">
        <v>2078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up'!$A$2:$C$57,2,FALSE)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up'!$A$2:$C$57,3,FALSE)</f>
        <v>Cash</v>
      </c>
      <c r="J2002" s="5">
        <f>VLOOKUP(F2002,'Set up'!$A$2:$D$57,4,FALSE)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up'!$A$2:$E$57,5,FALSE)</f>
        <v>Cash</v>
      </c>
      <c r="S2002" s="1" t="s">
        <v>1844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up'!$A$2:$C$57,2,FALSE)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up'!$A$2:$C$57,3,FALSE)</f>
        <v>Cash</v>
      </c>
      <c r="J2003" s="5">
        <f>VLOOKUP(F2003,'Set up'!$A$2:$D$57,4,FALSE)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up'!$A$2:$E$57,5,FALSE)</f>
        <v>Cash</v>
      </c>
      <c r="S2003" s="1" t="s">
        <v>1844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up'!$A$2:$C$57,2,FALSE)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up'!$A$2:$C$57,3,FALSE)</f>
        <v>Cash</v>
      </c>
      <c r="J2004" s="5">
        <f>VLOOKUP(F2004,'Set up'!$A$2:$D$57,4,FALSE)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up'!$A$2:$E$57,5,FALSE)</f>
        <v>Cash</v>
      </c>
      <c r="S2004" s="1" t="s">
        <v>1844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up'!$A$2:$C$57,2,FALSE)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up'!$A$2:$C$57,3,FALSE)</f>
        <v>Cash</v>
      </c>
      <c r="J2005" s="5">
        <f>VLOOKUP(F2005,'Set up'!$A$2:$D$57,4,FALSE)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up'!$A$2:$E$57,5,FALSE)</f>
        <v>Cash</v>
      </c>
      <c r="S2005" s="1" t="s">
        <v>1844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up'!$A$2:$C$57,2,FALSE)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up'!$A$2:$C$57,3,FALSE)</f>
        <v>Cash</v>
      </c>
      <c r="J2006" s="5">
        <f>VLOOKUP(F2006,'Set up'!$A$2:$D$57,4,FALSE)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up'!$A$2:$E$57,5,FALSE)</f>
        <v>Trsf</v>
      </c>
      <c r="S2006" s="1" t="s">
        <v>2493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up'!$A$2:$C$57,2,FALSE)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up'!$A$2:$C$57,3,FALSE)</f>
        <v>Cash</v>
      </c>
      <c r="J2007" s="5">
        <f>VLOOKUP(F2007,'Set up'!$A$2:$D$57,4,FALSE)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up'!$A$2:$E$57,5,FALSE)</f>
        <v>Chq</v>
      </c>
      <c r="S2007" s="1" t="s">
        <v>2085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up'!$A$2:$C$57,2,FALSE)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up'!$A$2:$C$57,3,FALSE)</f>
        <v>Cash</v>
      </c>
      <c r="J2008" s="5">
        <f>VLOOKUP(F2008,'Set up'!$A$2:$D$57,4,FALSE)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up'!$A$2:$E$57,5,FALSE)</f>
        <v>Chq</v>
      </c>
      <c r="S2008" s="1" t="s">
        <v>2085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up'!$A$2:$C$57,2,FALSE)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up'!$A$2:$C$57,3,FALSE)</f>
        <v>30</v>
      </c>
      <c r="J2009" s="5">
        <f>VLOOKUP(F2009,'Set up'!$A$2:$D$57,4,FALSE)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up'!$A$2:$E$57,5,FALSE)</f>
        <v>Chq</v>
      </c>
      <c r="S2009" s="1" t="s">
        <v>1982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up'!$A$2:$C$57,2,FALSE)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up'!$A$2:$C$57,3,FALSE)</f>
        <v>30</v>
      </c>
      <c r="J2010" s="5">
        <f>VLOOKUP(F2010,'Set up'!$A$2:$D$57,4,FALSE)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up'!$A$2:$E$57,5,FALSE)</f>
        <v>Chq</v>
      </c>
      <c r="S2010" s="1" t="s">
        <v>1982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up'!$A$2:$C$57,2,FALSE)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up'!$A$2:$C$57,3,FALSE)</f>
        <v>30</v>
      </c>
      <c r="J2011" s="5">
        <f>VLOOKUP(F2011,'Set up'!$A$2:$D$57,4,FALSE)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up'!$A$2:$E$57,5,FALSE)</f>
        <v>Chq</v>
      </c>
      <c r="S2011" s="1" t="s">
        <v>1982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up'!$A$2:$C$57,2,FALSE)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up'!$A$2:$C$57,3,FALSE)</f>
        <v>30</v>
      </c>
      <c r="J2012" s="5">
        <f>VLOOKUP(F2012,'Set up'!$A$2:$D$57,4,FALSE)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up'!$A$2:$E$57,5,FALSE)</f>
        <v>Chq</v>
      </c>
      <c r="S2012" s="1" t="s">
        <v>1982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up'!$A$2:$C$57,2,FALSE)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up'!$A$2:$C$57,3,FALSE)</f>
        <v>30</v>
      </c>
      <c r="J2013" s="5">
        <f>VLOOKUP(F2013,'Set up'!$A$2:$D$57,4,FALSE)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up'!$A$2:$E$57,5,FALSE)</f>
        <v>Chq</v>
      </c>
      <c r="S2013" s="1" t="s">
        <v>1982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up'!$A$2:$C$57,2,FALSE)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up'!$A$2:$C$57,3,FALSE)</f>
        <v>30</v>
      </c>
      <c r="J2014" s="5">
        <f>VLOOKUP(F2014,'Set up'!$A$2:$D$57,4,FALSE)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up'!$A$2:$E$57,5,FALSE)</f>
        <v>Chq</v>
      </c>
      <c r="S2014" s="1" t="s">
        <v>1982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up'!$A$2:$C$57,2,FALSE)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up'!$A$2:$C$57,3,FALSE)</f>
        <v>Cash</v>
      </c>
      <c r="J2015" s="5">
        <f>VLOOKUP(F2015,'Set up'!$A$2:$D$57,4,FALSE)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up'!$A$2:$E$57,5,FALSE)</f>
        <v>Trsf</v>
      </c>
      <c r="S2015" s="1" t="s">
        <v>2482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up'!$A$2:$C$57,2,FALSE)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up'!$A$2:$C$57,3,FALSE)</f>
        <v>Cash</v>
      </c>
      <c r="J2016" s="5">
        <f>VLOOKUP(F2016,'Set up'!$A$2:$D$57,4,FALSE)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up'!$A$2:$E$57,5,FALSE)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up'!$A$2:$C$57,2,FALSE)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up'!$A$2:$C$57,3,FALSE)</f>
        <v>Cash</v>
      </c>
      <c r="J2017" s="5">
        <f>VLOOKUP(F2017,'Set up'!$A$2:$D$57,4,FALSE)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up'!$A$2:$E$57,5,FALSE)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up'!$A$2:$C$57,2,FALSE)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up'!$A$2:$C$57,3,FALSE)</f>
        <v>Cash</v>
      </c>
      <c r="J2018" s="5">
        <f>VLOOKUP(F2018,'Set up'!$A$2:$D$57,4,FALSE)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up'!$A$2:$E$57,5,FALSE)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up'!$A$2:$C$57,2,FALSE)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up'!$A$2:$C$57,3,FALSE)</f>
        <v>Cash</v>
      </c>
      <c r="J2019" s="5">
        <f>VLOOKUP(F2019,'Set up'!$A$2:$D$57,4,FALSE)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up'!$A$2:$E$57,5,FALSE)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up'!$A$2:$C$57,2,FALSE)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up'!$A$2:$C$57,3,FALSE)</f>
        <v>Cash</v>
      </c>
      <c r="J2020" s="5">
        <f>VLOOKUP(F2020,'Set up'!$A$2:$D$57,4,FALSE)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up'!$A$2:$E$57,5,FALSE)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up'!$A$2:$C$57,2,FALSE)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up'!$A$2:$C$57,3,FALSE)</f>
        <v>Cash</v>
      </c>
      <c r="J2021" s="5">
        <f>VLOOKUP(F2021,'Set up'!$A$2:$D$57,4,FALSE)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up'!$A$2:$E$57,5,FALSE)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up'!$A$2:$C$57,2,FALSE)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up'!$A$2:$C$57,3,FALSE)</f>
        <v>Cash</v>
      </c>
      <c r="J2022" s="5">
        <f>VLOOKUP(F2022,'Set up'!$A$2:$D$57,4,FALSE)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up'!$A$2:$E$57,5,FALSE)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up'!$A$2:$C$57,2,FALSE)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up'!$A$2:$C$57,3,FALSE)</f>
        <v>Cash</v>
      </c>
      <c r="J2023" s="5">
        <f>VLOOKUP(F2023,'Set up'!$A$2:$D$57,4,FALSE)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up'!$A$2:$E$57,5,FALSE)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up'!$A$2:$C$57,2,FALSE)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up'!$A$2:$C$57,3,FALSE)</f>
        <v>Cash</v>
      </c>
      <c r="J2024" s="5">
        <f>VLOOKUP(F2024,'Set up'!$A$2:$D$57,4,FALSE)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up'!$A$2:$E$57,5,FALSE)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up'!$A$2:$C$57,2,FALSE)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up'!$A$2:$C$57,3,FALSE)</f>
        <v>Cash</v>
      </c>
      <c r="J2025" s="5">
        <f>VLOOKUP(F2025,'Set up'!$A$2:$D$57,4,FALSE)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up'!$A$2:$E$57,5,FALSE)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up'!$A$2:$C$57,2,FALSE)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up'!$A$2:$C$57,3,FALSE)</f>
        <v>Cash</v>
      </c>
      <c r="J2026" s="5">
        <f>VLOOKUP(F2026,'Set up'!$A$2:$D$57,4,FALSE)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up'!$A$2:$E$57,5,FALSE)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up'!$A$2:$C$57,2,FALSE)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up'!$A$2:$C$57,3,FALSE)</f>
        <v>Cash</v>
      </c>
      <c r="J2027" s="5">
        <f>VLOOKUP(F2027,'Set up'!$A$2:$D$57,4,FALSE)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up'!$A$2:$E$57,5,FALSE)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up'!$A$2:$C$57,2,FALSE)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up'!$A$2:$C$57,3,FALSE)</f>
        <v>Cash</v>
      </c>
      <c r="J2028" s="5">
        <f>VLOOKUP(F2028,'Set up'!$A$2:$D$57,4,FALSE)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up'!$A$2:$E$57,5,FALSE)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up'!$A$2:$C$57,2,FALSE)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up'!$A$2:$C$57,3,FALSE)</f>
        <v>Cash</v>
      </c>
      <c r="J2029" s="5">
        <f>VLOOKUP(F2029,'Set up'!$A$2:$D$57,4,FALSE)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up'!$A$2:$E$57,5,FALSE)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up'!$A$2:$C$57,2,FALSE)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up'!$A$2:$C$57,3,FALSE)</f>
        <v>Cash</v>
      </c>
      <c r="J2030" s="5">
        <f>VLOOKUP(F2030,'Set up'!$A$2:$D$57,4,FALSE)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up'!$A$2:$E$57,5,FALSE)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up'!$A$2:$C$57,2,FALSE)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up'!$A$2:$C$57,3,FALSE)</f>
        <v>Cash</v>
      </c>
      <c r="J2031" s="5">
        <f>VLOOKUP(F2031,'Set up'!$A$2:$D$57,4,FALSE)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up'!$A$2:$E$57,5,FALSE)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up'!$A$2:$C$57,2,FALSE)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up'!$A$2:$C$57,3,FALSE)</f>
        <v>Cash</v>
      </c>
      <c r="J2032" s="5">
        <f>VLOOKUP(F2032,'Set up'!$A$2:$D$57,4,FALSE)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up'!$A$2:$E$57,5,FALSE)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up'!$A$2:$C$57,2,FALSE)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up'!$A$2:$C$57,3,FALSE)</f>
        <v>Cash</v>
      </c>
      <c r="J2033" s="5">
        <f>VLOOKUP(F2033,'Set up'!$A$2:$D$57,4,FALSE)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up'!$A$2:$E$57,5,FALSE)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up'!$A$2:$C$57,2,FALSE)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up'!$A$2:$C$57,3,FALSE)</f>
        <v>Cash</v>
      </c>
      <c r="J2034" s="5">
        <f>VLOOKUP(F2034,'Set up'!$A$2:$D$57,4,FALSE)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up'!$A$2:$E$57,5,FALSE)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up'!$A$2:$C$57,2,FALSE)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up'!$A$2:$C$57,3,FALSE)</f>
        <v>Cash</v>
      </c>
      <c r="J2035" s="5">
        <f>VLOOKUP(F2035,'Set up'!$A$2:$D$57,4,FALSE)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up'!$A$2:$E$57,5,FALSE)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up'!$A$2:$C$57,2,FALSE)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up'!$A$2:$C$57,3,FALSE)</f>
        <v>Cash</v>
      </c>
      <c r="J2036" s="5">
        <f>VLOOKUP(F2036,'Set up'!$A$2:$D$57,4,FALSE)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up'!$A$2:$E$57,5,FALSE)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up'!$A$2:$C$57,2,FALSE)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up'!$A$2:$C$57,3,FALSE)</f>
        <v>Cash</v>
      </c>
      <c r="J2037" s="5">
        <f>VLOOKUP(F2037,'Set up'!$A$2:$D$57,4,FALSE)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up'!$A$2:$E$57,5,FALSE)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up'!$A$2:$C$57,2,FALSE)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up'!$A$2:$C$57,3,FALSE)</f>
        <v>Cash</v>
      </c>
      <c r="J2038" s="5">
        <f>VLOOKUP(F2038,'Set up'!$A$2:$D$57,4,FALSE)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up'!$A$2:$E$57,5,FALSE)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up'!$A$2:$C$57,2,FALSE)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up'!$A$2:$C$57,3,FALSE)</f>
        <v>Cash</v>
      </c>
      <c r="J2039" s="5">
        <f>VLOOKUP(F2039,'Set up'!$A$2:$D$57,4,FALSE)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up'!$A$2:$E$57,5,FALSE)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up'!$A$2:$C$57,2,FALSE)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up'!$A$2:$C$57,3,FALSE)</f>
        <v>Cash</v>
      </c>
      <c r="J2040" s="5">
        <f>VLOOKUP(F2040,'Set up'!$A$2:$D$57,4,FALSE)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up'!$A$2:$E$57,5,FALSE)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up'!$A$2:$C$57,2,FALSE)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up'!$A$2:$C$57,3,FALSE)</f>
        <v>Cash</v>
      </c>
      <c r="J2041" s="5">
        <f>VLOOKUP(F2041,'Set up'!$A$2:$D$57,4,FALSE)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up'!$A$2:$E$57,5,FALSE)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up'!$A$2:$C$57,2,FALSE)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up'!$A$2:$C$57,3,FALSE)</f>
        <v>Cash</v>
      </c>
      <c r="J2042" s="5">
        <f>VLOOKUP(F2042,'Set up'!$A$2:$D$57,4,FALSE)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up'!$A$2:$E$57,5,FALSE)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up'!$A$2:$C$57,2,FALSE)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up'!$A$2:$C$57,3,FALSE)</f>
        <v>Cash</v>
      </c>
      <c r="J2043" s="5">
        <f>VLOOKUP(F2043,'Set up'!$A$2:$D$57,4,FALSE)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up'!$A$2:$E$57,5,FALSE)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up'!$A$2:$C$57,2,FALSE)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up'!$A$2:$C$57,3,FALSE)</f>
        <v>Cash</v>
      </c>
      <c r="J2044" s="5">
        <f>VLOOKUP(F2044,'Set up'!$A$2:$D$57,4,FALSE)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up'!$A$2:$E$57,5,FALSE)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up'!$A$2:$C$57,2,FALSE)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up'!$A$2:$C$57,3,FALSE)</f>
        <v>Cash</v>
      </c>
      <c r="J2045" s="5">
        <f>VLOOKUP(F2045,'Set up'!$A$2:$D$57,4,FALSE)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up'!$A$2:$E$57,5,FALSE)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up'!$A$2:$C$57,2,FALSE)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up'!$A$2:$C$57,3,FALSE)</f>
        <v>Cash</v>
      </c>
      <c r="J2046" s="5">
        <f>VLOOKUP(F2046,'Set up'!$A$2:$D$57,4,FALSE)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up'!$A$2:$E$57,5,FALSE)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up'!$A$2:$C$57,2,FALSE)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up'!$A$2:$C$57,3,FALSE)</f>
        <v>Cash</v>
      </c>
      <c r="J2047" s="5">
        <f>VLOOKUP(F2047,'Set up'!$A$2:$D$57,4,FALSE)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up'!$A$2:$E$57,5,FALSE)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up'!$A$2:$C$57,2,FALSE)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up'!$A$2:$C$57,3,FALSE)</f>
        <v>Cash</v>
      </c>
      <c r="J2048" s="5">
        <f>VLOOKUP(F2048,'Set up'!$A$2:$D$57,4,FALSE)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up'!$A$2:$E$57,5,FALSE)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up'!$A$2:$C$57,2,FALSE)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up'!$A$2:$C$57,3,FALSE)</f>
        <v>Cash</v>
      </c>
      <c r="J2049" s="5">
        <f>VLOOKUP(F2049,'Set up'!$A$2:$D$57,4,FALSE)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up'!$A$2:$E$57,5,FALSE)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up'!$A$2:$C$57,2,FALSE)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up'!$A$2:$C$57,3,FALSE)</f>
        <v>Cash</v>
      </c>
      <c r="J2050" s="5">
        <f>VLOOKUP(F2050,'Set up'!$A$2:$D$57,4,FALSE)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up'!$A$2:$E$57,5,FALSE)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up'!$A$2:$C$57,2,FALSE)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up'!$A$2:$C$57,3,FALSE)</f>
        <v>Cash</v>
      </c>
      <c r="J2051" s="5">
        <f>VLOOKUP(F2051,'Set up'!$A$2:$D$57,4,FALSE)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up'!$A$2:$E$57,5,FALSE)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up'!$A$2:$C$57,2,FALSE)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up'!$A$2:$C$57,3,FALSE)</f>
        <v>Cash</v>
      </c>
      <c r="J2052" s="5">
        <f>VLOOKUP(F2052,'Set up'!$A$2:$D$57,4,FALSE)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up'!$A$2:$E$57,5,FALSE)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up'!$A$2:$C$57,2,FALSE)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up'!$A$2:$C$57,3,FALSE)</f>
        <v>Cash</v>
      </c>
      <c r="J2053" s="5">
        <f>VLOOKUP(F2053,'Set up'!$A$2:$D$57,4,FALSE)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up'!$A$2:$E$57,5,FALSE)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up'!$A$2:$C$57,2,FALSE)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up'!$A$2:$C$57,3,FALSE)</f>
        <v>Cash</v>
      </c>
      <c r="J2054" s="5">
        <f>VLOOKUP(F2054,'Set up'!$A$2:$D$57,4,FALSE)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up'!$A$2:$E$57,5,FALSE)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up'!$A$2:$C$57,2,FALSE)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up'!$A$2:$C$57,3,FALSE)</f>
        <v>Cash</v>
      </c>
      <c r="J2055" s="5">
        <f>VLOOKUP(F2055,'Set up'!$A$2:$D$57,4,FALSE)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up'!$A$2:$E$57,5,FALSE)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up'!$A$2:$C$57,2,FALSE)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up'!$A$2:$C$57,3,FALSE)</f>
        <v>Cash</v>
      </c>
      <c r="J2056" s="5">
        <f>VLOOKUP(F2056,'Set up'!$A$2:$D$57,4,FALSE)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up'!$A$2:$E$57,5,FALSE)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up'!$A$2:$C$57,2,FALSE)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up'!$A$2:$C$57,3,FALSE)</f>
        <v>Cash</v>
      </c>
      <c r="J2057" s="5">
        <f>VLOOKUP(F2057,'Set up'!$A$2:$D$57,4,FALSE)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up'!$A$2:$E$57,5,FALSE)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up'!$A$2:$C$57,2,FALSE)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up'!$A$2:$C$57,3,FALSE)</f>
        <v>Cash</v>
      </c>
      <c r="J2058" s="5">
        <f>VLOOKUP(F2058,'Set up'!$A$2:$D$57,4,FALSE)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up'!$A$2:$E$57,5,FALSE)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up'!$A$2:$C$57,2,FALSE)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up'!$A$2:$C$57,3,FALSE)</f>
        <v>Cash</v>
      </c>
      <c r="J2059" s="5">
        <f>VLOOKUP(F2059,'Set up'!$A$2:$D$57,4,FALSE)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up'!$A$2:$E$57,5,FALSE)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up'!$A$2:$C$57,2,FALSE)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up'!$A$2:$C$57,3,FALSE)</f>
        <v>Cash</v>
      </c>
      <c r="J2060" s="5">
        <f>VLOOKUP(F2060,'Set up'!$A$2:$D$57,4,FALSE)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up'!$A$2:$E$57,5,FALSE)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up'!$A$2:$C$57,2,FALSE)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up'!$A$2:$C$57,3,FALSE)</f>
        <v>Cash</v>
      </c>
      <c r="J2061" s="5">
        <f>VLOOKUP(F2061,'Set up'!$A$2:$D$57,4,FALSE)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up'!$A$2:$E$57,5,FALSE)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up'!$A$2:$C$57,2,FALSE)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up'!$A$2:$C$57,3,FALSE)</f>
        <v>Cash</v>
      </c>
      <c r="J2062" s="5">
        <f>VLOOKUP(F2062,'Set up'!$A$2:$D$57,4,FALSE)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up'!$A$2:$E$57,5,FALSE)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up'!$A$2:$C$57,2,FALSE)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up'!$A$2:$C$57,3,FALSE)</f>
        <v>120</v>
      </c>
      <c r="J2063" s="5">
        <f>VLOOKUP(F2063,'Set up'!$A$2:$D$57,4,FALSE)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up'!$A$2:$E$57,5,FALSE)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up'!$A$2:$C$57,2,FALSE)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up'!$A$2:$C$57,3,FALSE)</f>
        <v>120</v>
      </c>
      <c r="J2064" s="5">
        <f>VLOOKUP(F2064,'Set up'!$A$2:$D$57,4,FALSE)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up'!$A$2:$E$57,5,FALSE)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up'!$A$2:$C$57,2,FALSE)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up'!$A$2:$C$57,3,FALSE)</f>
        <v>120</v>
      </c>
      <c r="J2065" s="5">
        <f>VLOOKUP(F2065,'Set up'!$A$2:$D$57,4,FALSE)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up'!$A$2:$E$57,5,FALSE)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up'!$A$2:$C$57,2,FALSE)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up'!$A$2:$C$57,3,FALSE)</f>
        <v>120</v>
      </c>
      <c r="J2066" s="5">
        <f>VLOOKUP(F2066,'Set up'!$A$2:$D$57,4,FALSE)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up'!$A$2:$E$57,5,FALSE)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up'!$A$2:$C$57,2,FALSE)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up'!$A$2:$C$57,3,FALSE)</f>
        <v>Cash</v>
      </c>
      <c r="J2067" s="5">
        <f>VLOOKUP(F2067,'Set up'!$A$2:$D$57,4,FALSE)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up'!$A$2:$E$57,5,FALSE)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up'!$A$2:$C$57,2,FALSE)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up'!$A$2:$C$57,3,FALSE)</f>
        <v>Cash</v>
      </c>
      <c r="J2068" s="5">
        <f>VLOOKUP(F2068,'Set up'!$A$2:$D$57,4,FALSE)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up'!$A$2:$E$57,5,FALSE)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up'!$A$2:$C$57,2,FALSE)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up'!$A$2:$C$57,3,FALSE)</f>
        <v>Cash</v>
      </c>
      <c r="J2069" s="5">
        <f>VLOOKUP(F2069,'Set up'!$A$2:$D$57,4,FALSE)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up'!$A$2:$E$57,5,FALSE)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up'!$A$2:$C$57,2,FALSE)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up'!$A$2:$C$57,3,FALSE)</f>
        <v>Cash</v>
      </c>
      <c r="J2070" s="5">
        <f>VLOOKUP(F2070,'Set up'!$A$2:$D$57,4,FALSE)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up'!$A$2:$E$57,5,FALSE)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up'!$A$2:$C$57,2,FALSE)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up'!$A$2:$C$57,3,FALSE)</f>
        <v>Cash</v>
      </c>
      <c r="J2071" s="5">
        <f>VLOOKUP(F2071,'Set up'!$A$2:$D$57,4,FALSE)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up'!$A$2:$E$57,5,FALSE)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up'!$A$2:$C$57,2,FALSE)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up'!$A$2:$C$57,3,FALSE)</f>
        <v>Cash</v>
      </c>
      <c r="J2072" s="5">
        <f>VLOOKUP(F2072,'Set up'!$A$2:$D$57,4,FALSE)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up'!$A$2:$E$57,5,FALSE)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up'!$A$2:$C$57,2,FALSE)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up'!$A$2:$C$57,3,FALSE)</f>
        <v>Cash</v>
      </c>
      <c r="J2073" s="5">
        <f>VLOOKUP(F2073,'Set up'!$A$2:$D$57,4,FALSE)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up'!$A$2:$E$57,5,FALSE)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up'!$A$2:$C$57,2,FALSE)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up'!$A$2:$C$57,3,FALSE)</f>
        <v>Cash</v>
      </c>
      <c r="J2074" s="5">
        <f>VLOOKUP(F2074,'Set up'!$A$2:$D$57,4,FALSE)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up'!$A$2:$E$57,5,FALSE)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up'!$A$2:$C$57,2,FALSE)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up'!$A$2:$C$57,3,FALSE)</f>
        <v>Cash</v>
      </c>
      <c r="J2075" s="5">
        <f>VLOOKUP(F2075,'Set up'!$A$2:$D$57,4,FALSE)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up'!$A$2:$E$57,5,FALSE)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up'!$A$2:$C$57,2,FALSE)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up'!$A$2:$C$57,3,FALSE)</f>
        <v>Cash</v>
      </c>
      <c r="J2076" s="5">
        <f>VLOOKUP(F2076,'Set up'!$A$2:$D$57,4,FALSE)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up'!$A$2:$E$57,5,FALSE)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up'!$A$2:$C$57,2,FALSE)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up'!$A$2:$C$57,3,FALSE)</f>
        <v>Cash</v>
      </c>
      <c r="J2077" s="5">
        <f>VLOOKUP(F2077,'Set up'!$A$2:$D$57,4,FALSE)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up'!$A$2:$E$57,5,FALSE)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up'!$A$2:$C$57,2,FALSE)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up'!$A$2:$C$57,3,FALSE)</f>
        <v>Cash</v>
      </c>
      <c r="J2078" s="5">
        <f>VLOOKUP(F2078,'Set up'!$A$2:$D$57,4,FALSE)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up'!$A$2:$E$57,5,FALSE)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up'!$A$2:$C$57,2,FALSE)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up'!$A$2:$C$57,3,FALSE)</f>
        <v>Cash</v>
      </c>
      <c r="J2079" s="5">
        <f>VLOOKUP(F2079,'Set up'!$A$2:$D$57,4,FALSE)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up'!$A$2:$E$57,5,FALSE)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up'!$A$2:$C$57,2,FALSE)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up'!$A$2:$C$57,3,FALSE)</f>
        <v>Cash</v>
      </c>
      <c r="J2080" s="5">
        <f>VLOOKUP(F2080,'Set up'!$A$2:$D$57,4,FALSE)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up'!$A$2:$E$57,5,FALSE)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up'!$A$2:$C$57,2,FALSE)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up'!$A$2:$C$57,3,FALSE)</f>
        <v>Cash</v>
      </c>
      <c r="J2081" s="5">
        <f>VLOOKUP(F2081,'Set up'!$A$2:$D$57,4,FALSE)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up'!$A$2:$E$57,5,FALSE)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up'!$A$2:$C$57,2,FALSE)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up'!$A$2:$C$57,3,FALSE)</f>
        <v>Cash</v>
      </c>
      <c r="J2082" s="5">
        <f>VLOOKUP(F2082,'Set up'!$A$2:$D$57,4,FALSE)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up'!$A$2:$E$57,5,FALSE)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up'!$A$2:$C$57,2,FALSE)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up'!$A$2:$C$57,3,FALSE)</f>
        <v>Cash</v>
      </c>
      <c r="J2083" s="5">
        <f>VLOOKUP(F2083,'Set up'!$A$2:$D$57,4,FALSE)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up'!$A$2:$E$57,5,FALSE)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up'!$A$2:$C$57,2,FALSE)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up'!$A$2:$C$57,3,FALSE)</f>
        <v>60</v>
      </c>
      <c r="J2084" s="5">
        <f>VLOOKUP(F2084,'Set up'!$A$2:$D$57,4,FALSE)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up'!$A$2:$E$57,5,FALSE)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up'!$A$2:$C$57,2,FALSE)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up'!$A$2:$C$57,3,FALSE)</f>
        <v>Cash</v>
      </c>
      <c r="J2085" s="5">
        <f>VLOOKUP(F2085,'Set up'!$A$2:$D$57,4,FALSE)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up'!$A$2:$E$57,5,FALSE)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up'!$A$2:$C$57,2,FALSE)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up'!$A$2:$C$57,3,FALSE)</f>
        <v>Cash</v>
      </c>
      <c r="J2086" s="5">
        <f>VLOOKUP(F2086,'Set up'!$A$2:$D$57,4,FALSE)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up'!$A$2:$E$57,5,FALSE)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up'!$A$2:$C$57,2,FALSE)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up'!$A$2:$C$57,3,FALSE)</f>
        <v>Cash</v>
      </c>
      <c r="J2087" s="5">
        <f>VLOOKUP(F2087,'Set up'!$A$2:$D$57,4,FALSE)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up'!$A$2:$E$57,5,FALSE)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up'!$A$2:$C$57,2,FALSE)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up'!$A$2:$C$57,3,FALSE)</f>
        <v>Cash</v>
      </c>
      <c r="J2088" s="5">
        <f>VLOOKUP(F2088,'Set up'!$A$2:$D$57,4,FALSE)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up'!$A$2:$E$57,5,FALSE)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up'!$A$2:$C$57,2,FALSE)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up'!$A$2:$C$57,3,FALSE)</f>
        <v>Cash</v>
      </c>
      <c r="J2089" s="5">
        <f>VLOOKUP(F2089,'Set up'!$A$2:$D$57,4,FALSE)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up'!$A$2:$E$57,5,FALSE)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up'!$A$2:$C$57,2,FALSE)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up'!$A$2:$C$57,3,FALSE)</f>
        <v>Cash</v>
      </c>
      <c r="J2090" s="5">
        <f>VLOOKUP(F2090,'Set up'!$A$2:$D$57,4,FALSE)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up'!$A$2:$E$57,5,FALSE)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up'!$A$2:$C$57,2,FALSE)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up'!$A$2:$C$57,3,FALSE)</f>
        <v>Cash</v>
      </c>
      <c r="J2091" s="5">
        <f>VLOOKUP(F2091,'Set up'!$A$2:$D$57,4,FALSE)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up'!$A$2:$E$57,5,FALSE)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up'!$A$2:$C$57,2,FALSE)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up'!$A$2:$C$57,3,FALSE)</f>
        <v>Cash</v>
      </c>
      <c r="J2092" s="5">
        <f>VLOOKUP(F2092,'Set up'!$A$2:$D$57,4,FALSE)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up'!$A$2:$E$57,5,FALSE)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up'!$A$2:$C$57,2,FALSE)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up'!$A$2:$C$57,3,FALSE)</f>
        <v>Cash</v>
      </c>
      <c r="J2093" s="5">
        <f>VLOOKUP(F2093,'Set up'!$A$2:$D$57,4,FALSE)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up'!$A$2:$E$57,5,FALSE)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up'!$A$2:$C$57,2,FALSE)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up'!$A$2:$C$57,3,FALSE)</f>
        <v>Cash</v>
      </c>
      <c r="J2094" s="5">
        <f>VLOOKUP(F2094,'Set up'!$A$2:$D$57,4,FALSE)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up'!$A$2:$E$57,5,FALSE)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up'!$A$2:$C$57,2,FALSE)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up'!$A$2:$C$57,3,FALSE)</f>
        <v>Cash</v>
      </c>
      <c r="J2095" s="5">
        <f>VLOOKUP(F2095,'Set up'!$A$2:$D$57,4,FALSE)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up'!$A$2:$E$57,5,FALSE)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up'!$A$2:$C$57,2,FALSE)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up'!$A$2:$C$57,3,FALSE)</f>
        <v>Cash</v>
      </c>
      <c r="J2096" s="5">
        <f>VLOOKUP(F2096,'Set up'!$A$2:$D$57,4,FALSE)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up'!$A$2:$E$57,5,FALSE)</f>
        <v>Trsf</v>
      </c>
      <c r="S2096" s="1" t="s">
        <v>2406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up'!$A$2:$C$57,2,FALSE)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up'!$A$2:$C$57,3,FALSE)</f>
        <v>Cash</v>
      </c>
      <c r="J2097" s="5">
        <f>VLOOKUP(F2097,'Set up'!$A$2:$D$57,4,FALSE)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up'!$A$2:$E$57,5,FALSE)</f>
        <v>Trsf</v>
      </c>
      <c r="S2097" s="1" t="s">
        <v>2407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up'!$A$2:$C$57,2,FALSE)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up'!$A$2:$C$57,3,FALSE)</f>
        <v>Cash</v>
      </c>
      <c r="J2098" s="5">
        <f>VLOOKUP(F2098,'Set up'!$A$2:$D$57,4,FALSE)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up'!$A$2:$E$57,5,FALSE)</f>
        <v>Trsf</v>
      </c>
      <c r="S2098" s="1" t="s">
        <v>2408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up'!$A$2:$C$57,2,FALSE)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up'!$A$2:$C$57,3,FALSE)</f>
        <v>Cash</v>
      </c>
      <c r="J2099" s="5">
        <f>VLOOKUP(F2099,'Set up'!$A$2:$D$57,4,FALSE)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up'!$A$2:$E$57,5,FALSE)</f>
        <v>Trsf</v>
      </c>
      <c r="S2099" s="1" t="s">
        <v>2409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up'!$A$2:$C$57,2,FALSE)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up'!$A$2:$C$57,3,FALSE)</f>
        <v>Cash</v>
      </c>
      <c r="J2100" s="5">
        <f>VLOOKUP(F2100,'Set up'!$A$2:$D$57,4,FALSE)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up'!$A$2:$E$57,5,FALSE)</f>
        <v>Trsf</v>
      </c>
      <c r="S2100" s="1" t="s">
        <v>2410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up'!$A$2:$C$57,2,FALSE)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up'!$A$2:$C$57,3,FALSE)</f>
        <v>45</v>
      </c>
      <c r="J2101" s="5">
        <f>VLOOKUP(F2101,'Set up'!$A$2:$D$57,4,FALSE)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up'!$A$2:$E$57,5,FALSE)</f>
        <v>PD Chq</v>
      </c>
      <c r="S2101" s="1" t="s">
        <v>2079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up'!$A$2:$C$57,2,FALSE)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up'!$A$2:$C$57,3,FALSE)</f>
        <v>45</v>
      </c>
      <c r="J2102" s="5">
        <f>VLOOKUP(F2102,'Set up'!$A$2:$D$57,4,FALSE)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up'!$A$2:$E$57,5,FALSE)</f>
        <v>PD Chq</v>
      </c>
      <c r="S2102" s="1" t="s">
        <v>2080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up'!$A$2:$C$57,2,FALSE)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up'!$A$2:$C$57,3,FALSE)</f>
        <v>Cash</v>
      </c>
      <c r="J2103" s="5">
        <f>VLOOKUP(F2103,'Set up'!$A$2:$D$57,4,FALSE)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up'!$A$2:$E$57,5,FALSE)</f>
        <v>Cash</v>
      </c>
      <c r="S2103" s="1" t="s">
        <v>1973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up'!$A$2:$C$57,2,FALSE)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up'!$A$2:$C$57,3,FALSE)</f>
        <v>Cash</v>
      </c>
      <c r="J2104" s="5">
        <f>VLOOKUP(F2104,'Set up'!$A$2:$D$57,4,FALSE)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up'!$A$2:$E$57,5,FALSE)</f>
        <v>Cash</v>
      </c>
      <c r="S2104" s="1" t="s">
        <v>1973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up'!$A$2:$C$57,2,FALSE)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up'!$A$2:$C$57,3,FALSE)</f>
        <v>Cash</v>
      </c>
      <c r="J2105" s="5">
        <f>VLOOKUP(F2105,'Set up'!$A$2:$D$57,4,FALSE)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up'!$A$2:$E$57,5,FALSE)</f>
        <v>Cash</v>
      </c>
      <c r="S2105" s="1" t="s">
        <v>1973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up'!$A$2:$C$57,2,FALSE)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up'!$A$2:$C$57,3,FALSE)</f>
        <v>Cash</v>
      </c>
      <c r="J2106" s="5">
        <f>VLOOKUP(F2106,'Set up'!$A$2:$D$57,4,FALSE)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up'!$A$2:$E$57,5,FALSE)</f>
        <v>Cash</v>
      </c>
      <c r="S2106" s="1" t="s">
        <v>1973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up'!$A$2:$C$57,2,FALSE)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up'!$A$2:$C$57,3,FALSE)</f>
        <v>Cash</v>
      </c>
      <c r="J2107" s="5">
        <f>VLOOKUP(F2107,'Set up'!$A$2:$D$57,4,FALSE)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up'!$A$2:$E$57,5,FALSE)</f>
        <v>Cash</v>
      </c>
      <c r="S2107" s="1" t="s">
        <v>1973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up'!$A$2:$C$57,2,FALSE)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up'!$A$2:$C$57,3,FALSE)</f>
        <v>Cash</v>
      </c>
      <c r="J2108" s="5">
        <f>VLOOKUP(F2108,'Set up'!$A$2:$D$57,4,FALSE)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up'!$A$2:$E$57,5,FALSE)</f>
        <v>Cash</v>
      </c>
      <c r="S2108" s="1" t="s">
        <v>1973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up'!$A$2:$C$57,2,FALSE)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up'!$A$2:$C$57,3,FALSE)</f>
        <v>Cash</v>
      </c>
      <c r="J2109" s="5">
        <f>VLOOKUP(F2109,'Set up'!$A$2:$D$57,4,FALSE)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up'!$A$2:$E$57,5,FALSE)</f>
        <v>Cash</v>
      </c>
      <c r="S2109" s="1" t="s">
        <v>1973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up'!$A$2:$C$57,2,FALSE)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up'!$A$2:$C$57,3,FALSE)</f>
        <v>Cash</v>
      </c>
      <c r="J2110" s="5">
        <f>VLOOKUP(F2110,'Set up'!$A$2:$D$57,4,FALSE)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up'!$A$2:$E$57,5,FALSE)</f>
        <v>Trsf</v>
      </c>
      <c r="S2110" s="1" t="s">
        <v>2584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up'!$A$2:$C$57,2,FALSE)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up'!$A$2:$C$57,3,FALSE)</f>
        <v>Cash</v>
      </c>
      <c r="J2111" s="5">
        <f>VLOOKUP(F2111,'Set up'!$A$2:$D$57,4,FALSE)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up'!$A$2:$E$57,5,FALSE)</f>
        <v>Trsf</v>
      </c>
      <c r="S2111" s="1" t="s">
        <v>2585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up'!$A$2:$C$57,2,FALSE)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up'!$A$2:$C$57,3,FALSE)</f>
        <v>Cash</v>
      </c>
      <c r="J2112" s="5">
        <f>VLOOKUP(F2112,'Set up'!$A$2:$D$57,4,FALSE)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up'!$A$2:$E$57,5,FALSE)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up'!$A$2:$C$57,2,FALSE)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up'!$A$2:$C$57,3,FALSE)</f>
        <v>Cash</v>
      </c>
      <c r="J2113" s="5">
        <f>VLOOKUP(F2113,'Set up'!$A$2:$D$57,4,FALSE)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up'!$A$2:$E$57,5,FALSE)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up'!$A$2:$C$57,2,FALSE)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up'!$A$2:$C$57,3,FALSE)</f>
        <v>Cash</v>
      </c>
      <c r="J2114" s="5">
        <f>VLOOKUP(F2114,'Set up'!$A$2:$D$57,4,FALSE)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up'!$A$2:$E$57,5,FALSE)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up'!$A$2:$C$57,2,FALSE)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up'!$A$2:$C$57,3,FALSE)</f>
        <v>Cash</v>
      </c>
      <c r="J2115" s="5">
        <f>VLOOKUP(F2115,'Set up'!$A$2:$D$57,4,FALSE)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up'!$A$2:$E$57,5,FALSE)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up'!$A$2:$C$57,2,FALSE)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up'!$A$2:$C$57,3,FALSE)</f>
        <v>Cash</v>
      </c>
      <c r="J2116" s="5">
        <f>VLOOKUP(F2116,'Set up'!$A$2:$D$57,4,FALSE)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up'!$A$2:$E$57,5,FALSE)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up'!$A$2:$C$57,2,FALSE)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up'!$A$2:$C$57,3,FALSE)</f>
        <v>Cash</v>
      </c>
      <c r="J2117" s="5">
        <f>VLOOKUP(F2117,'Set up'!$A$2:$D$57,4,FALSE)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up'!$A$2:$E$57,5,FALSE)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up'!$A$2:$C$57,2,FALSE)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up'!$A$2:$C$57,3,FALSE)</f>
        <v>Cash</v>
      </c>
      <c r="J2118" s="5">
        <f>VLOOKUP(F2118,'Set up'!$A$2:$D$57,4,FALSE)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up'!$A$2:$E$57,5,FALSE)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up'!$A$2:$C$57,2,FALSE)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up'!$A$2:$C$57,3,FALSE)</f>
        <v>Cash</v>
      </c>
      <c r="J2119" s="5">
        <f>VLOOKUP(F2119,'Set up'!$A$2:$D$57,4,FALSE)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up'!$A$2:$E$57,5,FALSE)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up'!$A$2:$C$57,2,FALSE)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up'!$A$2:$C$57,3,FALSE)</f>
        <v>Cash</v>
      </c>
      <c r="J2120" s="5">
        <f>VLOOKUP(F2120,'Set up'!$A$2:$D$57,4,FALSE)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up'!$A$2:$E$57,5,FALSE)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up'!$A$2:$C$57,2,FALSE)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up'!$A$2:$C$57,3,FALSE)</f>
        <v>Cash</v>
      </c>
      <c r="J2121" s="5">
        <f>VLOOKUP(F2121,'Set up'!$A$2:$D$57,4,FALSE)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up'!$A$2:$E$57,5,FALSE)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up'!$A$2:$C$57,2,FALSE)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up'!$A$2:$C$57,3,FALSE)</f>
        <v>Cash</v>
      </c>
      <c r="J2122" s="5">
        <f>VLOOKUP(F2122,'Set up'!$A$2:$D$57,4,FALSE)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up'!$A$2:$E$57,5,FALSE)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up'!$A$2:$C$57,2,FALSE)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up'!$A$2:$C$57,3,FALSE)</f>
        <v>Cash</v>
      </c>
      <c r="J2123" s="5">
        <f>VLOOKUP(F2123,'Set up'!$A$2:$D$57,4,FALSE)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up'!$A$2:$E$57,5,FALSE)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up'!$A$2:$C$57,2,FALSE)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up'!$A$2:$C$57,3,FALSE)</f>
        <v>Cash</v>
      </c>
      <c r="J2124" s="5">
        <f>VLOOKUP(F2124,'Set up'!$A$2:$D$57,4,FALSE)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up'!$A$2:$E$57,5,FALSE)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up'!$A$2:$C$57,2,FALSE)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up'!$A$2:$C$57,3,FALSE)</f>
        <v>Cash</v>
      </c>
      <c r="J2125" s="5">
        <f>VLOOKUP(F2125,'Set up'!$A$2:$D$57,4,FALSE)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up'!$A$2:$E$57,5,FALSE)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up'!$A$2:$C$57,2,FALSE)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up'!$A$2:$C$57,3,FALSE)</f>
        <v>Cash</v>
      </c>
      <c r="J2126" s="5">
        <f>VLOOKUP(F2126,'Set up'!$A$2:$D$57,4,FALSE)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up'!$A$2:$E$57,5,FALSE)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up'!$A$2:$C$57,2,FALSE)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up'!$A$2:$C$57,3,FALSE)</f>
        <v>Cash</v>
      </c>
      <c r="J2127" s="5">
        <f>VLOOKUP(F2127,'Set up'!$A$2:$D$57,4,FALSE)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up'!$A$2:$E$57,5,FALSE)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up'!$A$2:$C$57,2,FALSE)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up'!$A$2:$C$57,3,FALSE)</f>
        <v>Cash</v>
      </c>
      <c r="J2128" s="5">
        <f>VLOOKUP(F2128,'Set up'!$A$2:$D$57,4,FALSE)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up'!$A$2:$E$57,5,FALSE)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up'!$A$2:$C$57,2,FALSE)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up'!$A$2:$C$57,3,FALSE)</f>
        <v>Cash</v>
      </c>
      <c r="J2129" s="5">
        <f>VLOOKUP(F2129,'Set up'!$A$2:$D$57,4,FALSE)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up'!$A$2:$E$57,5,FALSE)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up'!$A$2:$C$57,2,FALSE)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up'!$A$2:$C$57,3,FALSE)</f>
        <v>Cash</v>
      </c>
      <c r="J2130" s="5">
        <f>VLOOKUP(F2130,'Set up'!$A$2:$D$57,4,FALSE)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up'!$A$2:$E$57,5,FALSE)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up'!$A$2:$C$57,2,FALSE)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up'!$A$2:$C$57,3,FALSE)</f>
        <v>Cash</v>
      </c>
      <c r="J2131" s="5">
        <f>VLOOKUP(F2131,'Set up'!$A$2:$D$57,4,FALSE)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up'!$A$2:$E$57,5,FALSE)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up'!$A$2:$C$57,2,FALSE)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up'!$A$2:$C$57,3,FALSE)</f>
        <v>Cash</v>
      </c>
      <c r="J2132" s="5">
        <f>VLOOKUP(F2132,'Set up'!$A$2:$D$57,4,FALSE)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up'!$A$2:$E$57,5,FALSE)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up'!$A$2:$C$57,2,FALSE)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up'!$A$2:$C$57,3,FALSE)</f>
        <v>30</v>
      </c>
      <c r="J2133" s="5">
        <f>VLOOKUP(F2133,'Set up'!$A$2:$D$57,4,FALSE)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up'!$A$2:$E$57,5,FALSE)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up'!$A$2:$C$57,2,FALSE)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up'!$A$2:$C$57,3,FALSE)</f>
        <v>30</v>
      </c>
      <c r="J2134" s="5">
        <f>VLOOKUP(F2134,'Set up'!$A$2:$D$57,4,FALSE)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up'!$A$2:$E$57,5,FALSE)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up'!$A$2:$C$57,2,FALSE)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up'!$A$2:$C$57,3,FALSE)</f>
        <v>30</v>
      </c>
      <c r="J2135" s="5">
        <f>VLOOKUP(F2135,'Set up'!$A$2:$D$57,4,FALSE)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up'!$A$2:$E$57,5,FALSE)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up'!$A$2:$C$57,2,FALSE)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up'!$A$2:$C$57,3,FALSE)</f>
        <v>30</v>
      </c>
      <c r="J2136" s="5">
        <f>VLOOKUP(F2136,'Set up'!$A$2:$D$57,4,FALSE)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up'!$A$2:$E$57,5,FALSE)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up'!$A$2:$C$57,2,FALSE)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up'!$A$2:$C$57,3,FALSE)</f>
        <v>30</v>
      </c>
      <c r="J2137" s="5">
        <f>VLOOKUP(F2137,'Set up'!$A$2:$D$57,4,FALSE)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up'!$A$2:$E$57,5,FALSE)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up'!$A$2:$C$57,2,FALSE)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up'!$A$2:$C$57,3,FALSE)</f>
        <v>30</v>
      </c>
      <c r="J2138" s="5">
        <f>VLOOKUP(F2138,'Set up'!$A$2:$D$57,4,FALSE)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up'!$A$2:$E$57,5,FALSE)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up'!$A$2:$C$57,2,FALSE)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up'!$A$2:$C$57,3,FALSE)</f>
        <v>30</v>
      </c>
      <c r="J2139" s="5">
        <f>VLOOKUP(F2139,'Set up'!$A$2:$D$57,4,FALSE)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up'!$A$2:$E$57,5,FALSE)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up'!$A$2:$C$57,2,FALSE)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up'!$A$2:$C$57,3,FALSE)</f>
        <v>Cash</v>
      </c>
      <c r="J2140" s="5">
        <f>VLOOKUP(F2140,'Set up'!$A$2:$D$57,4,FALSE)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up'!$A$2:$E$57,5,FALSE)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up'!$A$2:$C$57,2,FALSE)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up'!$A$2:$C$57,3,FALSE)</f>
        <v>Cash</v>
      </c>
      <c r="J2141" s="5">
        <f>VLOOKUP(F2141,'Set up'!$A$2:$D$57,4,FALSE)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up'!$A$2:$E$57,5,FALSE)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up'!$A$2:$C$57,2,FALSE)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up'!$A$2:$C$57,3,FALSE)</f>
        <v>Cash</v>
      </c>
      <c r="J2142" s="5">
        <f>VLOOKUP(F2142,'Set up'!$A$2:$D$57,4,FALSE)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up'!$A$2:$E$57,5,FALSE)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up'!$A$2:$C$57,2,FALSE)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up'!$A$2:$C$57,3,FALSE)</f>
        <v>Cash</v>
      </c>
      <c r="J2143" s="5">
        <f>VLOOKUP(F2143,'Set up'!$A$2:$D$57,4,FALSE)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up'!$A$2:$E$57,5,FALSE)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up'!$A$2:$C$57,2,FALSE)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up'!$A$2:$C$57,3,FALSE)</f>
        <v>Cash</v>
      </c>
      <c r="J2144" s="5">
        <f>VLOOKUP(F2144,'Set up'!$A$2:$D$57,4,FALSE)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up'!$A$2:$E$57,5,FALSE)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up'!$A$2:$C$57,2,FALSE)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up'!$A$2:$C$57,3,FALSE)</f>
        <v>Cash</v>
      </c>
      <c r="J2145" s="5">
        <f>VLOOKUP(F2145,'Set up'!$A$2:$D$57,4,FALSE)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up'!$A$2:$E$57,5,FALSE)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up'!$A$2:$C$57,2,FALSE)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up'!$A$2:$C$57,3,FALSE)</f>
        <v>Cash</v>
      </c>
      <c r="J2146" s="5">
        <f>VLOOKUP(F2146,'Set up'!$A$2:$D$57,4,FALSE)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up'!$A$2:$E$57,5,FALSE)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up'!$A$2:$C$57,2,FALSE)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up'!$A$2:$C$57,3,FALSE)</f>
        <v>Cash</v>
      </c>
      <c r="J2147" s="5">
        <f>VLOOKUP(F2147,'Set up'!$A$2:$D$57,4,FALSE)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up'!$A$2:$E$57,5,FALSE)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up'!$A$2:$C$57,2,FALSE)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up'!$A$2:$C$57,3,FALSE)</f>
        <v>Cash</v>
      </c>
      <c r="J2148" s="5">
        <f>VLOOKUP(F2148,'Set up'!$A$2:$D$57,4,FALSE)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up'!$A$2:$E$57,5,FALSE)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up'!$A$2:$C$57,2,FALSE)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up'!$A$2:$C$57,3,FALSE)</f>
        <v>Cash</v>
      </c>
      <c r="J2149" s="5">
        <f>VLOOKUP(F2149,'Set up'!$A$2:$D$57,4,FALSE)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up'!$A$2:$E$57,5,FALSE)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up'!$A$2:$C$57,2,FALSE)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up'!$A$2:$C$57,3,FALSE)</f>
        <v>Cash</v>
      </c>
      <c r="J2150" s="5">
        <f>VLOOKUP(F2150,'Set up'!$A$2:$D$57,4,FALSE)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up'!$A$2:$E$57,5,FALSE)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up'!$A$2:$C$57,2,FALSE)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up'!$A$2:$C$57,3,FALSE)</f>
        <v>Cash</v>
      </c>
      <c r="J2151" s="5">
        <f>VLOOKUP(F2151,'Set up'!$A$2:$D$57,4,FALSE)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up'!$A$2:$E$57,5,FALSE)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up'!$A$2:$C$57,2,FALSE)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up'!$A$2:$C$57,3,FALSE)</f>
        <v>Cash</v>
      </c>
      <c r="J2152" s="5">
        <f>VLOOKUP(F2152,'Set up'!$A$2:$D$57,4,FALSE)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up'!$A$2:$E$57,5,FALSE)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up'!$A$2:$C$57,2,FALSE)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up'!$A$2:$C$57,3,FALSE)</f>
        <v>Cash</v>
      </c>
      <c r="J2153" s="5">
        <f>VLOOKUP(F2153,'Set up'!$A$2:$D$57,4,FALSE)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up'!$A$2:$E$57,5,FALSE)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up'!$A$2:$C$57,2,FALSE)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up'!$A$2:$C$57,3,FALSE)</f>
        <v>Cash</v>
      </c>
      <c r="J2154" s="5">
        <f>VLOOKUP(F2154,'Set up'!$A$2:$D$57,4,FALSE)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up'!$A$2:$E$57,5,FALSE)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up'!$A$2:$C$57,2,FALSE)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up'!$A$2:$C$57,3,FALSE)</f>
        <v>Cash</v>
      </c>
      <c r="J2155" s="5">
        <f>VLOOKUP(F2155,'Set up'!$A$2:$D$57,4,FALSE)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up'!$A$2:$E$57,5,FALSE)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up'!$A$2:$C$57,2,FALSE)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up'!$A$2:$C$57,3,FALSE)</f>
        <v>Cash</v>
      </c>
      <c r="J2156" s="5">
        <f>VLOOKUP(F2156,'Set up'!$A$2:$D$57,4,FALSE)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up'!$A$2:$E$57,5,FALSE)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up'!$A$2:$C$57,2,FALSE)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up'!$A$2:$C$57,3,FALSE)</f>
        <v>Cash</v>
      </c>
      <c r="J2157" s="5">
        <f>VLOOKUP(F2157,'Set up'!$A$2:$D$57,4,FALSE)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up'!$A$2:$E$57,5,FALSE)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up'!$A$2:$C$57,2,FALSE)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up'!$A$2:$C$57,3,FALSE)</f>
        <v>Cash</v>
      </c>
      <c r="J2158" s="5">
        <f>VLOOKUP(F2158,'Set up'!$A$2:$D$57,4,FALSE)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up'!$A$2:$E$57,5,FALSE)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up'!$A$2:$C$57,2,FALSE)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up'!$A$2:$C$57,3,FALSE)</f>
        <v>Cash</v>
      </c>
      <c r="J2159" s="5">
        <f>VLOOKUP(F2159,'Set up'!$A$2:$D$57,4,FALSE)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up'!$A$2:$E$57,5,FALSE)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up'!$A$2:$C$57,2,FALSE)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up'!$A$2:$C$57,3,FALSE)</f>
        <v>Cash</v>
      </c>
      <c r="J2160" s="5">
        <f>VLOOKUP(F2160,'Set up'!$A$2:$D$57,4,FALSE)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up'!$A$2:$E$57,5,FALSE)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up'!$A$2:$C$57,2,FALSE)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up'!$A$2:$C$57,3,FALSE)</f>
        <v>Cash</v>
      </c>
      <c r="J2161" s="5">
        <f>VLOOKUP(F2161,'Set up'!$A$2:$D$57,4,FALSE)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up'!$A$2:$E$57,5,FALSE)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up'!$A$2:$C$57,2,FALSE)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up'!$A$2:$C$57,3,FALSE)</f>
        <v>Cash</v>
      </c>
      <c r="J2162" s="5">
        <f>VLOOKUP(F2162,'Set up'!$A$2:$D$57,4,FALSE)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up'!$A$2:$E$57,5,FALSE)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up'!$A$2:$C$57,2,FALSE)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up'!$A$2:$C$57,3,FALSE)</f>
        <v>Cash</v>
      </c>
      <c r="J2163" s="5">
        <f>VLOOKUP(F2163,'Set up'!$A$2:$D$57,4,FALSE)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up'!$A$2:$E$57,5,FALSE)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up'!$A$2:$C$57,2,FALSE)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up'!$A$2:$C$57,3,FALSE)</f>
        <v>Cash</v>
      </c>
      <c r="J2164" s="5">
        <f>VLOOKUP(F2164,'Set up'!$A$2:$D$57,4,FALSE)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up'!$A$2:$E$57,5,FALSE)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up'!$A$2:$C$57,2,FALSE)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up'!$A$2:$C$57,3,FALSE)</f>
        <v>Cash</v>
      </c>
      <c r="J2165" s="5">
        <f>VLOOKUP(F2165,'Set up'!$A$2:$D$57,4,FALSE)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up'!$A$2:$E$57,5,FALSE)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up'!$A$2:$C$57,2,FALSE)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up'!$A$2:$C$57,3,FALSE)</f>
        <v>Cash</v>
      </c>
      <c r="J2166" s="5">
        <f>VLOOKUP(F2166,'Set up'!$A$2:$D$57,4,FALSE)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up'!$A$2:$E$57,5,FALSE)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up'!$A$2:$C$57,2,FALSE)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up'!$A$2:$C$57,3,FALSE)</f>
        <v>Cash</v>
      </c>
      <c r="J2167" s="5">
        <f>VLOOKUP(F2167,'Set up'!$A$2:$D$57,4,FALSE)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up'!$A$2:$E$57,5,FALSE)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up'!$A$2:$C$57,2,FALSE)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up'!$A$2:$C$57,3,FALSE)</f>
        <v>Cash</v>
      </c>
      <c r="J2168" s="5">
        <f>VLOOKUP(F2168,'Set up'!$A$2:$D$57,4,FALSE)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up'!$A$2:$E$57,5,FALSE)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up'!$A$2:$C$57,2,FALSE)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up'!$A$2:$C$57,3,FALSE)</f>
        <v>Cash</v>
      </c>
      <c r="J2169" s="5">
        <f>VLOOKUP(F2169,'Set up'!$A$2:$D$57,4,FALSE)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up'!$A$2:$E$57,5,FALSE)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up'!$A$2:$C$57,2,FALSE)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up'!$A$2:$C$57,3,FALSE)</f>
        <v>Cash</v>
      </c>
      <c r="J2170" s="5">
        <f>VLOOKUP(F2170,'Set up'!$A$2:$D$57,4,FALSE)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up'!$A$2:$E$57,5,FALSE)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up'!$A$2:$C$57,2,FALSE)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up'!$A$2:$C$57,3,FALSE)</f>
        <v>Cash</v>
      </c>
      <c r="J2171" s="5">
        <f>VLOOKUP(F2171,'Set up'!$A$2:$D$57,4,FALSE)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up'!$A$2:$E$57,5,FALSE)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up'!$A$2:$C$57,2,FALSE)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up'!$A$2:$C$57,3,FALSE)</f>
        <v>Cash</v>
      </c>
      <c r="J2172" s="5">
        <f>VLOOKUP(F2172,'Set up'!$A$2:$D$57,4,FALSE)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up'!$A$2:$E$57,5,FALSE)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up'!$A$2:$C$57,2,FALSE)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up'!$A$2:$C$57,3,FALSE)</f>
        <v>Cash</v>
      </c>
      <c r="J2173" s="5">
        <f>VLOOKUP(F2173,'Set up'!$A$2:$D$57,4,FALSE)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up'!$A$2:$E$57,5,FALSE)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up'!$A$2:$C$57,2,FALSE)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up'!$A$2:$C$57,3,FALSE)</f>
        <v>Cash</v>
      </c>
      <c r="J2174" s="5">
        <f>VLOOKUP(F2174,'Set up'!$A$2:$D$57,4,FALSE)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up'!$A$2:$E$57,5,FALSE)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up'!$A$2:$C$57,2,FALSE)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up'!$A$2:$C$57,3,FALSE)</f>
        <v>Cash</v>
      </c>
      <c r="J2175" s="5">
        <f>VLOOKUP(F2175,'Set up'!$A$2:$D$57,4,FALSE)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up'!$A$2:$E$57,5,FALSE)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up'!$A$2:$C$57,2,FALSE)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up'!$A$2:$C$57,3,FALSE)</f>
        <v>Cash</v>
      </c>
      <c r="J2176" s="5">
        <f>VLOOKUP(F2176,'Set up'!$A$2:$D$57,4,FALSE)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up'!$A$2:$E$57,5,FALSE)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up'!$A$2:$C$57,2,FALSE)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up'!$A$2:$C$57,3,FALSE)</f>
        <v>Cash</v>
      </c>
      <c r="J2177" s="5">
        <f>VLOOKUP(F2177,'Set up'!$A$2:$D$57,4,FALSE)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up'!$A$2:$E$57,5,FALSE)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up'!$A$2:$C$57,2,FALSE)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up'!$A$2:$C$57,3,FALSE)</f>
        <v>Cash</v>
      </c>
      <c r="J2178" s="5">
        <f>VLOOKUP(F2178,'Set up'!$A$2:$D$57,4,FALSE)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up'!$A$2:$E$57,5,FALSE)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up'!$A$2:$C$57,2,FALSE)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up'!$A$2:$C$57,3,FALSE)</f>
        <v>Cash</v>
      </c>
      <c r="J2179" s="5">
        <f>VLOOKUP(F2179,'Set up'!$A$2:$D$57,4,FALSE)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up'!$A$2:$E$57,5,FALSE)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up'!$A$2:$C$57,2,FALSE)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up'!$A$2:$C$57,3,FALSE)</f>
        <v>Cash</v>
      </c>
      <c r="J2180" s="5">
        <f>VLOOKUP(F2180,'Set up'!$A$2:$D$57,4,FALSE)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up'!$A$2:$E$57,5,FALSE)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up'!$A$2:$C$57,2,FALSE)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up'!$A$2:$C$57,3,FALSE)</f>
        <v>Cash</v>
      </c>
      <c r="J2181" s="5">
        <f>VLOOKUP(F2181,'Set up'!$A$2:$D$57,4,FALSE)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up'!$A$2:$E$57,5,FALSE)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up'!$A$2:$C$57,2,FALSE)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up'!$A$2:$C$57,3,FALSE)</f>
        <v>Cash</v>
      </c>
      <c r="J2182" s="5">
        <f>VLOOKUP(F2182,'Set up'!$A$2:$D$57,4,FALSE)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up'!$A$2:$E$57,5,FALSE)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up'!$A$2:$C$57,2,FALSE)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up'!$A$2:$C$57,3,FALSE)</f>
        <v>Cash</v>
      </c>
      <c r="J2183" s="5">
        <f>VLOOKUP(F2183,'Set up'!$A$2:$D$57,4,FALSE)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up'!$A$2:$E$57,5,FALSE)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up'!$A$2:$C$57,2,FALSE)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up'!$A$2:$C$57,3,FALSE)</f>
        <v>Cash</v>
      </c>
      <c r="J2184" s="5">
        <f>VLOOKUP(F2184,'Set up'!$A$2:$D$57,4,FALSE)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up'!$A$2:$E$57,5,FALSE)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up'!$A$2:$C$57,2,FALSE)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up'!$A$2:$C$57,3,FALSE)</f>
        <v>Cash</v>
      </c>
      <c r="J2185" s="5">
        <f>VLOOKUP(F2185,'Set up'!$A$2:$D$57,4,FALSE)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up'!$A$2:$E$57,5,FALSE)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up'!$A$2:$C$57,2,FALSE)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up'!$A$2:$C$57,3,FALSE)</f>
        <v>Cash</v>
      </c>
      <c r="J2186" s="5">
        <f>VLOOKUP(F2186,'Set up'!$A$2:$D$57,4,FALSE)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up'!$A$2:$E$57,5,FALSE)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up'!$A$2:$C$57,2,FALSE)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up'!$A$2:$C$57,3,FALSE)</f>
        <v>Cash</v>
      </c>
      <c r="J2187" s="5">
        <f>VLOOKUP(F2187,'Set up'!$A$2:$D$57,4,FALSE)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up'!$A$2:$E$57,5,FALSE)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up'!$A$2:$C$57,2,FALSE)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up'!$A$2:$C$57,3,FALSE)</f>
        <v>Cash</v>
      </c>
      <c r="J2188" s="5">
        <f>VLOOKUP(F2188,'Set up'!$A$2:$D$57,4,FALSE)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up'!$A$2:$E$57,5,FALSE)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up'!$A$2:$C$57,2,FALSE)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up'!$A$2:$C$57,3,FALSE)</f>
        <v>Cash</v>
      </c>
      <c r="J2189" s="5">
        <f>VLOOKUP(F2189,'Set up'!$A$2:$D$57,4,FALSE)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up'!$A$2:$E$57,5,FALSE)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up'!$A$2:$C$57,2,FALSE)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up'!$A$2:$C$57,3,FALSE)</f>
        <v>Cash</v>
      </c>
      <c r="J2190" s="5">
        <f>VLOOKUP(F2190,'Set up'!$A$2:$D$57,4,FALSE)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up'!$A$2:$E$57,5,FALSE)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up'!$A$2:$C$57,2,FALSE)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up'!$A$2:$C$57,3,FALSE)</f>
        <v>Cash</v>
      </c>
      <c r="J2191" s="5">
        <f>VLOOKUP(F2191,'Set up'!$A$2:$D$57,4,FALSE)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up'!$A$2:$E$57,5,FALSE)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up'!$A$2:$C$57,2,FALSE)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up'!$A$2:$C$57,3,FALSE)</f>
        <v>120</v>
      </c>
      <c r="J2192" s="5">
        <f>VLOOKUP(F2192,'Set up'!$A$2:$D$57,4,FALSE)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up'!$A$2:$E$57,5,FALSE)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up'!$A$2:$C$57,2,FALSE)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up'!$A$2:$C$57,3,FALSE)</f>
        <v>120</v>
      </c>
      <c r="J2193" s="5">
        <f>VLOOKUP(F2193,'Set up'!$A$2:$D$57,4,FALSE)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up'!$A$2:$E$57,5,FALSE)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up'!$A$2:$C$57,2,FALSE)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up'!$A$2:$C$57,3,FALSE)</f>
        <v>120</v>
      </c>
      <c r="J2194" s="5">
        <f>VLOOKUP(F2194,'Set up'!$A$2:$D$57,4,FALSE)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up'!$A$2:$E$57,5,FALSE)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up'!$A$2:$C$57,2,FALSE)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up'!$A$2:$C$57,3,FALSE)</f>
        <v>120</v>
      </c>
      <c r="J2195" s="5">
        <f>VLOOKUP(F2195,'Set up'!$A$2:$D$57,4,FALSE)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up'!$A$2:$E$57,5,FALSE)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up'!$A$2:$C$57,2,FALSE)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up'!$A$2:$C$57,3,FALSE)</f>
        <v>120</v>
      </c>
      <c r="J2196" s="5">
        <f>VLOOKUP(F2196,'Set up'!$A$2:$D$57,4,FALSE)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up'!$A$2:$E$57,5,FALSE)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up'!$A$2:$C$57,2,FALSE)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up'!$A$2:$C$57,3,FALSE)</f>
        <v>Cash</v>
      </c>
      <c r="J2197" s="5">
        <f>VLOOKUP(F2197,'Set up'!$A$2:$D$57,4,FALSE)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up'!$A$2:$E$57,5,FALSE)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up'!$A$2:$C$57,2,FALSE)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up'!$A$2:$C$57,3,FALSE)</f>
        <v>Cash</v>
      </c>
      <c r="J2198" s="5">
        <f>VLOOKUP(F2198,'Set up'!$A$2:$D$57,4,FALSE)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up'!$A$2:$E$57,5,FALSE)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up'!$A$2:$C$57,2,FALSE)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up'!$A$2:$C$57,3,FALSE)</f>
        <v>Cash</v>
      </c>
      <c r="J2199" s="5">
        <f>VLOOKUP(F2199,'Set up'!$A$2:$D$57,4,FALSE)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up'!$A$2:$E$57,5,FALSE)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up'!$A$2:$C$57,2,FALSE)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up'!$A$2:$C$57,3,FALSE)</f>
        <v>Cash</v>
      </c>
      <c r="J2200" s="5">
        <f>VLOOKUP(F2200,'Set up'!$A$2:$D$57,4,FALSE)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up'!$A$2:$E$57,5,FALSE)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up'!$A$2:$C$57,2,FALSE)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up'!$A$2:$C$57,3,FALSE)</f>
        <v>Cash</v>
      </c>
      <c r="J2201" s="5">
        <f>VLOOKUP(F2201,'Set up'!$A$2:$D$57,4,FALSE)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up'!$A$2:$E$57,5,FALSE)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up'!$A$2:$C$57,2,FALSE)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up'!$A$2:$C$57,3,FALSE)</f>
        <v>Cash</v>
      </c>
      <c r="J2202" s="5">
        <f>VLOOKUP(F2202,'Set up'!$A$2:$D$57,4,FALSE)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up'!$A$2:$E$57,5,FALSE)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up'!$A$2:$C$57,2,FALSE)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up'!$A$2:$C$57,3,FALSE)</f>
        <v>Cash</v>
      </c>
      <c r="J2203" s="5">
        <f>VLOOKUP(F2203,'Set up'!$A$2:$D$57,4,FALSE)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up'!$A$2:$E$57,5,FALSE)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up'!$A$2:$C$57,2,FALSE)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up'!$A$2:$C$57,3,FALSE)</f>
        <v>Cash</v>
      </c>
      <c r="J2204" s="5">
        <f>VLOOKUP(F2204,'Set up'!$A$2:$D$57,4,FALSE)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up'!$A$2:$E$57,5,FALSE)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up'!$A$2:$C$57,2,FALSE)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up'!$A$2:$C$57,3,FALSE)</f>
        <v>Cash</v>
      </c>
      <c r="J2205" s="5">
        <f>VLOOKUP(F2205,'Set up'!$A$2:$D$57,4,FALSE)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up'!$A$2:$E$57,5,FALSE)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up'!$A$2:$C$57,2,FALSE)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up'!$A$2:$C$57,3,FALSE)</f>
        <v>Cash</v>
      </c>
      <c r="J2206" s="5">
        <f>VLOOKUP(F2206,'Set up'!$A$2:$D$57,4,FALSE)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up'!$A$2:$E$57,5,FALSE)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up'!$A$2:$C$57,2,FALSE)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up'!$A$2:$C$57,3,FALSE)</f>
        <v>Cash</v>
      </c>
      <c r="J2207" s="5">
        <f>VLOOKUP(F2207,'Set up'!$A$2:$D$57,4,FALSE)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up'!$A$2:$E$57,5,FALSE)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up'!$A$2:$C$57,2,FALSE)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up'!$A$2:$C$57,3,FALSE)</f>
        <v>Cash</v>
      </c>
      <c r="J2208" s="5">
        <f>VLOOKUP(F2208,'Set up'!$A$2:$D$57,4,FALSE)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up'!$A$2:$E$57,5,FALSE)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up'!$A$2:$C$57,2,FALSE)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up'!$A$2:$C$57,3,FALSE)</f>
        <v>Cash</v>
      </c>
      <c r="J2209" s="5">
        <f>VLOOKUP(F2209,'Set up'!$A$2:$D$57,4,FALSE)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up'!$A$2:$E$57,5,FALSE)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up'!$A$2:$C$57,2,FALSE)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up'!$A$2:$C$57,3,FALSE)</f>
        <v>Cash</v>
      </c>
      <c r="J2210" s="5">
        <f>VLOOKUP(F2210,'Set up'!$A$2:$D$57,4,FALSE)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up'!$A$2:$E$57,5,FALSE)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up'!$A$2:$C$57,2,FALSE)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up'!$A$2:$C$57,3,FALSE)</f>
        <v>Cash</v>
      </c>
      <c r="J2211" s="5">
        <f>VLOOKUP(F2211,'Set up'!$A$2:$D$57,4,FALSE)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up'!$A$2:$E$57,5,FALSE)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up'!$A$2:$C$57,2,FALSE)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up'!$A$2:$C$57,3,FALSE)</f>
        <v>Cash</v>
      </c>
      <c r="J2212" s="5">
        <f>VLOOKUP(F2212,'Set up'!$A$2:$D$57,4,FALSE)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up'!$A$2:$E$57,5,FALSE)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up'!$A$2:$C$57,2,FALSE)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up'!$A$2:$C$57,3,FALSE)</f>
        <v>Cash</v>
      </c>
      <c r="J2213" s="5">
        <f>VLOOKUP(F2213,'Set up'!$A$2:$D$57,4,FALSE)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up'!$A$2:$E$57,5,FALSE)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up'!$A$2:$C$57,2,FALSE)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up'!$A$2:$C$57,3,FALSE)</f>
        <v>Cash</v>
      </c>
      <c r="J2214" s="5">
        <f>VLOOKUP(F2214,'Set up'!$A$2:$D$57,4,FALSE)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up'!$A$2:$E$57,5,FALSE)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up'!$A$2:$C$57,2,FALSE)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up'!$A$2:$C$57,3,FALSE)</f>
        <v>60</v>
      </c>
      <c r="J2215" s="5">
        <f>VLOOKUP(F2215,'Set up'!$A$2:$D$57,4,FALSE)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up'!$A$2:$E$57,5,FALSE)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up'!$A$2:$C$57,2,FALSE)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up'!$A$2:$C$57,3,FALSE)</f>
        <v>60</v>
      </c>
      <c r="J2216" s="5">
        <f>VLOOKUP(F2216,'Set up'!$A$2:$D$57,4,FALSE)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up'!$A$2:$E$57,5,FALSE)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up'!$A$2:$C$57,2,FALSE)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up'!$A$2:$C$57,3,FALSE)</f>
        <v>60</v>
      </c>
      <c r="J2217" s="5">
        <f>VLOOKUP(F2217,'Set up'!$A$2:$D$57,4,FALSE)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up'!$A$2:$E$57,5,FALSE)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up'!$A$2:$C$57,2,FALSE)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up'!$A$2:$C$57,3,FALSE)</f>
        <v>Cash</v>
      </c>
      <c r="J2218" s="5">
        <f>VLOOKUP(F2218,'Set up'!$A$2:$D$57,4,FALSE)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up'!$A$2:$E$57,5,FALSE)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up'!$A$2:$C$57,2,FALSE)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up'!$A$2:$C$57,3,FALSE)</f>
        <v>Cash</v>
      </c>
      <c r="J2219" s="5">
        <f>VLOOKUP(F2219,'Set up'!$A$2:$D$57,4,FALSE)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up'!$A$2:$E$57,5,FALSE)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up'!$A$2:$C$57,2,FALSE)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up'!$A$2:$C$57,3,FALSE)</f>
        <v>Cash</v>
      </c>
      <c r="J2220" s="5">
        <f>VLOOKUP(F2220,'Set up'!$A$2:$D$57,4,FALSE)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up'!$A$2:$E$57,5,FALSE)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up'!$A$2:$C$57,2,FALSE)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up'!$A$2:$C$57,3,FALSE)</f>
        <v>Cash</v>
      </c>
      <c r="J2221" s="5">
        <f>VLOOKUP(F2221,'Set up'!$A$2:$D$57,4,FALSE)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up'!$A$2:$E$57,5,FALSE)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up'!$A$2:$C$57,2,FALSE)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up'!$A$2:$C$57,3,FALSE)</f>
        <v>Cash</v>
      </c>
      <c r="J2222" s="5">
        <f>VLOOKUP(F2222,'Set up'!$A$2:$D$57,4,FALSE)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up'!$A$2:$E$57,5,FALSE)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up'!$A$2:$C$57,2,FALSE)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up'!$A$2:$C$57,3,FALSE)</f>
        <v>Cash</v>
      </c>
      <c r="J2223" s="5">
        <f>VLOOKUP(F2223,'Set up'!$A$2:$D$57,4,FALSE)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up'!$A$2:$E$57,5,FALSE)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up'!$A$2:$C$57,2,FALSE)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up'!$A$2:$C$57,3,FALSE)</f>
        <v>Cash</v>
      </c>
      <c r="J2224" s="5">
        <f>VLOOKUP(F2224,'Set up'!$A$2:$D$57,4,FALSE)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up'!$A$2:$E$57,5,FALSE)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up'!$A$2:$C$57,2,FALSE)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up'!$A$2:$C$57,3,FALSE)</f>
        <v>Cash</v>
      </c>
      <c r="J2225" s="5">
        <f>VLOOKUP(F2225,'Set up'!$A$2:$D$57,4,FALSE)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up'!$A$2:$E$57,5,FALSE)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up'!$A$2:$C$57,2,FALSE)</f>
        <v>C00000009</v>
      </c>
      <c r="F2226" s="1" t="s">
        <v>58</v>
      </c>
      <c r="G2226" s="99"/>
      <c r="H2226" s="5">
        <v>2</v>
      </c>
      <c r="I2226" s="5">
        <f>VLOOKUP(F2226,'Set up'!$A$2:$C$57,3,FALSE)</f>
        <v>60</v>
      </c>
      <c r="J2226" s="5">
        <f>VLOOKUP(F2226,'Set up'!$A$2:$D$57,4,FALSE)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up'!$A$2:$E$57,5,FALSE)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up'!$A$2:$C$57,2,FALSE)</f>
        <v>C00000009</v>
      </c>
      <c r="F2227" s="1" t="s">
        <v>58</v>
      </c>
      <c r="G2227" s="99"/>
      <c r="H2227" s="5">
        <v>1</v>
      </c>
      <c r="I2227" s="5">
        <f>VLOOKUP(F2227,'Set up'!$A$2:$C$57,3,FALSE)</f>
        <v>60</v>
      </c>
      <c r="J2227" s="5">
        <f>VLOOKUP(F2227,'Set up'!$A$2:$D$57,4,FALSE)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up'!$A$2:$E$57,5,FALSE)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up'!$A$2:$C$57,2,FALSE)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up'!$A$2:$C$57,3,FALSE)</f>
        <v>Cash</v>
      </c>
      <c r="J2228" s="5">
        <f>VLOOKUP(F2228,'Set up'!$A$2:$D$57,4,FALSE)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up'!$A$2:$E$57,5,FALSE)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up'!$A$2:$C$57,2,FALSE)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up'!$A$2:$C$57,3,FALSE)</f>
        <v>#N/A</v>
      </c>
      <c r="J2229" s="5" t="e">
        <f>VLOOKUP(F2229,'Set up'!$A$2:$D$57,4,FALSE)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up'!$A$2:$E$57,5,FALSE)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up'!$A$2:$C$57,2,FALSE)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up'!$A$2:$C$57,3,FALSE)</f>
        <v>#N/A</v>
      </c>
      <c r="J2230" s="5" t="e">
        <f>VLOOKUP(F2230,'Set up'!$A$2:$D$57,4,FALSE)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up'!$A$2:$E$57,5,FALSE)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up'!$A$2:$C$57,2,FALSE)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up'!$A$2:$C$57,3,FALSE)</f>
        <v>#N/A</v>
      </c>
      <c r="J2231" s="5" t="e">
        <f>VLOOKUP(F2231,'Set up'!$A$2:$D$57,4,FALSE)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up'!$A$2:$E$57,5,FALSE)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up'!$A$2:$C$57,2,FALSE)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up'!$A$2:$C$57,3,FALSE)</f>
        <v>#N/A</v>
      </c>
      <c r="J2232" s="5" t="e">
        <f>VLOOKUP(F2232,'Set up'!$A$2:$D$57,4,FALSE)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up'!$A$2:$E$57,5,FALSE)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up'!$A$2:$C$57,2,FALSE)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up'!$A$2:$C$57,3,FALSE)</f>
        <v>#N/A</v>
      </c>
      <c r="J2233" s="5" t="e">
        <f>VLOOKUP(F2233,'Set up'!$A$2:$D$57,4,FALSE)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up'!$A$2:$E$57,5,FALSE)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up'!$A$2:$C$57,2,FALSE)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up'!$A$2:$C$57,3,FALSE)</f>
        <v>#N/A</v>
      </c>
      <c r="J2234" s="5" t="e">
        <f>VLOOKUP(F2234,'Set up'!$A$2:$D$57,4,FALSE)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up'!$A$2:$E$57,5,FALSE)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up'!$A$2:$C$57,2,FALSE)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up'!$A$2:$C$57,3,FALSE)</f>
        <v>Cash</v>
      </c>
      <c r="J2235" s="5">
        <f>VLOOKUP(F2235,'Set up'!$A$2:$D$57,4,FALSE)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up'!$A$2:$E$57,5,FALSE)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up'!$A$2:$C$57,2,FALSE)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up'!$A$2:$C$57,3,FALSE)</f>
        <v>Cash</v>
      </c>
      <c r="J2236" s="5">
        <f>VLOOKUP(F2236,'Set up'!$A$2:$D$57,4,FALSE)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up'!$A$2:$E$57,5,FALSE)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up'!$A$2:$C$57,2,FALSE)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up'!$A$2:$C$57,3,FALSE)</f>
        <v>Cash</v>
      </c>
      <c r="J2237" s="5">
        <f>VLOOKUP(F2237,'Set up'!$A$2:$D$57,4,FALSE)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up'!$A$2:$E$57,5,FALSE)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up'!$A$2:$C$57,2,FALSE)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up'!$A$2:$C$57,3,FALSE)</f>
        <v>Cash</v>
      </c>
      <c r="J2238" s="5">
        <f>VLOOKUP(F2238,'Set up'!$A$2:$D$57,4,FALSE)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up'!$A$2:$E$57,5,FALSE)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up'!$A$2:$C$57,2,FALSE)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up'!$A$2:$C$57,3,FALSE)</f>
        <v>Cash</v>
      </c>
      <c r="J2239" s="5">
        <f>VLOOKUP(F2239,'Set up'!$A$2:$D$57,4,FALSE)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up'!$A$2:$E$57,5,FALSE)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up'!$A$2:$C$57,2,FALSE)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up'!$A$2:$C$57,3,FALSE)</f>
        <v>Cash</v>
      </c>
      <c r="J2240" s="5">
        <f>VLOOKUP(F2240,'Set up'!$A$2:$D$57,4,FALSE)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up'!$A$2:$E$57,5,FALSE)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up'!$A$2:$C$57,2,FALSE)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up'!$A$2:$C$57,3,FALSE)</f>
        <v>Cash</v>
      </c>
      <c r="J2241" s="5">
        <f>VLOOKUP(F2241,'Set up'!$A$2:$D$57,4,FALSE)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up'!$A$2:$E$57,5,FALSE)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up'!$A$2:$C$57,2,FALSE)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up'!$A$2:$C$57,3,FALSE)</f>
        <v>Cash</v>
      </c>
      <c r="J2242" s="5">
        <f>VLOOKUP(F2242,'Set up'!$A$2:$D$57,4,FALSE)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up'!$A$2:$E$57,5,FALSE)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up'!$A$2:$C$57,2,FALSE)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up'!$A$2:$C$57,3,FALSE)</f>
        <v>Cash</v>
      </c>
      <c r="J2243" s="5">
        <f>VLOOKUP(F2243,'Set up'!$A$2:$D$57,4,FALSE)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up'!$A$2:$E$57,5,FALSE)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up'!$A$2:$C$57,2,FALSE)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up'!$A$2:$C$57,3,FALSE)</f>
        <v>Cash</v>
      </c>
      <c r="J2244" s="5">
        <f>VLOOKUP(F2244,'Set up'!$A$2:$D$57,4,FALSE)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up'!$A$2:$E$57,5,FALSE)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up'!$A$2:$C$57,2,FALSE)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up'!$A$2:$C$57,3,FALSE)</f>
        <v>Cash</v>
      </c>
      <c r="J2245" s="5">
        <f>VLOOKUP(F2245,'Set up'!$A$2:$D$57,4,FALSE)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up'!$A$2:$E$57,5,FALSE)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up'!$A$2:$C$57,2,FALSE)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up'!$A$2:$C$57,3,FALSE)</f>
        <v>Cash</v>
      </c>
      <c r="J2246" s="5">
        <f>VLOOKUP(F2246,'Set up'!$A$2:$D$57,4,FALSE)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up'!$A$2:$E$57,5,FALSE)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up'!$A$2:$C$57,2,FALSE)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up'!$A$2:$C$57,3,FALSE)</f>
        <v>Cash</v>
      </c>
      <c r="J2247" s="5">
        <f>VLOOKUP(F2247,'Set up'!$A$2:$D$57,4,FALSE)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up'!$A$2:$E$57,5,FALSE)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up'!$A$2:$C$57,2,FALSE)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up'!$A$2:$C$57,3,FALSE)</f>
        <v>Cash</v>
      </c>
      <c r="J2248" s="5">
        <f>VLOOKUP(F2248,'Set up'!$A$2:$D$57,4,FALSE)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up'!$A$2:$E$57,5,FALSE)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up'!$A$2:$C$57,2,FALSE)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up'!$A$2:$C$57,3,FALSE)</f>
        <v>Cash</v>
      </c>
      <c r="J2249" s="5">
        <f>VLOOKUP(F2249,'Set up'!$A$2:$D$57,4,FALSE)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up'!$A$2:$E$57,5,FALSE)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up'!$A$2:$C$57,2,FALSE)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up'!$A$2:$C$57,3,FALSE)</f>
        <v>Cash</v>
      </c>
      <c r="J2250" s="5">
        <f>VLOOKUP(F2250,'Set up'!$A$2:$D$57,4,FALSE)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up'!$A$2:$E$57,5,FALSE)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up'!$A$2:$C$57,2,FALSE)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up'!$A$2:$C$57,3,FALSE)</f>
        <v>Cash</v>
      </c>
      <c r="J2251" s="5">
        <f>VLOOKUP(F2251,'Set up'!$A$2:$D$57,4,FALSE)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up'!$A$2:$E$57,5,FALSE)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up'!$A$2:$C$57,2,FALSE)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up'!$A$2:$C$57,3,FALSE)</f>
        <v>Cash</v>
      </c>
      <c r="J2252" s="5">
        <f>VLOOKUP(F2252,'Set up'!$A$2:$D$57,4,FALSE)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up'!$A$2:$E$57,5,FALSE)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up'!$A$2:$C$57,2,FALSE)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up'!$A$2:$C$57,3,FALSE)</f>
        <v>Cash</v>
      </c>
      <c r="J2253" s="5">
        <f>VLOOKUP(F2253,'Set up'!$A$2:$D$57,4,FALSE)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up'!$A$2:$E$57,5,FALSE)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up'!$A$2:$C$57,2,FALSE)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up'!$A$2:$C$57,3,FALSE)</f>
        <v>Cash</v>
      </c>
      <c r="J2254" s="5">
        <f>VLOOKUP(F2254,'Set up'!$A$2:$D$57,4,FALSE)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up'!$A$2:$E$57,5,FALSE)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up'!$A$2:$C$57,2,FALSE)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up'!$A$2:$C$57,3,FALSE)</f>
        <v>Cash</v>
      </c>
      <c r="J2255" s="5">
        <f>VLOOKUP(F2255,'Set up'!$A$2:$D$57,4,FALSE)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up'!$A$2:$E$57,5,FALSE)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up'!$A$2:$C$57,2,FALSE)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up'!$A$2:$C$57,3,FALSE)</f>
        <v>Cash</v>
      </c>
      <c r="J2256" s="5">
        <f>VLOOKUP(F2256,'Set up'!$A$2:$D$57,4,FALSE)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up'!$A$2:$E$57,5,FALSE)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up'!$A$2:$C$57,2,FALSE)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up'!$A$2:$C$57,3,FALSE)</f>
        <v>Cash</v>
      </c>
      <c r="J2257" s="5">
        <f>VLOOKUP(F2257,'Set up'!$A$2:$D$57,4,FALSE)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up'!$A$2:$E$57,5,FALSE)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up'!$A$2:$C$57,2,FALSE)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up'!$A$2:$C$57,3,FALSE)</f>
        <v>Cash</v>
      </c>
      <c r="J2258" s="5">
        <f>VLOOKUP(F2258,'Set up'!$A$2:$D$57,4,FALSE)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up'!$A$2:$E$57,5,FALSE)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up'!$A$2:$C$57,2,FALSE)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up'!$A$2:$C$57,3,FALSE)</f>
        <v>Cash</v>
      </c>
      <c r="J2259" s="5">
        <f>VLOOKUP(F2259,'Set up'!$A$2:$D$57,4,FALSE)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up'!$A$2:$E$57,5,FALSE)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up'!$A$2:$C$57,2,FALSE)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up'!$A$2:$C$57,3,FALSE)</f>
        <v>30</v>
      </c>
      <c r="J2260" s="5">
        <f>VLOOKUP(F2260,'Set up'!$A$2:$D$57,4,FALSE)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up'!$A$2:$E$57,5,FALSE)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up'!$A$2:$C$57,2,FALSE)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up'!$A$2:$C$57,3,FALSE)</f>
        <v>30</v>
      </c>
      <c r="J2261" s="5">
        <f>VLOOKUP(F2261,'Set up'!$A$2:$D$57,4,FALSE)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up'!$A$2:$E$57,5,FALSE)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up'!$A$2:$C$57,2,FALSE)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up'!$A$2:$C$57,3,FALSE)</f>
        <v>30</v>
      </c>
      <c r="J2262" s="5">
        <f>VLOOKUP(F2262,'Set up'!$A$2:$D$57,4,FALSE)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up'!$A$2:$E$57,5,FALSE)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up'!$A$2:$C$57,2,FALSE)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up'!$A$2:$C$57,3,FALSE)</f>
        <v>30</v>
      </c>
      <c r="J2263" s="5">
        <f>VLOOKUP(F2263,'Set up'!$A$2:$D$57,4,FALSE)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up'!$A$2:$E$57,5,FALSE)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up'!$A$2:$C$57,2,FALSE)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up'!$A$2:$C$57,3,FALSE)</f>
        <v>30</v>
      </c>
      <c r="J2264" s="5">
        <f>VLOOKUP(F2264,'Set up'!$A$2:$D$57,4,FALSE)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up'!$A$2:$E$57,5,FALSE)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up'!$A$2:$C$57,2,FALSE)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up'!$A$2:$C$57,3,FALSE)</f>
        <v>30</v>
      </c>
      <c r="J2265" s="5">
        <f>VLOOKUP(F2265,'Set up'!$A$2:$D$57,4,FALSE)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up'!$A$2:$E$57,5,FALSE)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up'!$A$2:$C$57,2,FALSE)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up'!$A$2:$C$57,3,FALSE)</f>
        <v>30</v>
      </c>
      <c r="J2266" s="5">
        <f>VLOOKUP(F2266,'Set up'!$A$2:$D$57,4,FALSE)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up'!$A$2:$E$57,5,FALSE)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up'!$A$2:$C$57,2,FALSE)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up'!$A$2:$C$57,3,FALSE)</f>
        <v>30</v>
      </c>
      <c r="J2267" s="5">
        <f>VLOOKUP(F2267,'Set up'!$A$2:$D$57,4,FALSE)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up'!$A$2:$E$57,5,FALSE)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up'!$A$2:$C$57,2,FALSE)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up'!$A$2:$C$57,3,FALSE)</f>
        <v>30</v>
      </c>
      <c r="J2268" s="5">
        <f>VLOOKUP(F2268,'Set up'!$A$2:$D$57,4,FALSE)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up'!$A$2:$E$57,5,FALSE)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up'!$A$2:$C$57,2,FALSE)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up'!$A$2:$C$57,3,FALSE)</f>
        <v>Cash</v>
      </c>
      <c r="J2269" s="5">
        <f>VLOOKUP(F2269,'Set up'!$A$2:$D$57,4,FALSE)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up'!$A$2:$E$57,5,FALSE)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up'!$A$2:$C$57,2,FALSE)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up'!$A$2:$C$57,3,FALSE)</f>
        <v>Cash</v>
      </c>
      <c r="J2270" s="5">
        <f>VLOOKUP(F2270,'Set up'!$A$2:$D$57,4,FALSE)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up'!$A$2:$E$57,5,FALSE)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up'!$A$2:$C$57,2,FALSE)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up'!$A$2:$C$57,3,FALSE)</f>
        <v>Cash</v>
      </c>
      <c r="J2271" s="5">
        <f>VLOOKUP(F2271,'Set up'!$A$2:$D$57,4,FALSE)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up'!$A$2:$E$57,5,FALSE)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up'!$A$2:$C$57,2,FALSE)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up'!$A$2:$C$57,3,FALSE)</f>
        <v>Cash</v>
      </c>
      <c r="J2272" s="5">
        <f>VLOOKUP(F2272,'Set up'!$A$2:$D$57,4,FALSE)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up'!$A$2:$E$57,5,FALSE)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up'!$A$2:$C$57,2,FALSE)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up'!$A$2:$C$57,3,FALSE)</f>
        <v>Cash</v>
      </c>
      <c r="J2273" s="5">
        <f>VLOOKUP(F2273,'Set up'!$A$2:$D$57,4,FALSE)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up'!$A$2:$E$57,5,FALSE)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up'!$A$2:$C$57,2,FALSE)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up'!$A$2:$C$57,3,FALSE)</f>
        <v>Cash</v>
      </c>
      <c r="J2274" s="5">
        <f>VLOOKUP(F2274,'Set up'!$A$2:$D$57,4,FALSE)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up'!$A$2:$E$57,5,FALSE)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up'!$A$2:$C$57,2,FALSE)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up'!$A$2:$C$57,3,FALSE)</f>
        <v>Cash</v>
      </c>
      <c r="J2275" s="5">
        <f>VLOOKUP(F2275,'Set up'!$A$2:$D$57,4,FALSE)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up'!$A$2:$E$57,5,FALSE)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up'!$A$2:$C$57,2,FALSE)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up'!$A$2:$C$57,3,FALSE)</f>
        <v>Cash</v>
      </c>
      <c r="J2276" s="5">
        <f>VLOOKUP(F2276,'Set up'!$A$2:$D$57,4,FALSE)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up'!$A$2:$E$57,5,FALSE)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up'!$A$2:$C$57,2,FALSE)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up'!$A$2:$C$57,3,FALSE)</f>
        <v>Cash</v>
      </c>
      <c r="J2277" s="5">
        <f>VLOOKUP(F2277,'Set up'!$A$2:$D$57,4,FALSE)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up'!$A$2:$E$57,5,FALSE)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up'!$A$2:$C$57,2,FALSE)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up'!$A$2:$C$57,3,FALSE)</f>
        <v>Cash</v>
      </c>
      <c r="J2278" s="5">
        <f>VLOOKUP(F2278,'Set up'!$A$2:$D$57,4,FALSE)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up'!$A$2:$E$57,5,FALSE)</f>
        <v>Trsf</v>
      </c>
      <c r="S2278" s="1" t="s">
        <v>3036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up'!$A$2:$C$57,2,FALSE)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up'!$A$2:$C$57,3,FALSE)</f>
        <v>Cash</v>
      </c>
      <c r="J2279" s="5">
        <f>VLOOKUP(F2279,'Set up'!$A$2:$D$57,4,FALSE)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up'!$A$2:$E$57,5,FALSE)</f>
        <v>Trsf</v>
      </c>
      <c r="S2279" s="1" t="s">
        <v>3045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up'!$A$2:$C$57,2,FALSE)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up'!$A$2:$C$57,3,FALSE)</f>
        <v>Cash</v>
      </c>
      <c r="J2280" s="5">
        <f>VLOOKUP(F2280,'Set up'!$A$2:$D$57,4,FALSE)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up'!$A$2:$E$57,5,FALSE)</f>
        <v>Trsf</v>
      </c>
      <c r="S2280" s="1" t="s">
        <v>3046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up'!$A$2:$C$57,2,FALSE)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up'!$A$2:$C$57,3,FALSE)</f>
        <v>Cash</v>
      </c>
      <c r="J2281" s="5">
        <f>VLOOKUP(F2281,'Set up'!$A$2:$D$57,4,FALSE)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up'!$A$2:$E$57,5,FALSE)</f>
        <v>Trsf</v>
      </c>
      <c r="S2281" s="1" t="s">
        <v>3047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up'!$A$2:$C$57,2,FALSE)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up'!$A$2:$C$57,3,FALSE)</f>
        <v>Cash</v>
      </c>
      <c r="J2282" s="5">
        <f>VLOOKUP(F2282,'Set up'!$A$2:$D$57,4,FALSE)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up'!$A$2:$E$57,5,FALSE)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up'!$A$2:$C$57,2,FALSE)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up'!$A$2:$C$57,3,FALSE)</f>
        <v>Cash</v>
      </c>
      <c r="J2283" s="5">
        <f>VLOOKUP(F2283,'Set up'!$A$2:$D$57,4,FALSE)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up'!$A$2:$E$57,5,FALSE)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up'!$A$2:$C$57,2,FALSE)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up'!$A$2:$C$57,3,FALSE)</f>
        <v>Cash</v>
      </c>
      <c r="J2284" s="5">
        <f>VLOOKUP(F2284,'Set up'!$A$2:$D$57,4,FALSE)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up'!$A$2:$E$57,5,FALSE)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up'!$A$2:$C$57,2,FALSE)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up'!$A$2:$C$57,3,FALSE)</f>
        <v>Cash</v>
      </c>
      <c r="J2285" s="5">
        <f>VLOOKUP(F2285,'Set up'!$A$2:$D$57,4,FALSE)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up'!$A$2:$E$57,5,FALSE)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up'!$A$2:$C$57,2,FALSE)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up'!$A$2:$C$57,3,FALSE)</f>
        <v>Cash</v>
      </c>
      <c r="J2286" s="5">
        <f>VLOOKUP(F2286,'Set up'!$A$2:$D$57,4,FALSE)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up'!$A$2:$E$57,5,FALSE)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up'!$A$2:$C$57,2,FALSE)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up'!$A$2:$C$57,3,FALSE)</f>
        <v>Cash</v>
      </c>
      <c r="J2287" s="5">
        <f>VLOOKUP(F2287,'Set up'!$A$2:$D$57,4,FALSE)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up'!$A$2:$E$57,5,FALSE)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up'!$A$2:$C$57,2,FALSE)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up'!$A$2:$C$57,3,FALSE)</f>
        <v>Cash</v>
      </c>
      <c r="J2288" s="5">
        <f>VLOOKUP(F2288,'Set up'!$A$2:$D$57,4,FALSE)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up'!$A$2:$E$57,5,FALSE)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up'!$A$2:$C$57,2,FALSE)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up'!$A$2:$C$57,3,FALSE)</f>
        <v>Cash</v>
      </c>
      <c r="J2289" s="5">
        <f>VLOOKUP(F2289,'Set up'!$A$2:$D$57,4,FALSE)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up'!$A$2:$E$57,5,FALSE)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up'!$A$2:$C$57,2,FALSE)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up'!$A$2:$C$57,3,FALSE)</f>
        <v>Cash</v>
      </c>
      <c r="J2290" s="5">
        <f>VLOOKUP(F2290,'Set up'!$A$2:$D$57,4,FALSE)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up'!$A$2:$E$57,5,FALSE)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up'!$A$2:$C$57,2,FALSE)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up'!$A$2:$C$57,3,FALSE)</f>
        <v>Cash</v>
      </c>
      <c r="J2291" s="5">
        <f>VLOOKUP(F2291,'Set up'!$A$2:$D$57,4,FALSE)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up'!$A$2:$E$57,5,FALSE)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up'!$A$2:$C$57,2,FALSE)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up'!$A$2:$C$57,3,FALSE)</f>
        <v>Cash</v>
      </c>
      <c r="J2292" s="5">
        <f>VLOOKUP(F2292,'Set up'!$A$2:$D$57,4,FALSE)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up'!$A$2:$E$57,5,FALSE)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up'!$A$2:$C$57,2,FALSE)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up'!$A$2:$C$57,3,FALSE)</f>
        <v>Cash</v>
      </c>
      <c r="J2293" s="5">
        <f>VLOOKUP(F2293,'Set up'!$A$2:$D$57,4,FALSE)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up'!$A$2:$E$57,5,FALSE)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up'!$A$2:$C$57,2,FALSE)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up'!$A$2:$C$57,3,FALSE)</f>
        <v>Cash</v>
      </c>
      <c r="J2294" s="5">
        <f>VLOOKUP(F2294,'Set up'!$A$2:$D$57,4,FALSE)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up'!$A$2:$E$57,5,FALSE)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up'!$A$2:$C$57,2,FALSE)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up'!$A$2:$C$57,3,FALSE)</f>
        <v>Cash</v>
      </c>
      <c r="J2295" s="5">
        <f>VLOOKUP(F2295,'Set up'!$A$2:$D$57,4,FALSE)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up'!$A$2:$E$57,5,FALSE)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up'!$A$2:$C$57,2,FALSE)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up'!$A$2:$C$57,3,FALSE)</f>
        <v>Cash</v>
      </c>
      <c r="J2296" s="5">
        <f>VLOOKUP(F2296,'Set up'!$A$2:$D$57,4,FALSE)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up'!$A$2:$E$57,5,FALSE)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up'!$A$2:$C$57,2,FALSE)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up'!$A$2:$C$57,3,FALSE)</f>
        <v>Cash</v>
      </c>
      <c r="J2297" s="5">
        <f>VLOOKUP(F2297,'Set up'!$A$2:$D$57,4,FALSE)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up'!$A$2:$E$57,5,FALSE)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up'!$A$2:$C$57,2,FALSE)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up'!$A$2:$C$57,3,FALSE)</f>
        <v>Cash</v>
      </c>
      <c r="J2298" s="5">
        <f>VLOOKUP(F2298,'Set up'!$A$2:$D$57,4,FALSE)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up'!$A$2:$E$57,5,FALSE)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up'!$A$2:$C$57,2,FALSE)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up'!$A$2:$C$57,3,FALSE)</f>
        <v>Cash</v>
      </c>
      <c r="J2299" s="5">
        <f>VLOOKUP(F2299,'Set up'!$A$2:$D$57,4,FALSE)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up'!$A$2:$E$57,5,FALSE)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up'!$A$2:$C$57,2,FALSE)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up'!$A$2:$C$57,3,FALSE)</f>
        <v>Cash</v>
      </c>
      <c r="J2300" s="5">
        <f>VLOOKUP(F2300,'Set up'!$A$2:$D$57,4,FALSE)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up'!$A$2:$E$57,5,FALSE)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up'!$A$2:$C$57,2,FALSE)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up'!$A$2:$C$57,3,FALSE)</f>
        <v>Cash</v>
      </c>
      <c r="J2301" s="5">
        <f>VLOOKUP(F2301,'Set up'!$A$2:$D$57,4,FALSE)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up'!$A$2:$E$57,5,FALSE)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up'!$A$2:$C$57,2,FALSE)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up'!$A$2:$C$57,3,FALSE)</f>
        <v>Cash</v>
      </c>
      <c r="J2302" s="5">
        <f>VLOOKUP(F2302,'Set up'!$A$2:$D$57,4,FALSE)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up'!$A$2:$E$57,5,FALSE)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up'!$A$2:$C$57,2,FALSE)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up'!$A$2:$C$57,3,FALSE)</f>
        <v>Cash</v>
      </c>
      <c r="J2303" s="5">
        <f>VLOOKUP(F2303,'Set up'!$A$2:$D$57,4,FALSE)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up'!$A$2:$E$57,5,FALSE)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up'!$A$2:$C$57,2,FALSE)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up'!$A$2:$C$57,3,FALSE)</f>
        <v>Cash</v>
      </c>
      <c r="J2304" s="5">
        <f>VLOOKUP(F2304,'Set up'!$A$2:$D$57,4,FALSE)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up'!$A$2:$E$57,5,FALSE)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up'!$A$2:$C$57,2,FALSE)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up'!$A$2:$C$57,3,FALSE)</f>
        <v>Cash</v>
      </c>
      <c r="J2305" s="5">
        <f>VLOOKUP(F2305,'Set up'!$A$2:$D$57,4,FALSE)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up'!$A$2:$E$57,5,FALSE)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up'!$A$2:$C$57,2,FALSE)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up'!$A$2:$C$57,3,FALSE)</f>
        <v>Cash</v>
      </c>
      <c r="J2306" s="5">
        <f>VLOOKUP(F2306,'Set up'!$A$2:$D$57,4,FALSE)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up'!$A$2:$E$57,5,FALSE)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up'!$A$2:$C$57,2,FALSE)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up'!$A$2:$C$57,3,FALSE)</f>
        <v>Cash</v>
      </c>
      <c r="J2307" s="5">
        <f>VLOOKUP(F2307,'Set up'!$A$2:$D$57,4,FALSE)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up'!$A$2:$E$57,5,FALSE)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up'!$A$2:$C$57,2,FALSE)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up'!$A$2:$C$57,3,FALSE)</f>
        <v>Cash</v>
      </c>
      <c r="J2308" s="5">
        <f>VLOOKUP(F2308,'Set up'!$A$2:$D$57,4,FALSE)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up'!$A$2:$E$57,5,FALSE)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up'!$A$2:$C$57,2,FALSE)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up'!$A$2:$C$57,3,FALSE)</f>
        <v>Cash</v>
      </c>
      <c r="J2309" s="5">
        <f>VLOOKUP(F2309,'Set up'!$A$2:$D$57,4,FALSE)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up'!$A$2:$E$57,5,FALSE)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up'!$A$2:$C$57,2,FALSE)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up'!$A$2:$C$57,3,FALSE)</f>
        <v>Cash</v>
      </c>
      <c r="J2310" s="5">
        <f>VLOOKUP(F2310,'Set up'!$A$2:$D$57,4,FALSE)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up'!$A$2:$E$57,5,FALSE)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up'!$A$2:$C$57,2,FALSE)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up'!$A$2:$C$57,3,FALSE)</f>
        <v>Cash</v>
      </c>
      <c r="J2311" s="5">
        <f>VLOOKUP(F2311,'Set up'!$A$2:$D$57,4,FALSE)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up'!$A$2:$E$57,5,FALSE)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up'!$A$2:$C$57,2,FALSE)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up'!$A$2:$C$57,3,FALSE)</f>
        <v>Cash</v>
      </c>
      <c r="J2312" s="5">
        <f>VLOOKUP(F2312,'Set up'!$A$2:$D$57,4,FALSE)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up'!$A$2:$E$57,5,FALSE)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up'!$A$2:$C$57,2,FALSE)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up'!$A$2:$C$57,3,FALSE)</f>
        <v>120</v>
      </c>
      <c r="J2313" s="5">
        <f>VLOOKUP(F2313,'Set up'!$A$2:$D$57,4,FALSE)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up'!$A$2:$E$57,5,FALSE)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up'!$A$2:$C$57,2,FALSE)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up'!$A$2:$C$57,3,FALSE)</f>
        <v>120</v>
      </c>
      <c r="J2314" s="5">
        <f>VLOOKUP(F2314,'Set up'!$A$2:$D$57,4,FALSE)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up'!$A$2:$E$57,5,FALSE)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up'!$A$2:$C$57,2,FALSE)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up'!$A$2:$C$57,3,FALSE)</f>
        <v>120</v>
      </c>
      <c r="J2315" s="5">
        <f>VLOOKUP(F2315,'Set up'!$A$2:$D$57,4,FALSE)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up'!$A$2:$E$57,5,FALSE)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up'!$A$2:$C$57,2,FALSE)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up'!$A$2:$C$57,3,FALSE)</f>
        <v>120</v>
      </c>
      <c r="J2316" s="5">
        <f>VLOOKUP(F2316,'Set up'!$A$2:$D$57,4,FALSE)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up'!$A$2:$E$57,5,FALSE)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up'!$A$2:$C$57,2,FALSE)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up'!$A$2:$C$57,3,FALSE)</f>
        <v>120</v>
      </c>
      <c r="J2317" s="5">
        <f>VLOOKUP(F2317,'Set up'!$A$2:$D$57,4,FALSE)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up'!$A$2:$E$57,5,FALSE)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up'!$A$2:$C$57,2,FALSE)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up'!$A$2:$C$57,3,FALSE)</f>
        <v>120</v>
      </c>
      <c r="J2318" s="5">
        <f>VLOOKUP(F2318,'Set up'!$A$2:$D$57,4,FALSE)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up'!$A$2:$E$57,5,FALSE)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up'!$A$2:$C$57,2,FALSE)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up'!$A$2:$C$57,3,FALSE)</f>
        <v>120</v>
      </c>
      <c r="J2319" s="5">
        <f>VLOOKUP(F2319,'Set up'!$A$2:$D$57,4,FALSE)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up'!$A$2:$E$57,5,FALSE)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up'!$A$2:$C$57,2,FALSE)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up'!$A$2:$C$57,3,FALSE)</f>
        <v>Cash</v>
      </c>
      <c r="J2320" s="5">
        <f>VLOOKUP(F2320,'Set up'!$A$2:$D$57,4,FALSE)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up'!$A$2:$E$57,5,FALSE)</f>
        <v>Trsf</v>
      </c>
      <c r="S2320" s="1" t="s">
        <v>3048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up'!$A$2:$C$57,2,FALSE)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up'!$A$2:$C$57,3,FALSE)</f>
        <v>Cash</v>
      </c>
      <c r="J2321" s="5">
        <f>VLOOKUP(F2321,'Set up'!$A$2:$D$57,4,FALSE)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up'!$A$2:$E$57,5,FALSE)</f>
        <v>Trsf</v>
      </c>
      <c r="S2321" s="1" t="s">
        <v>3040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up'!$A$2:$C$57,2,FALSE)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up'!$A$2:$C$57,3,FALSE)</f>
        <v>Cash</v>
      </c>
      <c r="J2322" s="5">
        <f>VLOOKUP(F2322,'Set up'!$A$2:$D$57,4,FALSE)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up'!$A$2:$E$57,5,FALSE)</f>
        <v>Trsf</v>
      </c>
      <c r="S2322" s="1" t="s">
        <v>3042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up'!$A$2:$C$57,2,FALSE)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up'!$A$2:$C$57,3,FALSE)</f>
        <v>Cash</v>
      </c>
      <c r="J2323" s="5">
        <f>VLOOKUP(F2323,'Set up'!$A$2:$D$57,4,FALSE)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up'!$A$2:$E$57,5,FALSE)</f>
        <v>Trsf</v>
      </c>
      <c r="S2323" s="1" t="s">
        <v>3041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up'!$A$2:$C$57,2,FALSE)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up'!$A$2:$C$57,3,FALSE)</f>
        <v>Cash</v>
      </c>
      <c r="J2324" s="5">
        <f>VLOOKUP(F2324,'Set up'!$A$2:$D$57,4,FALSE)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up'!$A$2:$E$57,5,FALSE)</f>
        <v>Trsf</v>
      </c>
      <c r="S2324" s="1" t="s">
        <v>3043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up'!$A$2:$C$57,2,FALSE)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up'!$A$2:$C$57,3,FALSE)</f>
        <v>Cash</v>
      </c>
      <c r="J2325" s="5">
        <f>VLOOKUP(F2325,'Set up'!$A$2:$D$57,4,FALSE)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up'!$A$2:$E$57,5,FALSE)</f>
        <v>Trsf</v>
      </c>
      <c r="S2325" s="1" t="s">
        <v>3044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up'!$A$2:$C$57,2,FALSE)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up'!$A$2:$C$57,3,FALSE)</f>
        <v>Cash</v>
      </c>
      <c r="J2326" s="5">
        <f>VLOOKUP(F2326,'Set up'!$A$2:$D$57,4,FALSE)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up'!$A$2:$E$57,5,FALSE)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up'!$A$2:$C$57,2,FALSE)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up'!$A$2:$C$57,3,FALSE)</f>
        <v>Cash</v>
      </c>
      <c r="J2327" s="5">
        <f>VLOOKUP(F2327,'Set up'!$A$2:$D$57,4,FALSE)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up'!$A$2:$E$57,5,FALSE)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up'!$A$2:$C$57,2,FALSE)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up'!$A$2:$C$57,3,FALSE)</f>
        <v>Cash</v>
      </c>
      <c r="J2328" s="5">
        <f>VLOOKUP(F2328,'Set up'!$A$2:$D$57,4,FALSE)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up'!$A$2:$E$57,5,FALSE)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up'!$A$2:$C$57,2,FALSE)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up'!$A$2:$C$57,3,FALSE)</f>
        <v>Cash</v>
      </c>
      <c r="J2329" s="5">
        <f>VLOOKUP(F2329,'Set up'!$A$2:$D$57,4,FALSE)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up'!$A$2:$E$57,5,FALSE)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up'!$A$2:$C$57,2,FALSE)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up'!$A$2:$C$57,3,FALSE)</f>
        <v>Cash</v>
      </c>
      <c r="J2330" s="5">
        <f>VLOOKUP(F2330,'Set up'!$A$2:$D$57,4,FALSE)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up'!$A$2:$E$57,5,FALSE)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up'!$A$2:$C$57,2,FALSE)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up'!$A$2:$C$57,3,FALSE)</f>
        <v>Cash</v>
      </c>
      <c r="J2331" s="5">
        <f>VLOOKUP(F2331,'Set up'!$A$2:$D$57,4,FALSE)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up'!$A$2:$E$57,5,FALSE)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up'!$A$2:$C$57,2,FALSE)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up'!$A$2:$C$57,3,FALSE)</f>
        <v>Cash</v>
      </c>
      <c r="J2332" s="5">
        <f>VLOOKUP(F2332,'Set up'!$A$2:$D$57,4,FALSE)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up'!$A$2:$E$57,5,FALSE)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up'!$A$2:$C$57,2,FALSE)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up'!$A$2:$C$57,3,FALSE)</f>
        <v>Cash</v>
      </c>
      <c r="J2333" s="5">
        <f>VLOOKUP(F2333,'Set up'!$A$2:$D$57,4,FALSE)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up'!$A$2:$E$57,5,FALSE)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up'!$A$2:$C$57,2,FALSE)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up'!$A$2:$C$57,3,FALSE)</f>
        <v>Cash</v>
      </c>
      <c r="J2334" s="5">
        <f>VLOOKUP(F2334,'Set up'!$A$2:$D$57,4,FALSE)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up'!$A$2:$E$57,5,FALSE)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up'!$A$2:$C$57,2,FALSE)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up'!$A$2:$C$57,3,FALSE)</f>
        <v>Cash</v>
      </c>
      <c r="J2335" s="5">
        <f>VLOOKUP(F2335,'Set up'!$A$2:$D$57,4,FALSE)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up'!$A$2:$E$57,5,FALSE)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up'!$A$2:$C$57,2,FALSE)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up'!$A$2:$C$57,3,FALSE)</f>
        <v>Cash</v>
      </c>
      <c r="J2336" s="5">
        <f>VLOOKUP(F2336,'Set up'!$A$2:$D$57,4,FALSE)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up'!$A$2:$E$57,5,FALSE)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up'!$A$2:$C$57,2,FALSE)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up'!$A$2:$C$57,3,FALSE)</f>
        <v>Cash</v>
      </c>
      <c r="J2337" s="5">
        <f>VLOOKUP(F2337,'Set up'!$A$2:$D$57,4,FALSE)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up'!$A$2:$E$57,5,FALSE)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up'!$A$2:$C$57,2,FALSE)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up'!$A$2:$C$57,3,FALSE)</f>
        <v>Cash</v>
      </c>
      <c r="J2338" s="5">
        <f>VLOOKUP(F2338,'Set up'!$A$2:$D$57,4,FALSE)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up'!$A$2:$E$57,5,FALSE)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up'!$A$2:$C$57,2,FALSE)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up'!$A$2:$C$57,3,FALSE)</f>
        <v>Cash</v>
      </c>
      <c r="J2339" s="5">
        <f>VLOOKUP(F2339,'Set up'!$A$2:$D$57,4,FALSE)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up'!$A$2:$E$57,5,FALSE)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up'!$A$2:$C$57,2,FALSE)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up'!$A$2:$C$57,3,FALSE)</f>
        <v>Cash</v>
      </c>
      <c r="J2340" s="5">
        <f>VLOOKUP(F2340,'Set up'!$A$2:$D$57,4,FALSE)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up'!$A$2:$E$57,5,FALSE)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up'!$A$2:$C$57,2,FALSE)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up'!$A$2:$C$57,3,FALSE)</f>
        <v>Cash</v>
      </c>
      <c r="J2341" s="5">
        <f>VLOOKUP(F2341,'Set up'!$A$2:$D$57,4,FALSE)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up'!$A$2:$E$57,5,FALSE)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up'!$A$2:$C$57,2,FALSE)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up'!$A$2:$C$57,3,FALSE)</f>
        <v>Cash</v>
      </c>
      <c r="J2342" s="5">
        <f>VLOOKUP(F2342,'Set up'!$A$2:$D$57,4,FALSE)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up'!$A$2:$E$57,5,FALSE)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up'!$A$2:$C$57,2,FALSE)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up'!$A$2:$C$57,3,FALSE)</f>
        <v>Cash</v>
      </c>
      <c r="J2343" s="5">
        <f>VLOOKUP(F2343,'Set up'!$A$2:$D$57,4,FALSE)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up'!$A$2:$E$57,5,FALSE)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up'!$A$2:$C$57,2,FALSE)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up'!$A$2:$C$57,3,FALSE)</f>
        <v>Cash</v>
      </c>
      <c r="J2344" s="5">
        <f>VLOOKUP(F2344,'Set up'!$A$2:$D$57,4,FALSE)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up'!$A$2:$E$57,5,FALSE)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up'!$A$2:$C$57,2,FALSE)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up'!$A$2:$C$57,3,FALSE)</f>
        <v>Cash</v>
      </c>
      <c r="J2345" s="5">
        <f>VLOOKUP(F2345,'Set up'!$A$2:$D$57,4,FALSE)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up'!$A$2:$E$57,5,FALSE)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up'!$A$2:$C$57,2,FALSE)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up'!$A$2:$C$57,3,FALSE)</f>
        <v>Cash</v>
      </c>
      <c r="J2346" s="5">
        <f>VLOOKUP(F2346,'Set up'!$A$2:$D$57,4,FALSE)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up'!$A$2:$E$57,5,FALSE)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up'!$A$2:$C$57,2,FALSE)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up'!$A$2:$C$57,3,FALSE)</f>
        <v>Cash</v>
      </c>
      <c r="J2347" s="5">
        <f>VLOOKUP(F2347,'Set up'!$A$2:$D$57,4,FALSE)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up'!$A$2:$E$57,5,FALSE)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up'!$A$2:$C$57,2,FALSE)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up'!$A$2:$C$57,3,FALSE)</f>
        <v>Cash</v>
      </c>
      <c r="J2348" s="5">
        <f>VLOOKUP(F2348,'Set up'!$A$2:$D$57,4,FALSE)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up'!$A$2:$E$57,5,FALSE)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up'!$A$2:$C$57,2,FALSE)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up'!$A$2:$C$57,3,FALSE)</f>
        <v>Cash</v>
      </c>
      <c r="J2349" s="5">
        <f>VLOOKUP(F2349,'Set up'!$A$2:$D$57,4,FALSE)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up'!$A$2:$E$57,5,FALSE)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up'!$A$2:$C$57,2,FALSE)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up'!$A$2:$C$57,3,FALSE)</f>
        <v>Cash</v>
      </c>
      <c r="J2350" s="5">
        <f>VLOOKUP(F2350,'Set up'!$A$2:$D$57,4,FALSE)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up'!$A$2:$E$57,5,FALSE)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up'!$A$2:$C$57,2,FALSE)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up'!$A$2:$C$57,3,FALSE)</f>
        <v>Cash</v>
      </c>
      <c r="J2351" s="5">
        <f>VLOOKUP(F2351,'Set up'!$A$2:$D$57,4,FALSE)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up'!$A$2:$E$57,5,FALSE)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up'!$A$2:$C$57,2,FALSE)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up'!$A$2:$C$57,3,FALSE)</f>
        <v>Cash</v>
      </c>
      <c r="J2352" s="5">
        <f>VLOOKUP(F2352,'Set up'!$A$2:$D$57,4,FALSE)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up'!$A$2:$E$57,5,FALSE)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up'!$A$2:$C$57,2,FALSE)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up'!$A$2:$C$57,3,FALSE)</f>
        <v>Cash</v>
      </c>
      <c r="J2353" s="5">
        <f>VLOOKUP(F2353,'Set up'!$A$2:$D$57,4,FALSE)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up'!$A$2:$E$57,5,FALSE)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up'!$A$2:$C$57,2,FALSE)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up'!$A$2:$C$57,3,FALSE)</f>
        <v>Cash</v>
      </c>
      <c r="J2354" s="5">
        <f>VLOOKUP(F2354,'Set up'!$A$2:$D$57,4,FALSE)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up'!$A$2:$E$57,5,FALSE)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up'!$A$2:$C$57,2,FALSE)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up'!$A$2:$C$57,3,FALSE)</f>
        <v>Cash</v>
      </c>
      <c r="J2355" s="5">
        <f>VLOOKUP(F2355,'Set up'!$A$2:$D$57,4,FALSE)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up'!$A$2:$E$57,5,FALSE)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up'!$A$2:$C$57,2,FALSE)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up'!$A$2:$C$57,3,FALSE)</f>
        <v>Cash</v>
      </c>
      <c r="J2356" s="5">
        <f>VLOOKUP(F2356,'Set up'!$A$2:$D$57,4,FALSE)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up'!$A$2:$E$57,5,FALSE)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up'!$A$2:$C$57,2,FALSE)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up'!$A$2:$C$57,3,FALSE)</f>
        <v>Cash</v>
      </c>
      <c r="J2357" s="5">
        <f>VLOOKUP(F2357,'Set up'!$A$2:$D$57,4,FALSE)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up'!$A$2:$E$57,5,FALSE)</f>
        <v>Trsf</v>
      </c>
      <c r="S2357" s="1" t="s">
        <v>3194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up'!$A$2:$C$57,2,FALSE)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up'!$A$2:$C$57,3,FALSE)</f>
        <v>Cash</v>
      </c>
      <c r="J2358" s="5">
        <f>VLOOKUP(F2358,'Set up'!$A$2:$D$57,4,FALSE)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up'!$A$2:$E$57,5,FALSE)</f>
        <v>Trsf</v>
      </c>
      <c r="S2358" s="1" t="s">
        <v>3196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up'!$A$2:$C$57,2,FALSE)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up'!$A$2:$C$57,3,FALSE)</f>
        <v>Cash</v>
      </c>
      <c r="J2359" s="5">
        <f>VLOOKUP(F2359,'Set up'!$A$2:$D$57,4,FALSE)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up'!$A$2:$E$57,5,FALSE)</f>
        <v>Trsf</v>
      </c>
      <c r="S2359" s="1" t="s">
        <v>3197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up'!$A$2:$C$57,2,FALSE)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up'!$A$2:$C$57,3,FALSE)</f>
        <v>Cash</v>
      </c>
      <c r="J2360" s="5">
        <f>VLOOKUP(F2360,'Set up'!$A$2:$D$57,4,FALSE)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up'!$A$2:$E$57,5,FALSE)</f>
        <v>Trsf</v>
      </c>
      <c r="S2360" s="1" t="s">
        <v>3198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up'!$A$2:$C$57,2,FALSE)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up'!$A$2:$C$57,3,FALSE)</f>
        <v>Cash</v>
      </c>
      <c r="J2361" s="5">
        <f>VLOOKUP(F2361,'Set up'!$A$2:$D$57,4,FALSE)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up'!$A$2:$E$57,5,FALSE)</f>
        <v>Trsf</v>
      </c>
      <c r="S2361" s="1" t="s">
        <v>3199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up'!$A$2:$C$57,2,FALSE)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up'!$A$2:$C$57,3,FALSE)</f>
        <v>Cash</v>
      </c>
      <c r="J2362" s="5">
        <f>VLOOKUP(F2362,'Set up'!$A$2:$D$57,4,FALSE)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up'!$A$2:$E$57,5,FALSE)</f>
        <v>Trsf</v>
      </c>
      <c r="S2362" s="1" t="s">
        <v>3203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up'!$A$2:$C$57,2,FALSE)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up'!$A$2:$C$57,3,FALSE)</f>
        <v>120</v>
      </c>
      <c r="J2363" s="5">
        <f>VLOOKUP(F2363,'Set up'!$A$2:$D$57,4,FALSE)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up'!$A$2:$E$57,5,FALSE)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up'!$A$2:$C$57,2,FALSE)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up'!$A$2:$C$57,3,FALSE)</f>
        <v>120</v>
      </c>
      <c r="J2364" s="5">
        <f>VLOOKUP(F2364,'Set up'!$A$2:$D$57,4,FALSE)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up'!$A$2:$E$57,5,FALSE)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up'!$A$2:$C$57,2,FALSE)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up'!$A$2:$C$57,3,FALSE)</f>
        <v>120</v>
      </c>
      <c r="J2365" s="5">
        <f>VLOOKUP(F2365,'Set up'!$A$2:$D$57,4,FALSE)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up'!$A$2:$E$57,5,FALSE)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up'!$A$2:$C$57,2,FALSE)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up'!$A$2:$C$57,3,FALSE)</f>
        <v>120</v>
      </c>
      <c r="J2366" s="5">
        <f>VLOOKUP(F2366,'Set up'!$A$2:$D$57,4,FALSE)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up'!$A$2:$E$57,5,FALSE)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up'!$A$2:$C$57,2,FALSE)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up'!$A$2:$C$57,3,FALSE)</f>
        <v>120</v>
      </c>
      <c r="J2367" s="5">
        <f>VLOOKUP(F2367,'Set up'!$A$2:$D$57,4,FALSE)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up'!$A$2:$E$57,5,FALSE)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up'!$A$2:$C$57,2,FALSE)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up'!$A$2:$C$57,3,FALSE)</f>
        <v>120</v>
      </c>
      <c r="J2368" s="5">
        <f>VLOOKUP(F2368,'Set up'!$A$2:$D$57,4,FALSE)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up'!$A$2:$E$57,5,FALSE)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up'!$A$2:$C$57,2,FALSE)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up'!$A$2:$C$57,3,FALSE)</f>
        <v>Cash</v>
      </c>
      <c r="J2369" s="5">
        <f>VLOOKUP(F2369,'Set up'!$A$2:$D$57,4,FALSE)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up'!$A$2:$E$57,5,FALSE)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up'!$A$2:$C$57,2,FALSE)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up'!$A$2:$C$57,3,FALSE)</f>
        <v>Cash</v>
      </c>
      <c r="J2370" s="5">
        <f>VLOOKUP(F2370,'Set up'!$A$2:$D$57,4,FALSE)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up'!$A$2:$E$57,5,FALSE)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up'!$A$2:$C$57,2,FALSE)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up'!$A$2:$C$57,3,FALSE)</f>
        <v>Cash</v>
      </c>
      <c r="J2371" s="5">
        <f>VLOOKUP(F2371,'Set up'!$A$2:$D$57,4,FALSE)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up'!$A$2:$E$57,5,FALSE)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up'!$A$2:$C$57,2,FALSE)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up'!$A$2:$C$57,3,FALSE)</f>
        <v>Cash</v>
      </c>
      <c r="J2372" s="5">
        <f>VLOOKUP(F2372,'Set up'!$A$2:$D$57,4,FALSE)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up'!$A$2:$E$57,5,FALSE)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up'!$A$2:$C$57,2,FALSE)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up'!$A$2:$C$57,3,FALSE)</f>
        <v>Cash</v>
      </c>
      <c r="J2373" s="5">
        <f>VLOOKUP(F2373,'Set up'!$A$2:$D$57,4,FALSE)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up'!$A$2:$E$57,5,FALSE)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up'!$A$2:$C$57,2,FALSE)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up'!$A$2:$C$57,3,FALSE)</f>
        <v>Cash</v>
      </c>
      <c r="J2374" s="5">
        <f>VLOOKUP(F2374,'Set up'!$A$2:$D$57,4,FALSE)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up'!$A$2:$E$57,5,FALSE)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up'!$A$2:$C$57,2,FALSE)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up'!$A$2:$C$57,3,FALSE)</f>
        <v>Cash</v>
      </c>
      <c r="J2375" s="5">
        <f>VLOOKUP(F2375,'Set up'!$A$2:$D$57,4,FALSE)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up'!$A$2:$E$57,5,FALSE)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up'!$A$2:$C$57,2,FALSE)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up'!$A$2:$C$57,3,FALSE)</f>
        <v>Cash</v>
      </c>
      <c r="J2376" s="5">
        <f>VLOOKUP(F2376,'Set up'!$A$2:$D$57,4,FALSE)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up'!$A$2:$E$57,5,FALSE)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up'!$A$2:$C$57,2,FALSE)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up'!$A$2:$C$57,3,FALSE)</f>
        <v>Cash</v>
      </c>
      <c r="J2377" s="5">
        <f>VLOOKUP(F2377,'Set up'!$A$2:$D$57,4,FALSE)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up'!$A$2:$E$57,5,FALSE)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up'!$A$2:$C$57,2,FALSE)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up'!$A$2:$C$57,3,FALSE)</f>
        <v>Cash</v>
      </c>
      <c r="J2378" s="5">
        <f>VLOOKUP(F2378,'Set up'!$A$2:$D$57,4,FALSE)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up'!$A$2:$E$57,5,FALSE)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up'!$A$2:$C$57,2,FALSE)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up'!$A$2:$C$57,3,FALSE)</f>
        <v>Cash</v>
      </c>
      <c r="J2379" s="5">
        <f>VLOOKUP(F2379,'Set up'!$A$2:$D$57,4,FALSE)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up'!$A$2:$E$57,5,FALSE)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up'!$A$2:$C$57,2,FALSE)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up'!$A$2:$C$57,3,FALSE)</f>
        <v>Cash</v>
      </c>
      <c r="J2380" s="5">
        <f>VLOOKUP(F2380,'Set up'!$A$2:$D$57,4,FALSE)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up'!$A$2:$E$57,5,FALSE)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up'!$A$2:$C$57,2,FALSE)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up'!$A$2:$C$57,3,FALSE)</f>
        <v>Cash</v>
      </c>
      <c r="J2381" s="5">
        <f>VLOOKUP(F2381,'Set up'!$A$2:$D$57,4,FALSE)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up'!$A$2:$E$57,5,FALSE)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up'!$A$2:$C$57,2,FALSE)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up'!$A$2:$C$57,3,FALSE)</f>
        <v>Cash</v>
      </c>
      <c r="J2382" s="5">
        <f>VLOOKUP(F2382,'Set up'!$A$2:$D$57,4,FALSE)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up'!$A$2:$E$57,5,FALSE)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up'!$A$2:$C$57,2,FALSE)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up'!$A$2:$C$57,3,FALSE)</f>
        <v>Cash</v>
      </c>
      <c r="J2383" s="5">
        <f>VLOOKUP(F2383,'Set up'!$A$2:$D$57,4,FALSE)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up'!$A$2:$E$57,5,FALSE)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up'!$A$2:$C$57,2,FALSE)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up'!$A$2:$C$57,3,FALSE)</f>
        <v>Cash</v>
      </c>
      <c r="J2384" s="5">
        <f>VLOOKUP(F2384,'Set up'!$A$2:$D$57,4,FALSE)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up'!$A$2:$E$57,5,FALSE)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up'!$A$2:$C$57,2,FALSE)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up'!$A$2:$C$57,3,FALSE)</f>
        <v>Cash</v>
      </c>
      <c r="J2385" s="5">
        <f>VLOOKUP(F2385,'Set up'!$A$2:$D$57,4,FALSE)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up'!$A$2:$E$57,5,FALSE)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up'!$A$2:$C$57,2,FALSE)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up'!$A$2:$C$57,3,FALSE)</f>
        <v>Cash</v>
      </c>
      <c r="J2386" s="5">
        <f>VLOOKUP(F2386,'Set up'!$A$2:$D$57,4,FALSE)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up'!$A$2:$E$57,5,FALSE)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up'!$A$2:$C$57,2,FALSE)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up'!$A$2:$C$57,3,FALSE)</f>
        <v>Cash</v>
      </c>
      <c r="J2387" s="5">
        <f>VLOOKUP(F2387,'Set up'!$A$2:$D$57,4,FALSE)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up'!$A$2:$E$57,5,FALSE)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up'!$A$2:$C$57,2,FALSE)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up'!$A$2:$C$57,3,FALSE)</f>
        <v>Cash</v>
      </c>
      <c r="J2388" s="5">
        <f>VLOOKUP(F2388,'Set up'!$A$2:$D$57,4,FALSE)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up'!$A$2:$E$57,5,FALSE)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up'!$A$2:$C$57,2,FALSE)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up'!$A$2:$C$57,3,FALSE)</f>
        <v>Cash</v>
      </c>
      <c r="J2389" s="5">
        <f>VLOOKUP(F2389,'Set up'!$A$2:$D$57,4,FALSE)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up'!$A$2:$E$57,5,FALSE)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up'!$A$2:$C$57,2,FALSE)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up'!$A$2:$C$57,3,FALSE)</f>
        <v>Cash</v>
      </c>
      <c r="J2390" s="5">
        <f>VLOOKUP(F2390,'Set up'!$A$2:$D$57,4,FALSE)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up'!$A$2:$E$57,5,FALSE)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up'!$A$2:$C$57,2,FALSE)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up'!$A$2:$C$57,3,FALSE)</f>
        <v>Cash</v>
      </c>
      <c r="J2391" s="5">
        <f>VLOOKUP(F2391,'Set up'!$A$2:$D$57,4,FALSE)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up'!$A$2:$E$57,5,FALSE)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up'!$A$2:$C$57,2,FALSE)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up'!$A$2:$C$57,3,FALSE)</f>
        <v>Cash</v>
      </c>
      <c r="J2392" s="5">
        <f>VLOOKUP(F2392,'Set up'!$A$2:$D$57,4,FALSE)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up'!$A$2:$E$57,5,FALSE)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up'!$A$2:$C$57,2,FALSE)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up'!$A$2:$C$57,3,FALSE)</f>
        <v>Cash</v>
      </c>
      <c r="J2393" s="5">
        <f>VLOOKUP(F2393,'Set up'!$A$2:$D$57,4,FALSE)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up'!$A$2:$E$57,5,FALSE)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up'!$A$2:$C$57,2,FALSE)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up'!$A$2:$C$57,3,FALSE)</f>
        <v>Cash</v>
      </c>
      <c r="J2394" s="5">
        <f>VLOOKUP(F2394,'Set up'!$A$2:$D$57,4,FALSE)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up'!$A$2:$E$57,5,FALSE)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up'!$A$2:$C$57,2,FALSE)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up'!$A$2:$C$57,3,FALSE)</f>
        <v>Cash</v>
      </c>
      <c r="J2395" s="5">
        <f>VLOOKUP(F2395,'Set up'!$A$2:$D$57,4,FALSE)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</f>
        <v>-3253.8</v>
      </c>
      <c r="P2395" s="6">
        <f t="shared" si="738"/>
        <v>346.19999999999982</v>
      </c>
      <c r="Q2395" s="7">
        <f t="shared" si="725"/>
        <v>3953486.350000002</v>
      </c>
      <c r="R2395" s="44" t="str">
        <f>VLOOKUP(F2395,'Set up'!$A$2:$E$57,5,FALSE)</f>
        <v>Trsf</v>
      </c>
      <c r="S2395" s="1" t="s">
        <v>2992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up'!$A$2:$C$57,2,FALSE)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up'!$A$2:$C$57,3,FALSE)</f>
        <v>Cash</v>
      </c>
      <c r="J2396" s="5">
        <f>VLOOKUP(F2396,'Set up'!$A$2:$D$57,4,FALSE)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up'!$A$2:$E$57,5,FALSE)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up'!$A$2:$C$57,2,FALSE)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up'!$A$2:$C$57,3,FALSE)</f>
        <v>Cash</v>
      </c>
      <c r="J2397" s="5">
        <f>VLOOKUP(F2397,'Set up'!$A$2:$D$57,4,FALSE)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</f>
        <v>-1641.8</v>
      </c>
      <c r="P2397" s="6">
        <f t="shared" si="738"/>
        <v>96.200000000000045</v>
      </c>
      <c r="Q2397" s="7">
        <f t="shared" ref="Q2397:Q2463" si="740">SUM(Q2396+N2397)</f>
        <v>3955692.350000002</v>
      </c>
      <c r="R2397" s="44" t="str">
        <f>VLOOKUP(F2397,'Set up'!$A$2:$E$57,5,FALSE)</f>
        <v>Trsf</v>
      </c>
      <c r="S2397" s="1" t="s">
        <v>3210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up'!$A$2:$C$57,2,FALSE)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up'!$A$2:$C$57,3,FALSE)</f>
        <v>Cash</v>
      </c>
      <c r="J2398" s="5">
        <f>VLOOKUP(F2398,'Set up'!$A$2:$D$57,4,FALSE)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P2398" s="6">
        <f t="shared" si="738"/>
        <v>405</v>
      </c>
      <c r="Q2398" s="7">
        <f t="shared" si="740"/>
        <v>3956097.350000002</v>
      </c>
      <c r="R2398" s="44" t="str">
        <f>VLOOKUP(F2398,'Set up'!$A$2:$E$57,5,FALSE)</f>
        <v>Trsf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up'!$A$2:$C$57,2,FALSE)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up'!$A$2:$C$57,3,FALSE)</f>
        <v>Cash</v>
      </c>
      <c r="J2399" s="5">
        <f>VLOOKUP(F2399,'Set up'!$A$2:$D$57,4,FALSE)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P2399" s="6">
        <f t="shared" si="738"/>
        <v>160</v>
      </c>
      <c r="Q2399" s="7">
        <f t="shared" si="740"/>
        <v>3956257.350000002</v>
      </c>
      <c r="R2399" s="44" t="str">
        <f>VLOOKUP(F2399,'Set up'!$A$2:$E$57,5,FALSE)</f>
        <v>Trsf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up'!$A$2:$C$57,2,FALSE)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up'!$A$2:$C$57,3,FALSE)</f>
        <v>Cash</v>
      </c>
      <c r="J2400" s="5">
        <f>VLOOKUP(F2400,'Set up'!$A$2:$D$57,4,FALSE)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P2400" s="6">
        <f t="shared" si="738"/>
        <v>390</v>
      </c>
      <c r="Q2400" s="7">
        <f t="shared" si="740"/>
        <v>3956647.350000002</v>
      </c>
      <c r="R2400" s="44" t="str">
        <f>VLOOKUP(F2400,'Set up'!$A$2:$E$57,5,FALSE)</f>
        <v>Trsf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up'!$A$2:$C$57,2,FALSE)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up'!$A$2:$C$57,3,FALSE)</f>
        <v>Cash</v>
      </c>
      <c r="J2401" s="5">
        <f>VLOOKUP(F2401,'Set up'!$A$2:$D$57,4,FALSE)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up'!$A$2:$E$57,5,FALSE)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up'!$A$2:$C$57,2,FALSE)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up'!$A$2:$C$57,3,FALSE)</f>
        <v>Cash</v>
      </c>
      <c r="J2402" s="5">
        <f>VLOOKUP(F2402,'Set up'!$A$2:$D$57,4,FALSE)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up'!$A$2:$E$57,5,FALSE)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up'!$A$2:$C$57,2,FALSE)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up'!$A$2:$C$57,3,FALSE)</f>
        <v>Cash</v>
      </c>
      <c r="J2403" s="5">
        <f>VLOOKUP(F2403,'Set up'!$A$2:$D$57,4,FALSE)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up'!$A$2:$E$57,5,FALSE)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up'!$A$2:$C$57,2,FALSE)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up'!$A$2:$C$57,3,FALSE)</f>
        <v>Cash</v>
      </c>
      <c r="J2404" s="5">
        <f>VLOOKUP(F2404,'Set up'!$A$2:$D$57,4,FALSE)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up'!$A$2:$E$57,5,FALSE)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up'!$A$2:$C$57,2,FALSE)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up'!$A$2:$C$57,3,FALSE)</f>
        <v>Cash</v>
      </c>
      <c r="J2405" s="5">
        <f>VLOOKUP(F2405,'Set up'!$A$2:$D$57,4,FALSE)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up'!$A$2:$E$57,5,FALSE)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up'!$A$2:$C$57,2,FALSE)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up'!$A$2:$C$57,3,FALSE)</f>
        <v>60</v>
      </c>
      <c r="J2406" s="5">
        <f>VLOOKUP(F2406,'Set up'!$A$2:$D$57,4,FALSE)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1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up'!$A$2:$E$57,5,FALSE)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up'!$A$2:$C$57,2,FALSE)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up'!$A$2:$C$57,3,FALSE)</f>
        <v>60</v>
      </c>
      <c r="J2407" s="5">
        <f>VLOOKUP(F2407,'Set up'!$A$2:$D$57,4,FALSE)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1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up'!$A$2:$E$57,5,FALSE)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up'!$A$2:$C$57,2,FALSE)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up'!$A$2:$C$57,3,FALSE)</f>
        <v>60</v>
      </c>
      <c r="J2408" s="5">
        <f>VLOOKUP(F2408,'Set up'!$A$2:$D$57,4,FALSE)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1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up'!$A$2:$E$57,5,FALSE)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up'!$A$2:$C$57,2,FALSE)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up'!$A$2:$C$57,3,FALSE)</f>
        <v>60</v>
      </c>
      <c r="J2409" s="5">
        <f>VLOOKUP(F2409,'Set up'!$A$2:$D$57,4,FALSE)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1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up'!$A$2:$E$57,5,FALSE)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up'!$A$2:$C$57,2,FALSE)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up'!$A$2:$C$57,3,FALSE)</f>
        <v>Cash</v>
      </c>
      <c r="J2410" s="5">
        <f>VLOOKUP(F2410,'Set up'!$A$2:$D$57,4,FALSE)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up'!$A$2:$E$57,5,FALSE)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up'!$A$2:$C$57,2,FALSE)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up'!$A$2:$C$57,3,FALSE)</f>
        <v>Cash</v>
      </c>
      <c r="J2411" s="5">
        <f>VLOOKUP(F2411,'Set up'!$A$2:$D$57,4,FALSE)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up'!$A$2:$E$57,5,FALSE)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up'!$A$2:$C$57,2,FALSE)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up'!$A$2:$C$57,3,FALSE)</f>
        <v>Cash</v>
      </c>
      <c r="J2412" s="5">
        <f>VLOOKUP(F2412,'Set up'!$A$2:$D$57,4,FALSE)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up'!$A$2:$E$57,5,FALSE)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up'!$A$2:$C$57,2,FALSE)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up'!$A$2:$C$57,3,FALSE)</f>
        <v>Cash</v>
      </c>
      <c r="J2413" s="5">
        <f>VLOOKUP(F2413,'Set up'!$A$2:$D$57,4,FALSE)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up'!$A$2:$E$57,5,FALSE)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up'!$A$2:$C$57,2,FALSE)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up'!$A$2:$C$57,3,FALSE)</f>
        <v>Cash</v>
      </c>
      <c r="J2414" s="5">
        <f>VLOOKUP(F2414,'Set up'!$A$2:$D$57,4,FALSE)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up'!$A$2:$E$57,5,FALSE)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up'!$A$2:$C$57,2,FALSE)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up'!$A$2:$C$57,3,FALSE)</f>
        <v>Cash</v>
      </c>
      <c r="J2415" s="5">
        <f>VLOOKUP(F2415,'Set up'!$A$2:$D$57,4,FALSE)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2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up'!$A$2:$E$57,5,FALSE)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up'!$A$2:$C$57,2,FALSE)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up'!$A$2:$C$57,3,FALSE)</f>
        <v>Cash</v>
      </c>
      <c r="J2416" s="5">
        <f>VLOOKUP(F2416,'Set up'!$A$2:$D$57,4,FALSE)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2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up'!$A$2:$E$57,5,FALSE)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up'!$A$2:$C$57,2,FALSE)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up'!$A$2:$C$57,3,FALSE)</f>
        <v>Cash</v>
      </c>
      <c r="J2417" s="5">
        <f>VLOOKUP(F2417,'Set up'!$A$2:$D$57,4,FALSE)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2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up'!$A$2:$E$57,5,FALSE)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up'!$A$2:$C$57,2,FALSE)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up'!$A$2:$C$57,3,FALSE)</f>
        <v>Cash</v>
      </c>
      <c r="J2418" s="5">
        <f>VLOOKUP(F2418,'Set up'!$A$2:$D$57,4,FALSE)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3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up'!$A$2:$E$57,5,FALSE)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up'!$A$2:$C$57,2,FALSE)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up'!$A$2:$C$57,3,FALSE)</f>
        <v>Cash</v>
      </c>
      <c r="J2419" s="5">
        <f>VLOOKUP(F2419,'Set up'!$A$2:$D$57,4,FALSE)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3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up'!$A$2:$E$57,5,FALSE)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up'!$A$2:$C$57,2,FALSE)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up'!$A$2:$C$57,3,FALSE)</f>
        <v>Cash</v>
      </c>
      <c r="J2420" s="5">
        <f>VLOOKUP(F2420,'Set up'!$A$2:$D$57,4,FALSE)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3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up'!$A$2:$E$57,5,FALSE)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up'!$A$2:$C$57,2,FALSE)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up'!$A$2:$C$57,3,FALSE)</f>
        <v>Cash</v>
      </c>
      <c r="J2421" s="5">
        <f>VLOOKUP(F2421,'Set up'!$A$2:$D$57,4,FALSE)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3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up'!$A$2:$E$57,5,FALSE)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up'!$A$2:$C$57,2,FALSE)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up'!$A$2:$C$57,3,FALSE)</f>
        <v>Cash</v>
      </c>
      <c r="J2422" s="5">
        <f>VLOOKUP(F2422,'Set up'!$A$2:$D$57,4,FALSE)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3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up'!$A$2:$E$57,5,FALSE)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up'!$A$2:$C$57,2,FALSE)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up'!$A$2:$C$57,3,FALSE)</f>
        <v>Cash</v>
      </c>
      <c r="J2423" s="5">
        <f>VLOOKUP(F2423,'Set up'!$A$2:$D$57,4,FALSE)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3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up'!$A$2:$E$57,5,FALSE)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up'!$A$2:$C$57,2,FALSE)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up'!$A$2:$C$57,3,FALSE)</f>
        <v>Cash</v>
      </c>
      <c r="J2424" s="5">
        <f>VLOOKUP(F2424,'Set up'!$A$2:$D$57,4,FALSE)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3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up'!$A$2:$E$57,5,FALSE)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up'!$A$2:$C$57,2,FALSE)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up'!$A$2:$C$57,3,FALSE)</f>
        <v>Cash</v>
      </c>
      <c r="J2425" s="5">
        <f>VLOOKUP(F2425,'Set up'!$A$2:$D$57,4,FALSE)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3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up'!$A$2:$E$57,5,FALSE)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up'!$A$2:$C$57,2,FALSE)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up'!$A$2:$C$57,3,FALSE)</f>
        <v>Cash</v>
      </c>
      <c r="J2426" s="5">
        <f>VLOOKUP(F2426,'Set up'!$A$2:$D$57,4,FALSE)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3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up'!$A$2:$E$57,5,FALSE)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4">MONTH(A2427)</f>
        <v>12</v>
      </c>
      <c r="C2427" s="5">
        <f t="shared" ref="C2427" si="745">YEAR(A2427)</f>
        <v>2023</v>
      </c>
      <c r="D2427" s="88" t="s">
        <v>2193</v>
      </c>
      <c r="E2427" s="5" t="str">
        <f>VLOOKUP(F2427,'Set up'!$A$2:$C$57,2,FALSE)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up'!$A$2:$C$57,3,FALSE)</f>
        <v>Cash</v>
      </c>
      <c r="J2427" s="5">
        <f>VLOOKUP(F2427,'Set up'!$A$2:$D$57,4,FALSE)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up'!$A$2:$E$57,5,FALSE)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6">MONTH(A2428)</f>
        <v>12</v>
      </c>
      <c r="C2428" s="5">
        <f t="shared" ref="C2428:C2430" si="747">YEAR(A2428)</f>
        <v>2023</v>
      </c>
      <c r="D2428" s="88" t="s">
        <v>2263</v>
      </c>
      <c r="E2428" s="5" t="str">
        <f>VLOOKUP(F2428,'Set up'!$A$2:$C$57,2,FALSE)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up'!$A$2:$C$57,3,FALSE)</f>
        <v>Cash</v>
      </c>
      <c r="J2428" s="5">
        <f>VLOOKUP(F2428,'Set up'!$A$2:$D$57,4,FALSE)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up'!$A$2:$E$57,5,FALSE)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6"/>
        <v>12</v>
      </c>
      <c r="C2429" s="5">
        <f t="shared" si="747"/>
        <v>2023</v>
      </c>
      <c r="D2429" s="88" t="s">
        <v>2193</v>
      </c>
      <c r="E2429" s="5" t="str">
        <f>VLOOKUP(F2429,'Set up'!$A$2:$C$57,2,FALSE)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up'!$A$2:$C$57,3,FALSE)</f>
        <v>Cash</v>
      </c>
      <c r="J2429" s="5">
        <f>VLOOKUP(F2429,'Set up'!$A$2:$D$57,4,FALSE)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3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up'!$A$2:$E$57,5,FALSE)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6"/>
        <v>12</v>
      </c>
      <c r="C2430" s="5">
        <f t="shared" si="747"/>
        <v>2023</v>
      </c>
      <c r="D2430" s="88" t="s">
        <v>2194</v>
      </c>
      <c r="E2430" s="5" t="str">
        <f>VLOOKUP(F2430,'Set up'!$A$2:$C$57,2,FALSE)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up'!$A$2:$C$57,3,FALSE)</f>
        <v>Cash</v>
      </c>
      <c r="J2430" s="5">
        <f>VLOOKUP(F2430,'Set up'!$A$2:$D$57,4,FALSE)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8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up'!$A$2:$E$57,5,FALSE)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49">MONTH(A2431)</f>
        <v>12</v>
      </c>
      <c r="C2431" s="5">
        <f t="shared" ref="C2431:C2493" si="750">YEAR(A2431)</f>
        <v>2023</v>
      </c>
      <c r="D2431" s="88" t="s">
        <v>2194</v>
      </c>
      <c r="E2431" s="5" t="str">
        <f>VLOOKUP(F2431,'Set up'!$A$2:$C$57,2,FALSE)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up'!$A$2:$C$57,3,FALSE)</f>
        <v>Cash</v>
      </c>
      <c r="J2431" s="5">
        <f>VLOOKUP(F2431,'Set up'!$A$2:$D$57,4,FALSE)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8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up'!$A$2:$E$57,5,FALSE)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49"/>
        <v>12</v>
      </c>
      <c r="C2432" s="5">
        <f t="shared" si="750"/>
        <v>2023</v>
      </c>
      <c r="D2432" s="88" t="s">
        <v>2194</v>
      </c>
      <c r="E2432" s="5" t="str">
        <f>VLOOKUP(F2432,'Set up'!$A$2:$C$57,2,FALSE)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up'!$A$2:$C$57,3,FALSE)</f>
        <v>Cash</v>
      </c>
      <c r="J2432" s="5">
        <f>VLOOKUP(F2432,'Set up'!$A$2:$D$57,4,FALSE)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8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up'!$A$2:$E$57,5,FALSE)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49"/>
        <v>12</v>
      </c>
      <c r="C2433" s="5">
        <f t="shared" si="750"/>
        <v>2023</v>
      </c>
      <c r="D2433" s="88" t="s">
        <v>2194</v>
      </c>
      <c r="E2433" s="5" t="str">
        <f>VLOOKUP(F2433,'Set up'!$A$2:$C$57,2,FALSE)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up'!$A$2:$C$57,3,FALSE)</f>
        <v>Cash</v>
      </c>
      <c r="J2433" s="5">
        <f>VLOOKUP(F2433,'Set up'!$A$2:$D$57,4,FALSE)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8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up'!$A$2:$E$57,5,FALSE)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49"/>
        <v>12</v>
      </c>
      <c r="C2434" s="5">
        <f t="shared" si="750"/>
        <v>2023</v>
      </c>
      <c r="D2434" s="88" t="s">
        <v>2194</v>
      </c>
      <c r="E2434" s="5" t="str">
        <f>VLOOKUP(F2434,'Set up'!$A$2:$C$57,2,FALSE)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up'!$A$2:$C$57,3,FALSE)</f>
        <v>Cash</v>
      </c>
      <c r="J2434" s="5">
        <f>VLOOKUP(F2434,'Set up'!$A$2:$D$57,4,FALSE)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8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up'!$A$2:$E$57,5,FALSE)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49"/>
        <v>12</v>
      </c>
      <c r="C2435" s="5">
        <f t="shared" si="750"/>
        <v>2023</v>
      </c>
      <c r="D2435" s="88" t="s">
        <v>2194</v>
      </c>
      <c r="E2435" s="5" t="str">
        <f>VLOOKUP(F2435,'Set up'!$A$2:$C$57,2,FALSE)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up'!$A$2:$C$57,3,FALSE)</f>
        <v>Cash</v>
      </c>
      <c r="J2435" s="5">
        <f>VLOOKUP(F2435,'Set up'!$A$2:$D$57,4,FALSE)</f>
        <v>0</v>
      </c>
      <c r="K2435" s="4">
        <f t="shared" ref="K2435:K2498" si="751">A2435+J2435</f>
        <v>45276</v>
      </c>
      <c r="L2435" s="5">
        <f t="shared" ref="L2435:L2498" si="752">MONTH(K2435)</f>
        <v>12</v>
      </c>
      <c r="M2435" s="5">
        <f t="shared" ref="M2435:M2498" si="753">YEAR(K2435)</f>
        <v>2023</v>
      </c>
      <c r="N2435" s="96">
        <v>480</v>
      </c>
      <c r="O2435" s="6">
        <f t="shared" si="748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up'!$A$2:$E$57,5,FALSE)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49"/>
        <v>12</v>
      </c>
      <c r="C2436" s="5">
        <f t="shared" si="750"/>
        <v>2023</v>
      </c>
      <c r="D2436" s="88" t="s">
        <v>2194</v>
      </c>
      <c r="E2436" s="5" t="str">
        <f>VLOOKUP(F2436,'Set up'!$A$2:$C$57,2,FALSE)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up'!$A$2:$C$57,3,FALSE)</f>
        <v>Cash</v>
      </c>
      <c r="J2436" s="5">
        <f>VLOOKUP(F2436,'Set up'!$A$2:$D$57,4,FALSE)</f>
        <v>0</v>
      </c>
      <c r="K2436" s="4">
        <f t="shared" si="751"/>
        <v>45276</v>
      </c>
      <c r="L2436" s="5">
        <f t="shared" si="752"/>
        <v>12</v>
      </c>
      <c r="M2436" s="5">
        <f t="shared" si="753"/>
        <v>2023</v>
      </c>
      <c r="N2436" s="96">
        <v>170</v>
      </c>
      <c r="O2436" s="6">
        <f t="shared" si="748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up'!$A$2:$E$57,5,FALSE)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49"/>
        <v>12</v>
      </c>
      <c r="C2437" s="5">
        <f t="shared" si="750"/>
        <v>2023</v>
      </c>
      <c r="D2437" s="88" t="s">
        <v>2194</v>
      </c>
      <c r="E2437" s="5" t="str">
        <f>VLOOKUP(F2437,'Set up'!$A$2:$C$57,2,FALSE)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up'!$A$2:$C$57,3,FALSE)</f>
        <v>Cash</v>
      </c>
      <c r="J2437" s="5">
        <f>VLOOKUP(F2437,'Set up'!$A$2:$D$57,4,FALSE)</f>
        <v>0</v>
      </c>
      <c r="K2437" s="4">
        <f t="shared" si="751"/>
        <v>45276</v>
      </c>
      <c r="L2437" s="5">
        <f t="shared" si="752"/>
        <v>12</v>
      </c>
      <c r="M2437" s="5">
        <f t="shared" si="753"/>
        <v>2023</v>
      </c>
      <c r="N2437" s="96">
        <v>96</v>
      </c>
      <c r="O2437" s="6">
        <f t="shared" si="748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up'!$A$2:$E$57,5,FALSE)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49"/>
        <v>12</v>
      </c>
      <c r="C2438" s="5">
        <f t="shared" si="750"/>
        <v>2023</v>
      </c>
      <c r="D2438" s="88" t="s">
        <v>2195</v>
      </c>
      <c r="E2438" s="5" t="str">
        <f>VLOOKUP(F2438,'Set up'!$A$2:$C$57,2,FALSE)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up'!$A$2:$C$57,3,FALSE)</f>
        <v>Cash</v>
      </c>
      <c r="J2438" s="5">
        <f>VLOOKUP(F2438,'Set up'!$A$2:$D$57,4,FALSE)</f>
        <v>0</v>
      </c>
      <c r="K2438" s="4">
        <f t="shared" si="751"/>
        <v>45276</v>
      </c>
      <c r="L2438" s="5">
        <f t="shared" si="752"/>
        <v>12</v>
      </c>
      <c r="M2438" s="5">
        <f t="shared" si="753"/>
        <v>2023</v>
      </c>
      <c r="N2438" s="96">
        <v>1606</v>
      </c>
      <c r="O2438" s="6">
        <f t="shared" si="748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up'!$A$2:$E$57,5,FALSE)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49"/>
        <v>12</v>
      </c>
      <c r="C2439" s="5">
        <f t="shared" si="750"/>
        <v>2023</v>
      </c>
      <c r="D2439" s="88" t="s">
        <v>2195</v>
      </c>
      <c r="E2439" s="5" t="str">
        <f>VLOOKUP(F2439,'Set up'!$A$2:$C$57,2,FALSE)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up'!$A$2:$C$57,3,FALSE)</f>
        <v>Cash</v>
      </c>
      <c r="J2439" s="5">
        <f>VLOOKUP(F2439,'Set up'!$A$2:$D$57,4,FALSE)</f>
        <v>0</v>
      </c>
      <c r="K2439" s="4">
        <f t="shared" si="751"/>
        <v>45276</v>
      </c>
      <c r="L2439" s="5">
        <f t="shared" si="752"/>
        <v>12</v>
      </c>
      <c r="M2439" s="5">
        <f t="shared" si="753"/>
        <v>2023</v>
      </c>
      <c r="N2439" s="96">
        <v>420</v>
      </c>
      <c r="O2439" s="6">
        <f t="shared" si="748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up'!$A$2:$E$57,5,FALSE)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49"/>
        <v>12</v>
      </c>
      <c r="C2440" s="5">
        <f t="shared" si="750"/>
        <v>2023</v>
      </c>
      <c r="D2440" s="88" t="s">
        <v>2195</v>
      </c>
      <c r="E2440" s="5" t="str">
        <f>VLOOKUP(F2440,'Set up'!$A$2:$C$57,2,FALSE)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up'!$A$2:$C$57,3,FALSE)</f>
        <v>Cash</v>
      </c>
      <c r="J2440" s="5">
        <f>VLOOKUP(F2440,'Set up'!$A$2:$D$57,4,FALSE)</f>
        <v>0</v>
      </c>
      <c r="K2440" s="4">
        <f t="shared" si="751"/>
        <v>45276</v>
      </c>
      <c r="L2440" s="5">
        <f t="shared" si="752"/>
        <v>12</v>
      </c>
      <c r="M2440" s="5">
        <f t="shared" si="753"/>
        <v>2023</v>
      </c>
      <c r="N2440" s="96">
        <v>105</v>
      </c>
      <c r="O2440" s="6">
        <f t="shared" si="748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up'!$A$2:$E$57,5,FALSE)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49"/>
        <v>12</v>
      </c>
      <c r="C2441" s="5">
        <f t="shared" si="750"/>
        <v>2023</v>
      </c>
      <c r="D2441" s="88" t="s">
        <v>2196</v>
      </c>
      <c r="E2441" s="5" t="str">
        <f>VLOOKUP(F2441,'Set up'!$A$2:$C$57,2,FALSE)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up'!$A$2:$C$57,3,FALSE)</f>
        <v>Cash</v>
      </c>
      <c r="J2441" s="5">
        <f>VLOOKUP(F2441,'Set up'!$A$2:$D$57,4,FALSE)</f>
        <v>0</v>
      </c>
      <c r="K2441" s="4">
        <f t="shared" si="751"/>
        <v>45276</v>
      </c>
      <c r="L2441" s="5">
        <f t="shared" si="752"/>
        <v>12</v>
      </c>
      <c r="M2441" s="5">
        <f t="shared" si="753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up'!$A$2:$E$57,5,FALSE)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49"/>
        <v>12</v>
      </c>
      <c r="C2442" s="5">
        <f t="shared" si="750"/>
        <v>2023</v>
      </c>
      <c r="D2442" s="88" t="s">
        <v>2197</v>
      </c>
      <c r="E2442" s="5" t="str">
        <f>VLOOKUP(F2442,'Set up'!$A$2:$C$57,2,FALSE)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up'!$A$2:$C$57,3,FALSE)</f>
        <v>Cash</v>
      </c>
      <c r="J2442" s="5">
        <f>VLOOKUP(F2442,'Set up'!$A$2:$D$57,4,FALSE)</f>
        <v>0</v>
      </c>
      <c r="K2442" s="4">
        <f t="shared" si="751"/>
        <v>45276</v>
      </c>
      <c r="L2442" s="5">
        <f t="shared" si="752"/>
        <v>12</v>
      </c>
      <c r="M2442" s="5">
        <f t="shared" si="753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up'!$A$2:$E$57,5,FALSE)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49"/>
        <v>12</v>
      </c>
      <c r="C2443" s="5">
        <f t="shared" si="750"/>
        <v>2023</v>
      </c>
      <c r="D2443" s="88" t="s">
        <v>2197</v>
      </c>
      <c r="E2443" s="5" t="str">
        <f>VLOOKUP(F2443,'Set up'!$A$2:$C$57,2,FALSE)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up'!$A$2:$C$57,3,FALSE)</f>
        <v>Cash</v>
      </c>
      <c r="J2443" s="5">
        <f>VLOOKUP(F2443,'Set up'!$A$2:$D$57,4,FALSE)</f>
        <v>0</v>
      </c>
      <c r="K2443" s="4">
        <f t="shared" si="751"/>
        <v>45276</v>
      </c>
      <c r="L2443" s="5">
        <f t="shared" si="752"/>
        <v>12</v>
      </c>
      <c r="M2443" s="5">
        <f t="shared" si="753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up'!$A$2:$E$57,5,FALSE)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49"/>
        <v>12</v>
      </c>
      <c r="C2444" s="5">
        <f t="shared" si="750"/>
        <v>2023</v>
      </c>
      <c r="D2444" s="88" t="s">
        <v>2197</v>
      </c>
      <c r="E2444" s="5" t="str">
        <f>VLOOKUP(F2444,'Set up'!$A$2:$C$57,2,FALSE)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up'!$A$2:$C$57,3,FALSE)</f>
        <v>Cash</v>
      </c>
      <c r="J2444" s="5">
        <f>VLOOKUP(F2444,'Set up'!$A$2:$D$57,4,FALSE)</f>
        <v>0</v>
      </c>
      <c r="K2444" s="4">
        <f t="shared" si="751"/>
        <v>45276</v>
      </c>
      <c r="L2444" s="5">
        <f t="shared" si="752"/>
        <v>12</v>
      </c>
      <c r="M2444" s="5">
        <f t="shared" si="753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up'!$A$2:$E$57,5,FALSE)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49"/>
        <v>12</v>
      </c>
      <c r="C2445" s="5">
        <f t="shared" si="750"/>
        <v>2023</v>
      </c>
      <c r="D2445" s="88" t="s">
        <v>2197</v>
      </c>
      <c r="E2445" s="5" t="str">
        <f>VLOOKUP(F2445,'Set up'!$A$2:$C$57,2,FALSE)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up'!$A$2:$C$57,3,FALSE)</f>
        <v>Cash</v>
      </c>
      <c r="J2445" s="5">
        <f>VLOOKUP(F2445,'Set up'!$A$2:$D$57,4,FALSE)</f>
        <v>0</v>
      </c>
      <c r="K2445" s="4">
        <f t="shared" si="751"/>
        <v>45276</v>
      </c>
      <c r="L2445" s="5">
        <f t="shared" si="752"/>
        <v>12</v>
      </c>
      <c r="M2445" s="5">
        <f t="shared" si="753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up'!$A$2:$E$57,5,FALSE)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49"/>
        <v>12</v>
      </c>
      <c r="C2446" s="5">
        <f t="shared" si="750"/>
        <v>2023</v>
      </c>
      <c r="D2446" s="88" t="s">
        <v>2198</v>
      </c>
      <c r="E2446" s="5" t="str">
        <f>VLOOKUP(F2446,'Set up'!$A$2:$C$57,2,FALSE)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up'!$A$2:$C$57,3,FALSE)</f>
        <v>Cash</v>
      </c>
      <c r="J2446" s="5">
        <f>VLOOKUP(F2446,'Set up'!$A$2:$D$57,4,FALSE)</f>
        <v>0</v>
      </c>
      <c r="K2446" s="4">
        <f t="shared" si="751"/>
        <v>45278</v>
      </c>
      <c r="L2446" s="5">
        <f t="shared" si="752"/>
        <v>12</v>
      </c>
      <c r="M2446" s="5">
        <f t="shared" si="753"/>
        <v>2023</v>
      </c>
      <c r="N2446" s="96">
        <v>1738</v>
      </c>
      <c r="P2446" s="6">
        <f t="shared" si="738"/>
        <v>1738</v>
      </c>
      <c r="Q2446" s="7">
        <f t="shared" si="740"/>
        <v>4008674.1500000018</v>
      </c>
      <c r="R2446" s="44" t="str">
        <f>VLOOKUP(F2446,'Set up'!$A$2:$E$57,5,FALSE)</f>
        <v>PD Chq</v>
      </c>
    </row>
    <row r="2447" spans="1:19" ht="15" customHeight="1" x14ac:dyDescent="0.35">
      <c r="A2447" s="4">
        <v>45278</v>
      </c>
      <c r="B2447" s="5">
        <f t="shared" si="749"/>
        <v>12</v>
      </c>
      <c r="C2447" s="5">
        <f t="shared" si="750"/>
        <v>2023</v>
      </c>
      <c r="D2447" s="88" t="s">
        <v>2198</v>
      </c>
      <c r="E2447" s="5" t="str">
        <f>VLOOKUP(F2447,'Set up'!$A$2:$C$57,2,FALSE)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up'!$A$2:$C$57,3,FALSE)</f>
        <v>Cash</v>
      </c>
      <c r="J2447" s="5">
        <f>VLOOKUP(F2447,'Set up'!$A$2:$D$57,4,FALSE)</f>
        <v>0</v>
      </c>
      <c r="K2447" s="4">
        <f t="shared" si="751"/>
        <v>45278</v>
      </c>
      <c r="L2447" s="5">
        <f t="shared" si="752"/>
        <v>12</v>
      </c>
      <c r="M2447" s="5">
        <f t="shared" si="753"/>
        <v>2023</v>
      </c>
      <c r="N2447" s="96">
        <v>832.5</v>
      </c>
      <c r="P2447" s="6">
        <f t="shared" si="738"/>
        <v>832.5</v>
      </c>
      <c r="Q2447" s="7">
        <f t="shared" si="740"/>
        <v>4009506.6500000018</v>
      </c>
      <c r="R2447" s="44" t="str">
        <f>VLOOKUP(F2447,'Set up'!$A$2:$E$57,5,FALSE)</f>
        <v>PD Chq</v>
      </c>
    </row>
    <row r="2448" spans="1:19" ht="15" customHeight="1" x14ac:dyDescent="0.35">
      <c r="A2448" s="4">
        <v>45278</v>
      </c>
      <c r="B2448" s="5">
        <f t="shared" si="749"/>
        <v>12</v>
      </c>
      <c r="C2448" s="5">
        <f t="shared" si="750"/>
        <v>2023</v>
      </c>
      <c r="D2448" s="88" t="s">
        <v>2198</v>
      </c>
      <c r="E2448" s="5" t="str">
        <f>VLOOKUP(F2448,'Set up'!$A$2:$C$57,2,FALSE)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up'!$A$2:$C$57,3,FALSE)</f>
        <v>Cash</v>
      </c>
      <c r="J2448" s="5">
        <f>VLOOKUP(F2448,'Set up'!$A$2:$D$57,4,FALSE)</f>
        <v>0</v>
      </c>
      <c r="K2448" s="4">
        <f t="shared" si="751"/>
        <v>45278</v>
      </c>
      <c r="L2448" s="5">
        <f t="shared" si="752"/>
        <v>12</v>
      </c>
      <c r="M2448" s="5">
        <f t="shared" si="753"/>
        <v>2023</v>
      </c>
      <c r="N2448" s="96">
        <v>95</v>
      </c>
      <c r="P2448" s="6">
        <f t="shared" si="738"/>
        <v>95</v>
      </c>
      <c r="Q2448" s="7">
        <f t="shared" si="740"/>
        <v>4009601.6500000018</v>
      </c>
      <c r="R2448" s="44" t="str">
        <f>VLOOKUP(F2448,'Set up'!$A$2:$E$57,5,FALSE)</f>
        <v>PD Chq</v>
      </c>
    </row>
    <row r="2449" spans="1:19" ht="15" customHeight="1" x14ac:dyDescent="0.35">
      <c r="A2449" s="4">
        <v>45278</v>
      </c>
      <c r="B2449" s="5">
        <f t="shared" si="749"/>
        <v>12</v>
      </c>
      <c r="C2449" s="5">
        <f t="shared" si="750"/>
        <v>2023</v>
      </c>
      <c r="D2449" s="88" t="s">
        <v>2198</v>
      </c>
      <c r="E2449" s="5" t="str">
        <f>VLOOKUP(F2449,'Set up'!$A$2:$C$57,2,FALSE)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up'!$A$2:$C$57,3,FALSE)</f>
        <v>Cash</v>
      </c>
      <c r="J2449" s="5">
        <f>VLOOKUP(F2449,'Set up'!$A$2:$D$57,4,FALSE)</f>
        <v>0</v>
      </c>
      <c r="K2449" s="4">
        <f t="shared" si="751"/>
        <v>45278</v>
      </c>
      <c r="L2449" s="5">
        <f t="shared" si="752"/>
        <v>12</v>
      </c>
      <c r="M2449" s="5">
        <f t="shared" si="753"/>
        <v>2023</v>
      </c>
      <c r="N2449" s="96">
        <v>312.5</v>
      </c>
      <c r="P2449" s="6">
        <f t="shared" si="738"/>
        <v>312.5</v>
      </c>
      <c r="Q2449" s="7">
        <f t="shared" si="740"/>
        <v>4009914.1500000018</v>
      </c>
      <c r="R2449" s="44" t="str">
        <f>VLOOKUP(F2449,'Set up'!$A$2:$E$57,5,FALSE)</f>
        <v>PD Chq</v>
      </c>
    </row>
    <row r="2450" spans="1:19" ht="15" customHeight="1" x14ac:dyDescent="0.35">
      <c r="A2450" s="4">
        <v>45278</v>
      </c>
      <c r="B2450" s="5">
        <f t="shared" si="749"/>
        <v>12</v>
      </c>
      <c r="C2450" s="5">
        <f t="shared" si="750"/>
        <v>2023</v>
      </c>
      <c r="D2450" s="88" t="s">
        <v>2199</v>
      </c>
      <c r="E2450" s="5" t="str">
        <f>VLOOKUP(F2450,'Set up'!$A$2:$C$57,2,FALSE)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up'!$A$2:$C$57,3,FALSE)</f>
        <v>120</v>
      </c>
      <c r="J2450" s="5">
        <f>VLOOKUP(F2450,'Set up'!$A$2:$D$57,4,FALSE)</f>
        <v>120</v>
      </c>
      <c r="K2450" s="4">
        <f t="shared" si="751"/>
        <v>45398</v>
      </c>
      <c r="L2450" s="5">
        <f t="shared" si="752"/>
        <v>4</v>
      </c>
      <c r="M2450" s="5">
        <f t="shared" si="753"/>
        <v>2024</v>
      </c>
      <c r="N2450" s="96">
        <v>696</v>
      </c>
      <c r="O2450" s="6">
        <f t="shared" ref="O2450" si="754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up'!$A$2:$E$57,5,FALSE)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49"/>
        <v>12</v>
      </c>
      <c r="C2451" s="5">
        <f t="shared" si="750"/>
        <v>2023</v>
      </c>
      <c r="D2451" s="88" t="s">
        <v>2200</v>
      </c>
      <c r="E2451" s="5" t="str">
        <f>VLOOKUP(F2451,'Set up'!$A$2:$C$57,2,FALSE)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up'!$A$2:$C$57,3,FALSE)</f>
        <v>Cash</v>
      </c>
      <c r="J2451" s="5">
        <f>VLOOKUP(F2451,'Set up'!$A$2:$D$57,4,FALSE)</f>
        <v>0</v>
      </c>
      <c r="K2451" s="4">
        <f t="shared" si="751"/>
        <v>45279</v>
      </c>
      <c r="L2451" s="5">
        <f t="shared" si="752"/>
        <v>12</v>
      </c>
      <c r="M2451" s="5">
        <f t="shared" si="753"/>
        <v>2023</v>
      </c>
      <c r="N2451" s="96">
        <v>1738</v>
      </c>
      <c r="P2451" s="6">
        <f t="shared" si="738"/>
        <v>1738</v>
      </c>
      <c r="Q2451" s="7">
        <f t="shared" si="740"/>
        <v>4012348.1500000018</v>
      </c>
      <c r="R2451" s="44" t="str">
        <f>VLOOKUP(F2451,'Set up'!$A$2:$E$57,5,FALSE)</f>
        <v>Trsf</v>
      </c>
    </row>
    <row r="2452" spans="1:19" ht="15" customHeight="1" x14ac:dyDescent="0.35">
      <c r="A2452" s="4">
        <v>45279</v>
      </c>
      <c r="B2452" s="5">
        <f t="shared" si="749"/>
        <v>12</v>
      </c>
      <c r="C2452" s="5">
        <f t="shared" si="750"/>
        <v>2023</v>
      </c>
      <c r="D2452" s="88" t="s">
        <v>2200</v>
      </c>
      <c r="E2452" s="5" t="str">
        <f>VLOOKUP(F2452,'Set up'!$A$2:$C$57,2,FALSE)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up'!$A$2:$C$57,3,FALSE)</f>
        <v>Cash</v>
      </c>
      <c r="J2452" s="5">
        <f>VLOOKUP(F2452,'Set up'!$A$2:$D$57,4,FALSE)</f>
        <v>0</v>
      </c>
      <c r="K2452" s="4">
        <f t="shared" si="751"/>
        <v>45279</v>
      </c>
      <c r="L2452" s="5">
        <f t="shared" si="752"/>
        <v>12</v>
      </c>
      <c r="M2452" s="5">
        <f t="shared" si="753"/>
        <v>2023</v>
      </c>
      <c r="N2452" s="96">
        <v>405</v>
      </c>
      <c r="P2452" s="6">
        <f t="shared" si="738"/>
        <v>405</v>
      </c>
      <c r="Q2452" s="7">
        <f t="shared" si="740"/>
        <v>4012753.1500000018</v>
      </c>
      <c r="R2452" s="44" t="str">
        <f>VLOOKUP(F2452,'Set up'!$A$2:$E$57,5,FALSE)</f>
        <v>Trsf</v>
      </c>
    </row>
    <row r="2453" spans="1:19" ht="15" customHeight="1" x14ac:dyDescent="0.35">
      <c r="A2453" s="4">
        <v>45279</v>
      </c>
      <c r="B2453" s="5">
        <f t="shared" si="749"/>
        <v>12</v>
      </c>
      <c r="C2453" s="5">
        <f t="shared" si="750"/>
        <v>2023</v>
      </c>
      <c r="D2453" s="88" t="s">
        <v>2200</v>
      </c>
      <c r="E2453" s="5" t="str">
        <f>VLOOKUP(F2453,'Set up'!$A$2:$C$57,2,FALSE)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up'!$A$2:$C$57,3,FALSE)</f>
        <v>Cash</v>
      </c>
      <c r="J2453" s="5">
        <f>VLOOKUP(F2453,'Set up'!$A$2:$D$57,4,FALSE)</f>
        <v>0</v>
      </c>
      <c r="K2453" s="4">
        <f t="shared" si="751"/>
        <v>45279</v>
      </c>
      <c r="L2453" s="5">
        <f t="shared" si="752"/>
        <v>12</v>
      </c>
      <c r="M2453" s="5">
        <f t="shared" si="753"/>
        <v>2023</v>
      </c>
      <c r="N2453" s="96">
        <v>250</v>
      </c>
      <c r="P2453" s="6">
        <f t="shared" ref="P2453:P2516" si="755">SUM(N2453+O2453)</f>
        <v>250</v>
      </c>
      <c r="Q2453" s="7">
        <f t="shared" si="740"/>
        <v>4013003.1500000018</v>
      </c>
      <c r="R2453" s="44" t="str">
        <f>VLOOKUP(F2453,'Set up'!$A$2:$E$57,5,FALSE)</f>
        <v>Trsf</v>
      </c>
    </row>
    <row r="2454" spans="1:19" ht="15" customHeight="1" x14ac:dyDescent="0.35">
      <c r="A2454" s="4">
        <v>45279</v>
      </c>
      <c r="B2454" s="5">
        <f t="shared" si="749"/>
        <v>12</v>
      </c>
      <c r="C2454" s="5">
        <f t="shared" si="750"/>
        <v>2023</v>
      </c>
      <c r="D2454" s="88" t="s">
        <v>2200</v>
      </c>
      <c r="E2454" s="5" t="str">
        <f>VLOOKUP(F2454,'Set up'!$A$2:$C$57,2,FALSE)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up'!$A$2:$C$57,3,FALSE)</f>
        <v>Cash</v>
      </c>
      <c r="J2454" s="5">
        <f>VLOOKUP(F2454,'Set up'!$A$2:$D$57,4,FALSE)</f>
        <v>0</v>
      </c>
      <c r="K2454" s="4">
        <f t="shared" si="751"/>
        <v>45279</v>
      </c>
      <c r="L2454" s="5">
        <f t="shared" si="752"/>
        <v>12</v>
      </c>
      <c r="M2454" s="5">
        <f t="shared" si="753"/>
        <v>2023</v>
      </c>
      <c r="N2454" s="96">
        <v>105</v>
      </c>
      <c r="P2454" s="6">
        <f t="shared" si="755"/>
        <v>105</v>
      </c>
      <c r="Q2454" s="7">
        <f t="shared" si="740"/>
        <v>4013108.1500000018</v>
      </c>
      <c r="R2454" s="44" t="str">
        <f>VLOOKUP(F2454,'Set up'!$A$2:$E$57,5,FALSE)</f>
        <v>Trsf</v>
      </c>
    </row>
    <row r="2455" spans="1:19" ht="15" customHeight="1" x14ac:dyDescent="0.35">
      <c r="A2455" s="4">
        <v>45279</v>
      </c>
      <c r="B2455" s="5">
        <f t="shared" si="749"/>
        <v>12</v>
      </c>
      <c r="C2455" s="5">
        <f t="shared" si="750"/>
        <v>2023</v>
      </c>
      <c r="D2455" s="88" t="s">
        <v>2200</v>
      </c>
      <c r="E2455" s="5" t="str">
        <f>VLOOKUP(F2455,'Set up'!$A$2:$C$57,2,FALSE)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up'!$A$2:$C$57,3,FALSE)</f>
        <v>Cash</v>
      </c>
      <c r="J2455" s="5">
        <f>VLOOKUP(F2455,'Set up'!$A$2:$D$57,4,FALSE)</f>
        <v>0</v>
      </c>
      <c r="K2455" s="4">
        <f t="shared" si="751"/>
        <v>45279</v>
      </c>
      <c r="L2455" s="5">
        <f t="shared" si="752"/>
        <v>12</v>
      </c>
      <c r="M2455" s="5">
        <f t="shared" si="753"/>
        <v>2023</v>
      </c>
      <c r="N2455" s="96">
        <v>420</v>
      </c>
      <c r="P2455" s="6">
        <f t="shared" si="755"/>
        <v>420</v>
      </c>
      <c r="Q2455" s="7">
        <f t="shared" si="740"/>
        <v>4013528.1500000018</v>
      </c>
      <c r="R2455" s="44" t="str">
        <f>VLOOKUP(F2455,'Set up'!$A$2:$E$57,5,FALSE)</f>
        <v>Trsf</v>
      </c>
    </row>
    <row r="2456" spans="1:19" ht="15" customHeight="1" x14ac:dyDescent="0.35">
      <c r="A2456" s="4">
        <v>45279</v>
      </c>
      <c r="B2456" s="5">
        <f t="shared" si="749"/>
        <v>12</v>
      </c>
      <c r="C2456" s="5">
        <f t="shared" si="750"/>
        <v>2023</v>
      </c>
      <c r="D2456" s="88" t="s">
        <v>2201</v>
      </c>
      <c r="E2456" s="5" t="str">
        <f>VLOOKUP(F2456,'Set up'!$A$2:$C$57,2,FALSE)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up'!$A$2:$C$57,3,FALSE)</f>
        <v>Cash</v>
      </c>
      <c r="J2456" s="5">
        <f>VLOOKUP(F2456,'Set up'!$A$2:$D$57,4,FALSE)</f>
        <v>0</v>
      </c>
      <c r="K2456" s="4">
        <f t="shared" si="751"/>
        <v>45279</v>
      </c>
      <c r="L2456" s="5">
        <f t="shared" si="752"/>
        <v>12</v>
      </c>
      <c r="M2456" s="5">
        <f t="shared" si="753"/>
        <v>2023</v>
      </c>
      <c r="N2456" s="96">
        <v>4250</v>
      </c>
      <c r="O2456" s="6">
        <f t="shared" ref="O2456:O2466" si="756">-N2456</f>
        <v>-4250</v>
      </c>
      <c r="P2456" s="6">
        <f t="shared" si="755"/>
        <v>0</v>
      </c>
      <c r="Q2456" s="7">
        <f t="shared" si="740"/>
        <v>4017778.1500000018</v>
      </c>
      <c r="R2456" s="44" t="str">
        <f>VLOOKUP(F2456,'Set up'!$A$2:$E$57,5,FALSE)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49"/>
        <v>12</v>
      </c>
      <c r="C2457" s="5">
        <f t="shared" si="750"/>
        <v>2023</v>
      </c>
      <c r="D2457" s="88" t="s">
        <v>2201</v>
      </c>
      <c r="E2457" s="5" t="str">
        <f>VLOOKUP(F2457,'Set up'!$A$2:$C$57,2,FALSE)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up'!$A$2:$C$57,3,FALSE)</f>
        <v>Cash</v>
      </c>
      <c r="J2457" s="5">
        <f>VLOOKUP(F2457,'Set up'!$A$2:$D$57,4,FALSE)</f>
        <v>0</v>
      </c>
      <c r="K2457" s="4">
        <f t="shared" si="751"/>
        <v>45279</v>
      </c>
      <c r="L2457" s="5">
        <f t="shared" si="752"/>
        <v>12</v>
      </c>
      <c r="M2457" s="5">
        <f t="shared" si="753"/>
        <v>2023</v>
      </c>
      <c r="N2457" s="96">
        <v>300</v>
      </c>
      <c r="O2457" s="6">
        <f t="shared" si="756"/>
        <v>-300</v>
      </c>
      <c r="P2457" s="6">
        <f t="shared" si="755"/>
        <v>0</v>
      </c>
      <c r="Q2457" s="7">
        <f t="shared" si="740"/>
        <v>4018078.1500000018</v>
      </c>
      <c r="R2457" s="44" t="str">
        <f>VLOOKUP(F2457,'Set up'!$A$2:$E$57,5,FALSE)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49"/>
        <v>12</v>
      </c>
      <c r="C2458" s="5">
        <f t="shared" si="750"/>
        <v>2023</v>
      </c>
      <c r="D2458" s="88" t="s">
        <v>2201</v>
      </c>
      <c r="E2458" s="5" t="str">
        <f>VLOOKUP(F2458,'Set up'!$A$2:$C$57,2,FALSE)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up'!$A$2:$C$57,3,FALSE)</f>
        <v>Cash</v>
      </c>
      <c r="J2458" s="5">
        <f>VLOOKUP(F2458,'Set up'!$A$2:$D$57,4,FALSE)</f>
        <v>0</v>
      </c>
      <c r="K2458" s="4">
        <f t="shared" si="751"/>
        <v>45279</v>
      </c>
      <c r="L2458" s="5">
        <f t="shared" si="752"/>
        <v>12</v>
      </c>
      <c r="M2458" s="5">
        <f t="shared" si="753"/>
        <v>2023</v>
      </c>
      <c r="N2458" s="96">
        <v>150</v>
      </c>
      <c r="O2458" s="6">
        <f t="shared" si="756"/>
        <v>-150</v>
      </c>
      <c r="P2458" s="6">
        <f t="shared" si="755"/>
        <v>0</v>
      </c>
      <c r="Q2458" s="7">
        <f t="shared" si="740"/>
        <v>4018228.1500000018</v>
      </c>
      <c r="R2458" s="44" t="str">
        <f>VLOOKUP(F2458,'Set up'!$A$2:$E$57,5,FALSE)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57">MONTH(A2459)</f>
        <v>12</v>
      </c>
      <c r="C2459" s="5">
        <f t="shared" ref="C2459" si="758">YEAR(A2459)</f>
        <v>2023</v>
      </c>
      <c r="D2459" s="88" t="s">
        <v>2265</v>
      </c>
      <c r="E2459" s="5" t="str">
        <f>VLOOKUP(F2459,'Set up'!$A$2:$C$57,2,FALSE)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up'!$A$2:$C$57,3,FALSE)</f>
        <v>Cash</v>
      </c>
      <c r="J2459" s="5">
        <f>VLOOKUP(F2459,'Set up'!$A$2:$D$57,4,FALSE)</f>
        <v>0</v>
      </c>
      <c r="K2459" s="4">
        <f t="shared" si="751"/>
        <v>45279</v>
      </c>
      <c r="L2459" s="5">
        <f t="shared" si="752"/>
        <v>12</v>
      </c>
      <c r="M2459" s="5">
        <f t="shared" si="753"/>
        <v>2023</v>
      </c>
      <c r="N2459" s="96">
        <v>-866</v>
      </c>
      <c r="O2459" s="6">
        <f t="shared" si="756"/>
        <v>866</v>
      </c>
      <c r="P2459" s="6">
        <f t="shared" si="755"/>
        <v>0</v>
      </c>
      <c r="Q2459" s="7">
        <f t="shared" si="740"/>
        <v>4017362.1500000018</v>
      </c>
      <c r="R2459" s="44" t="str">
        <f>VLOOKUP(F2459,'Set up'!$A$2:$E$57,5,FALSE)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49"/>
        <v>12</v>
      </c>
      <c r="C2460" s="5">
        <f t="shared" si="750"/>
        <v>2023</v>
      </c>
      <c r="D2460" s="88" t="s">
        <v>2202</v>
      </c>
      <c r="E2460" s="5" t="str">
        <f>VLOOKUP(F2460,'Set up'!$A$2:$C$57,2,FALSE)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up'!$A$2:$C$57,3,FALSE)</f>
        <v>30</v>
      </c>
      <c r="J2460" s="5">
        <f>VLOOKUP(F2460,'Set up'!$A$2:$D$57,4,FALSE)</f>
        <v>30</v>
      </c>
      <c r="K2460" s="4">
        <f t="shared" si="751"/>
        <v>45310</v>
      </c>
      <c r="L2460" s="5">
        <f t="shared" si="752"/>
        <v>1</v>
      </c>
      <c r="M2460" s="5">
        <f t="shared" si="753"/>
        <v>2024</v>
      </c>
      <c r="N2460" s="96">
        <v>6952</v>
      </c>
      <c r="O2460" s="6">
        <f t="shared" si="756"/>
        <v>-6952</v>
      </c>
      <c r="P2460" s="6">
        <f t="shared" si="755"/>
        <v>0</v>
      </c>
      <c r="Q2460" s="7">
        <f t="shared" si="740"/>
        <v>4024314.1500000018</v>
      </c>
      <c r="R2460" s="44" t="str">
        <f>VLOOKUP(F2460,'Set up'!$A$2:$E$57,5,FALSE)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49"/>
        <v>12</v>
      </c>
      <c r="C2461" s="5">
        <f t="shared" si="750"/>
        <v>2023</v>
      </c>
      <c r="D2461" s="88" t="s">
        <v>2202</v>
      </c>
      <c r="E2461" s="5" t="str">
        <f>VLOOKUP(F2461,'Set up'!$A$2:$C$57,2,FALSE)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up'!$A$2:$C$57,3,FALSE)</f>
        <v>30</v>
      </c>
      <c r="J2461" s="5">
        <f>VLOOKUP(F2461,'Set up'!$A$2:$D$57,4,FALSE)</f>
        <v>30</v>
      </c>
      <c r="K2461" s="4">
        <f t="shared" si="751"/>
        <v>45310</v>
      </c>
      <c r="L2461" s="5">
        <f t="shared" si="752"/>
        <v>1</v>
      </c>
      <c r="M2461" s="5">
        <f t="shared" si="753"/>
        <v>2024</v>
      </c>
      <c r="N2461" s="96">
        <v>2613</v>
      </c>
      <c r="O2461" s="6">
        <f t="shared" si="756"/>
        <v>-2613</v>
      </c>
      <c r="P2461" s="6">
        <f t="shared" si="755"/>
        <v>0</v>
      </c>
      <c r="Q2461" s="7">
        <f t="shared" si="740"/>
        <v>4026927.1500000018</v>
      </c>
      <c r="R2461" s="44" t="str">
        <f>VLOOKUP(F2461,'Set up'!$A$2:$E$57,5,FALSE)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49"/>
        <v>12</v>
      </c>
      <c r="C2462" s="5">
        <f t="shared" si="750"/>
        <v>2023</v>
      </c>
      <c r="D2462" s="88" t="s">
        <v>2202</v>
      </c>
      <c r="E2462" s="5" t="str">
        <f>VLOOKUP(F2462,'Set up'!$A$2:$C$57,2,FALSE)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up'!$A$2:$C$57,3,FALSE)</f>
        <v>30</v>
      </c>
      <c r="J2462" s="5">
        <f>VLOOKUP(F2462,'Set up'!$A$2:$D$57,4,FALSE)</f>
        <v>30</v>
      </c>
      <c r="K2462" s="4">
        <f t="shared" si="751"/>
        <v>45310</v>
      </c>
      <c r="L2462" s="5">
        <f t="shared" si="752"/>
        <v>1</v>
      </c>
      <c r="M2462" s="5">
        <f t="shared" si="753"/>
        <v>2024</v>
      </c>
      <c r="N2462" s="96">
        <v>240</v>
      </c>
      <c r="O2462" s="6">
        <f t="shared" si="756"/>
        <v>-240</v>
      </c>
      <c r="P2462" s="6">
        <f t="shared" si="755"/>
        <v>0</v>
      </c>
      <c r="Q2462" s="7">
        <f t="shared" si="740"/>
        <v>4027167.1500000018</v>
      </c>
      <c r="R2462" s="44" t="str">
        <f>VLOOKUP(F2462,'Set up'!$A$2:$E$57,5,FALSE)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49"/>
        <v>12</v>
      </c>
      <c r="C2463" s="5">
        <f t="shared" si="750"/>
        <v>2023</v>
      </c>
      <c r="D2463" s="88" t="s">
        <v>2202</v>
      </c>
      <c r="E2463" s="5" t="str">
        <f>VLOOKUP(F2463,'Set up'!$A$2:$C$57,2,FALSE)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up'!$A$2:$C$57,3,FALSE)</f>
        <v>30</v>
      </c>
      <c r="J2463" s="5">
        <f>VLOOKUP(F2463,'Set up'!$A$2:$D$57,4,FALSE)</f>
        <v>30</v>
      </c>
      <c r="K2463" s="4">
        <f t="shared" si="751"/>
        <v>45310</v>
      </c>
      <c r="L2463" s="5">
        <f t="shared" si="752"/>
        <v>1</v>
      </c>
      <c r="M2463" s="5">
        <f t="shared" si="753"/>
        <v>2024</v>
      </c>
      <c r="N2463" s="96">
        <v>312.5</v>
      </c>
      <c r="O2463" s="6">
        <f t="shared" si="756"/>
        <v>-312.5</v>
      </c>
      <c r="P2463" s="6">
        <f t="shared" si="755"/>
        <v>0</v>
      </c>
      <c r="Q2463" s="7">
        <f t="shared" si="740"/>
        <v>4027479.6500000018</v>
      </c>
      <c r="R2463" s="44" t="str">
        <f>VLOOKUP(F2463,'Set up'!$A$2:$E$57,5,FALSE)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49"/>
        <v>12</v>
      </c>
      <c r="C2464" s="5">
        <f t="shared" si="750"/>
        <v>2023</v>
      </c>
      <c r="D2464" s="88" t="s">
        <v>2202</v>
      </c>
      <c r="E2464" s="5" t="str">
        <f>VLOOKUP(F2464,'Set up'!$A$2:$C$57,2,FALSE)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up'!$A$2:$C$57,3,FALSE)</f>
        <v>30</v>
      </c>
      <c r="J2464" s="5">
        <f>VLOOKUP(F2464,'Set up'!$A$2:$D$57,4,FALSE)</f>
        <v>30</v>
      </c>
      <c r="K2464" s="4">
        <f t="shared" si="751"/>
        <v>45310</v>
      </c>
      <c r="L2464" s="5">
        <f t="shared" si="752"/>
        <v>1</v>
      </c>
      <c r="M2464" s="5">
        <f t="shared" si="753"/>
        <v>2024</v>
      </c>
      <c r="N2464" s="96">
        <v>572</v>
      </c>
      <c r="O2464" s="6">
        <f t="shared" si="756"/>
        <v>-572</v>
      </c>
      <c r="P2464" s="6">
        <f t="shared" si="755"/>
        <v>0</v>
      </c>
      <c r="Q2464" s="7">
        <f t="shared" ref="Q2464:Q2527" si="759">SUM(Q2463+N2464)</f>
        <v>4028051.6500000018</v>
      </c>
      <c r="R2464" s="44" t="str">
        <f>VLOOKUP(F2464,'Set up'!$A$2:$E$57,5,FALSE)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49"/>
        <v>12</v>
      </c>
      <c r="C2465" s="5">
        <f t="shared" si="750"/>
        <v>2023</v>
      </c>
      <c r="D2465" s="88" t="s">
        <v>2202</v>
      </c>
      <c r="E2465" s="5" t="str">
        <f>VLOOKUP(F2465,'Set up'!$A$2:$C$57,2,FALSE)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up'!$A$2:$C$57,3,FALSE)</f>
        <v>30</v>
      </c>
      <c r="J2465" s="5">
        <f>VLOOKUP(F2465,'Set up'!$A$2:$D$57,4,FALSE)</f>
        <v>30</v>
      </c>
      <c r="K2465" s="4">
        <f t="shared" si="751"/>
        <v>45310</v>
      </c>
      <c r="L2465" s="5">
        <f t="shared" si="752"/>
        <v>1</v>
      </c>
      <c r="M2465" s="5">
        <f t="shared" si="753"/>
        <v>2024</v>
      </c>
      <c r="N2465" s="96">
        <v>285</v>
      </c>
      <c r="O2465" s="6">
        <f t="shared" si="756"/>
        <v>-285</v>
      </c>
      <c r="P2465" s="6">
        <f t="shared" si="755"/>
        <v>0</v>
      </c>
      <c r="Q2465" s="7">
        <f t="shared" si="759"/>
        <v>4028336.6500000018</v>
      </c>
      <c r="R2465" s="44" t="str">
        <f>VLOOKUP(F2465,'Set up'!$A$2:$E$57,5,FALSE)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49"/>
        <v>12</v>
      </c>
      <c r="C2466" s="5">
        <f t="shared" si="750"/>
        <v>2023</v>
      </c>
      <c r="D2466" s="88" t="s">
        <v>2202</v>
      </c>
      <c r="E2466" s="5" t="str">
        <f>VLOOKUP(F2466,'Set up'!$A$2:$C$57,2,FALSE)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up'!$A$2:$C$57,3,FALSE)</f>
        <v>30</v>
      </c>
      <c r="J2466" s="5">
        <f>VLOOKUP(F2466,'Set up'!$A$2:$D$57,4,FALSE)</f>
        <v>30</v>
      </c>
      <c r="K2466" s="4">
        <f t="shared" si="751"/>
        <v>45310</v>
      </c>
      <c r="L2466" s="5">
        <f t="shared" si="752"/>
        <v>1</v>
      </c>
      <c r="M2466" s="5">
        <f t="shared" si="753"/>
        <v>2024</v>
      </c>
      <c r="N2466" s="96">
        <v>930</v>
      </c>
      <c r="O2466" s="6">
        <f t="shared" si="756"/>
        <v>-930</v>
      </c>
      <c r="P2466" s="6">
        <f t="shared" si="755"/>
        <v>0</v>
      </c>
      <c r="Q2466" s="7">
        <f t="shared" si="759"/>
        <v>4029266.6500000018</v>
      </c>
      <c r="R2466" s="44" t="str">
        <f>VLOOKUP(F2466,'Set up'!$A$2:$E$57,5,FALSE)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49"/>
        <v>12</v>
      </c>
      <c r="C2467" s="5">
        <f t="shared" si="750"/>
        <v>2023</v>
      </c>
      <c r="D2467" s="88" t="s">
        <v>2203</v>
      </c>
      <c r="E2467" s="5" t="str">
        <f>VLOOKUP(F2467,'Set up'!$A$2:$C$57,2,FALSE)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up'!$A$2:$C$57,3,FALSE)</f>
        <v>Cash</v>
      </c>
      <c r="J2467" s="5">
        <f>VLOOKUP(F2467,'Set up'!$A$2:$D$57,4,FALSE)</f>
        <v>0</v>
      </c>
      <c r="K2467" s="4">
        <f t="shared" si="751"/>
        <v>45281</v>
      </c>
      <c r="L2467" s="5">
        <f t="shared" si="752"/>
        <v>12</v>
      </c>
      <c r="M2467" s="5">
        <f t="shared" si="753"/>
        <v>2023</v>
      </c>
      <c r="N2467" s="96">
        <v>250</v>
      </c>
      <c r="O2467" s="6">
        <f t="shared" ref="O2467:O2472" si="760">-N2467</f>
        <v>-250</v>
      </c>
      <c r="P2467" s="6">
        <f t="shared" si="755"/>
        <v>0</v>
      </c>
      <c r="Q2467" s="7">
        <f t="shared" si="759"/>
        <v>4029516.6500000018</v>
      </c>
      <c r="R2467" s="44" t="str">
        <f>VLOOKUP(F2467,'Set up'!$A$2:$E$57,5,FALSE)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49"/>
        <v>12</v>
      </c>
      <c r="C2468" s="5">
        <f t="shared" si="750"/>
        <v>2023</v>
      </c>
      <c r="D2468" s="88" t="s">
        <v>2204</v>
      </c>
      <c r="E2468" s="5" t="str">
        <f>VLOOKUP(F2468,'Set up'!$A$2:$C$57,2,FALSE)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up'!$A$2:$C$57,3,FALSE)</f>
        <v>Cash</v>
      </c>
      <c r="J2468" s="5">
        <f>VLOOKUP(F2468,'Set up'!$A$2:$D$57,4,FALSE)</f>
        <v>0</v>
      </c>
      <c r="K2468" s="4">
        <f t="shared" si="751"/>
        <v>45281</v>
      </c>
      <c r="L2468" s="5">
        <f t="shared" si="752"/>
        <v>12</v>
      </c>
      <c r="M2468" s="5">
        <f t="shared" si="753"/>
        <v>2023</v>
      </c>
      <c r="N2468" s="96">
        <v>6424</v>
      </c>
      <c r="O2468" s="6">
        <f t="shared" si="760"/>
        <v>-6424</v>
      </c>
      <c r="P2468" s="6">
        <f t="shared" si="755"/>
        <v>0</v>
      </c>
      <c r="Q2468" s="7">
        <f t="shared" si="759"/>
        <v>4035940.6500000018</v>
      </c>
      <c r="R2468" s="44" t="str">
        <f>VLOOKUP(F2468,'Set up'!$A$2:$E$57,5,FALSE)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49"/>
        <v>12</v>
      </c>
      <c r="C2469" s="5">
        <f t="shared" si="750"/>
        <v>2023</v>
      </c>
      <c r="D2469" s="88" t="s">
        <v>2204</v>
      </c>
      <c r="E2469" s="5" t="str">
        <f>VLOOKUP(F2469,'Set up'!$A$2:$C$57,2,FALSE)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up'!$A$2:$C$57,3,FALSE)</f>
        <v>Cash</v>
      </c>
      <c r="J2469" s="5">
        <f>VLOOKUP(F2469,'Set up'!$A$2:$D$57,4,FALSE)</f>
        <v>0</v>
      </c>
      <c r="K2469" s="4">
        <f t="shared" si="751"/>
        <v>45281</v>
      </c>
      <c r="L2469" s="5">
        <f t="shared" si="752"/>
        <v>12</v>
      </c>
      <c r="M2469" s="5">
        <f t="shared" si="753"/>
        <v>2023</v>
      </c>
      <c r="N2469" s="96">
        <v>2575.1999999999998</v>
      </c>
      <c r="O2469" s="6">
        <f t="shared" si="760"/>
        <v>-2575.1999999999998</v>
      </c>
      <c r="P2469" s="6">
        <f t="shared" si="755"/>
        <v>0</v>
      </c>
      <c r="Q2469" s="7">
        <f t="shared" si="759"/>
        <v>4038515.850000002</v>
      </c>
      <c r="R2469" s="44" t="str">
        <f>VLOOKUP(F2469,'Set up'!$A$2:$E$57,5,FALSE)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49"/>
        <v>12</v>
      </c>
      <c r="C2470" s="5">
        <f t="shared" si="750"/>
        <v>2023</v>
      </c>
      <c r="D2470" s="88" t="s">
        <v>2204</v>
      </c>
      <c r="E2470" s="5" t="str">
        <f>VLOOKUP(F2470,'Set up'!$A$2:$C$57,2,FALSE)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up'!$A$2:$C$57,3,FALSE)</f>
        <v>Cash</v>
      </c>
      <c r="J2470" s="5">
        <f>VLOOKUP(F2470,'Set up'!$A$2:$D$57,4,FALSE)</f>
        <v>0</v>
      </c>
      <c r="K2470" s="4">
        <f t="shared" si="751"/>
        <v>45281</v>
      </c>
      <c r="L2470" s="5">
        <f t="shared" si="752"/>
        <v>12</v>
      </c>
      <c r="M2470" s="5">
        <f t="shared" si="753"/>
        <v>2023</v>
      </c>
      <c r="N2470" s="96">
        <v>1404</v>
      </c>
      <c r="O2470" s="6">
        <f t="shared" si="760"/>
        <v>-1404</v>
      </c>
      <c r="P2470" s="6">
        <f t="shared" si="755"/>
        <v>0</v>
      </c>
      <c r="Q2470" s="7">
        <f t="shared" si="759"/>
        <v>4039919.850000002</v>
      </c>
      <c r="R2470" s="44" t="str">
        <f>VLOOKUP(F2470,'Set up'!$A$2:$E$57,5,FALSE)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49"/>
        <v>12</v>
      </c>
      <c r="C2471" s="5">
        <f t="shared" si="750"/>
        <v>2023</v>
      </c>
      <c r="D2471" s="88" t="s">
        <v>2204</v>
      </c>
      <c r="E2471" s="5" t="str">
        <f>VLOOKUP(F2471,'Set up'!$A$2:$C$57,2,FALSE)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up'!$A$2:$C$57,3,FALSE)</f>
        <v>Cash</v>
      </c>
      <c r="J2471" s="5">
        <f>VLOOKUP(F2471,'Set up'!$A$2:$D$57,4,FALSE)</f>
        <v>0</v>
      </c>
      <c r="K2471" s="4">
        <f t="shared" si="751"/>
        <v>45281</v>
      </c>
      <c r="L2471" s="5">
        <f t="shared" si="752"/>
        <v>12</v>
      </c>
      <c r="M2471" s="5">
        <f t="shared" si="753"/>
        <v>2023</v>
      </c>
      <c r="N2471" s="96">
        <v>380</v>
      </c>
      <c r="O2471" s="6">
        <f t="shared" si="760"/>
        <v>-380</v>
      </c>
      <c r="P2471" s="6">
        <f t="shared" si="755"/>
        <v>0</v>
      </c>
      <c r="Q2471" s="7">
        <f t="shared" si="759"/>
        <v>4040299.850000002</v>
      </c>
      <c r="R2471" s="44" t="str">
        <f>VLOOKUP(F2471,'Set up'!$A$2:$E$57,5,FALSE)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49"/>
        <v>12</v>
      </c>
      <c r="C2472" s="5">
        <f t="shared" si="750"/>
        <v>2023</v>
      </c>
      <c r="D2472" s="88" t="s">
        <v>2204</v>
      </c>
      <c r="E2472" s="5" t="str">
        <f>VLOOKUP(F2472,'Set up'!$A$2:$C$57,2,FALSE)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up'!$A$2:$C$57,3,FALSE)</f>
        <v>Cash</v>
      </c>
      <c r="J2472" s="5">
        <f>VLOOKUP(F2472,'Set up'!$A$2:$D$57,4,FALSE)</f>
        <v>0</v>
      </c>
      <c r="K2472" s="4">
        <f t="shared" si="751"/>
        <v>45281</v>
      </c>
      <c r="L2472" s="5">
        <f t="shared" si="752"/>
        <v>12</v>
      </c>
      <c r="M2472" s="5">
        <f t="shared" si="753"/>
        <v>2023</v>
      </c>
      <c r="N2472" s="96">
        <v>1000</v>
      </c>
      <c r="O2472" s="6">
        <f t="shared" si="760"/>
        <v>-1000</v>
      </c>
      <c r="P2472" s="6">
        <f t="shared" si="755"/>
        <v>0</v>
      </c>
      <c r="Q2472" s="7">
        <f t="shared" si="759"/>
        <v>4041299.850000002</v>
      </c>
      <c r="R2472" s="44" t="str">
        <f>VLOOKUP(F2472,'Set up'!$A$2:$E$57,5,FALSE)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49"/>
        <v>12</v>
      </c>
      <c r="C2473" s="5">
        <f t="shared" si="750"/>
        <v>2023</v>
      </c>
      <c r="D2473" s="88" t="s">
        <v>2205</v>
      </c>
      <c r="E2473" s="5" t="str">
        <f>VLOOKUP(F2473,'Set up'!$A$2:$C$57,2,FALSE)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up'!$A$2:$C$57,3,FALSE)</f>
        <v>Cash</v>
      </c>
      <c r="J2473" s="5">
        <f>VLOOKUP(F2473,'Set up'!$A$2:$D$57,4,FALSE)</f>
        <v>0</v>
      </c>
      <c r="K2473" s="4">
        <f t="shared" si="751"/>
        <v>45281</v>
      </c>
      <c r="L2473" s="5">
        <f t="shared" si="752"/>
        <v>12</v>
      </c>
      <c r="M2473" s="5">
        <f t="shared" si="753"/>
        <v>2023</v>
      </c>
      <c r="N2473" s="96">
        <v>110</v>
      </c>
      <c r="O2473" s="6">
        <f t="shared" ref="O2473:O2480" si="761">-N2473</f>
        <v>-110</v>
      </c>
      <c r="P2473" s="6">
        <f t="shared" si="755"/>
        <v>0</v>
      </c>
      <c r="Q2473" s="7">
        <f t="shared" si="759"/>
        <v>4041409.850000002</v>
      </c>
      <c r="R2473" s="44" t="str">
        <f>VLOOKUP(F2473,'Set up'!$A$2:$E$57,5,FALSE)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49"/>
        <v>12</v>
      </c>
      <c r="C2474" s="5">
        <f t="shared" si="750"/>
        <v>2023</v>
      </c>
      <c r="D2474" s="88" t="s">
        <v>2205</v>
      </c>
      <c r="E2474" s="5" t="str">
        <f>VLOOKUP(F2474,'Set up'!$A$2:$C$57,2,FALSE)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up'!$A$2:$C$57,3,FALSE)</f>
        <v>Cash</v>
      </c>
      <c r="J2474" s="5">
        <f>VLOOKUP(F2474,'Set up'!$A$2:$D$57,4,FALSE)</f>
        <v>0</v>
      </c>
      <c r="K2474" s="4">
        <f t="shared" si="751"/>
        <v>45281</v>
      </c>
      <c r="L2474" s="5">
        <f t="shared" si="752"/>
        <v>12</v>
      </c>
      <c r="M2474" s="5">
        <f t="shared" si="753"/>
        <v>2023</v>
      </c>
      <c r="N2474" s="96">
        <v>62.5</v>
      </c>
      <c r="O2474" s="6">
        <f t="shared" si="761"/>
        <v>-62.5</v>
      </c>
      <c r="P2474" s="6">
        <f t="shared" si="755"/>
        <v>0</v>
      </c>
      <c r="Q2474" s="7">
        <f t="shared" si="759"/>
        <v>4041472.350000002</v>
      </c>
      <c r="R2474" s="44" t="str">
        <f>VLOOKUP(F2474,'Set up'!$A$2:$E$57,5,FALSE)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49"/>
        <v>12</v>
      </c>
      <c r="C2475" s="5">
        <f t="shared" si="750"/>
        <v>2023</v>
      </c>
      <c r="D2475" s="88" t="s">
        <v>2205</v>
      </c>
      <c r="E2475" s="5" t="str">
        <f>VLOOKUP(F2475,'Set up'!$A$2:$C$57,2,FALSE)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up'!$A$2:$C$57,3,FALSE)</f>
        <v>Cash</v>
      </c>
      <c r="J2475" s="5">
        <f>VLOOKUP(F2475,'Set up'!$A$2:$D$57,4,FALSE)</f>
        <v>0</v>
      </c>
      <c r="K2475" s="4">
        <f t="shared" si="751"/>
        <v>45281</v>
      </c>
      <c r="L2475" s="5">
        <f t="shared" si="752"/>
        <v>12</v>
      </c>
      <c r="M2475" s="5">
        <f t="shared" si="753"/>
        <v>2023</v>
      </c>
      <c r="N2475" s="96">
        <v>283.8</v>
      </c>
      <c r="O2475" s="6">
        <f t="shared" si="761"/>
        <v>-283.8</v>
      </c>
      <c r="P2475" s="6">
        <f t="shared" si="755"/>
        <v>0</v>
      </c>
      <c r="Q2475" s="7">
        <f t="shared" si="759"/>
        <v>4041756.1500000018</v>
      </c>
      <c r="R2475" s="44" t="str">
        <f>VLOOKUP(F2475,'Set up'!$A$2:$E$57,5,FALSE)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49"/>
        <v>12</v>
      </c>
      <c r="C2476" s="5">
        <f t="shared" si="750"/>
        <v>2023</v>
      </c>
      <c r="D2476" s="88" t="s">
        <v>2205</v>
      </c>
      <c r="E2476" s="5" t="str">
        <f>VLOOKUP(F2476,'Set up'!$A$2:$C$57,2,FALSE)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up'!$A$2:$C$57,3,FALSE)</f>
        <v>Cash</v>
      </c>
      <c r="J2476" s="5">
        <f>VLOOKUP(F2476,'Set up'!$A$2:$D$57,4,FALSE)</f>
        <v>0</v>
      </c>
      <c r="K2476" s="4">
        <f t="shared" si="751"/>
        <v>45281</v>
      </c>
      <c r="L2476" s="5">
        <f t="shared" si="752"/>
        <v>12</v>
      </c>
      <c r="M2476" s="5">
        <f t="shared" si="753"/>
        <v>2023</v>
      </c>
      <c r="N2476" s="96">
        <v>315</v>
      </c>
      <c r="O2476" s="6">
        <f t="shared" si="761"/>
        <v>-315</v>
      </c>
      <c r="P2476" s="6">
        <f t="shared" si="755"/>
        <v>0</v>
      </c>
      <c r="Q2476" s="7">
        <f t="shared" si="759"/>
        <v>4042071.1500000018</v>
      </c>
      <c r="R2476" s="44" t="str">
        <f>VLOOKUP(F2476,'Set up'!$A$2:$E$57,5,FALSE)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49"/>
        <v>12</v>
      </c>
      <c r="C2477" s="5">
        <f t="shared" si="750"/>
        <v>2023</v>
      </c>
      <c r="D2477" s="88" t="s">
        <v>2206</v>
      </c>
      <c r="E2477" s="5" t="str">
        <f>VLOOKUP(F2477,'Set up'!$A$2:$C$57,2,FALSE)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up'!$A$2:$C$57,3,FALSE)</f>
        <v>Cash</v>
      </c>
      <c r="J2477" s="5">
        <f>VLOOKUP(F2477,'Set up'!$A$2:$D$57,4,FALSE)</f>
        <v>0</v>
      </c>
      <c r="K2477" s="4">
        <f t="shared" si="751"/>
        <v>45281</v>
      </c>
      <c r="L2477" s="5">
        <f t="shared" si="752"/>
        <v>12</v>
      </c>
      <c r="M2477" s="5">
        <f t="shared" si="753"/>
        <v>2023</v>
      </c>
      <c r="N2477" s="96">
        <v>3476</v>
      </c>
      <c r="O2477" s="6">
        <f t="shared" si="761"/>
        <v>-3476</v>
      </c>
      <c r="P2477" s="6">
        <f t="shared" si="755"/>
        <v>0</v>
      </c>
      <c r="Q2477" s="7">
        <f t="shared" si="759"/>
        <v>4045547.1500000018</v>
      </c>
      <c r="R2477" s="44" t="str">
        <f>VLOOKUP(F2477,'Set up'!$A$2:$E$57,5,FALSE)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49"/>
        <v>12</v>
      </c>
      <c r="C2478" s="5">
        <f t="shared" si="750"/>
        <v>2023</v>
      </c>
      <c r="D2478" s="88" t="s">
        <v>2206</v>
      </c>
      <c r="E2478" s="5" t="str">
        <f>VLOOKUP(F2478,'Set up'!$A$2:$C$57,2,FALSE)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up'!$A$2:$C$57,3,FALSE)</f>
        <v>Cash</v>
      </c>
      <c r="J2478" s="5">
        <f>VLOOKUP(F2478,'Set up'!$A$2:$D$57,4,FALSE)</f>
        <v>0</v>
      </c>
      <c r="K2478" s="4">
        <f t="shared" si="751"/>
        <v>45281</v>
      </c>
      <c r="L2478" s="5">
        <f t="shared" si="752"/>
        <v>12</v>
      </c>
      <c r="M2478" s="5">
        <f t="shared" si="753"/>
        <v>2023</v>
      </c>
      <c r="N2478" s="96">
        <v>432</v>
      </c>
      <c r="O2478" s="6">
        <f t="shared" si="761"/>
        <v>-432</v>
      </c>
      <c r="P2478" s="6">
        <f t="shared" si="755"/>
        <v>0</v>
      </c>
      <c r="Q2478" s="7">
        <f t="shared" si="759"/>
        <v>4045979.1500000018</v>
      </c>
      <c r="R2478" s="44" t="str">
        <f>VLOOKUP(F2478,'Set up'!$A$2:$E$57,5,FALSE)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49"/>
        <v>12</v>
      </c>
      <c r="C2479" s="5">
        <f t="shared" si="750"/>
        <v>2023</v>
      </c>
      <c r="D2479" s="88" t="s">
        <v>2206</v>
      </c>
      <c r="E2479" s="5" t="str">
        <f>VLOOKUP(F2479,'Set up'!$A$2:$C$57,2,FALSE)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up'!$A$2:$C$57,3,FALSE)</f>
        <v>Cash</v>
      </c>
      <c r="J2479" s="5">
        <f>VLOOKUP(F2479,'Set up'!$A$2:$D$57,4,FALSE)</f>
        <v>0</v>
      </c>
      <c r="K2479" s="4">
        <f t="shared" si="751"/>
        <v>45281</v>
      </c>
      <c r="L2479" s="5">
        <f t="shared" si="752"/>
        <v>12</v>
      </c>
      <c r="M2479" s="5">
        <f t="shared" si="753"/>
        <v>2023</v>
      </c>
      <c r="N2479" s="96">
        <v>600</v>
      </c>
      <c r="O2479" s="6">
        <f t="shared" si="761"/>
        <v>-600</v>
      </c>
      <c r="P2479" s="6">
        <f t="shared" si="755"/>
        <v>0</v>
      </c>
      <c r="Q2479" s="7">
        <f t="shared" si="759"/>
        <v>4046579.1500000018</v>
      </c>
      <c r="R2479" s="44" t="str">
        <f>VLOOKUP(F2479,'Set up'!$A$2:$E$57,5,FALSE)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49"/>
        <v>12</v>
      </c>
      <c r="C2480" s="5">
        <f t="shared" si="750"/>
        <v>2023</v>
      </c>
      <c r="D2480" s="88" t="s">
        <v>2206</v>
      </c>
      <c r="E2480" s="5" t="str">
        <f>VLOOKUP(F2480,'Set up'!$A$2:$C$57,2,FALSE)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up'!$A$2:$C$57,3,FALSE)</f>
        <v>Cash</v>
      </c>
      <c r="J2480" s="5">
        <f>VLOOKUP(F2480,'Set up'!$A$2:$D$57,4,FALSE)</f>
        <v>0</v>
      </c>
      <c r="K2480" s="4">
        <f t="shared" si="751"/>
        <v>45281</v>
      </c>
      <c r="L2480" s="5">
        <f t="shared" si="752"/>
        <v>12</v>
      </c>
      <c r="M2480" s="5">
        <f t="shared" si="753"/>
        <v>2023</v>
      </c>
      <c r="N2480" s="96">
        <v>220</v>
      </c>
      <c r="O2480" s="6">
        <f t="shared" si="761"/>
        <v>-220</v>
      </c>
      <c r="P2480" s="6">
        <f t="shared" si="755"/>
        <v>0</v>
      </c>
      <c r="Q2480" s="7">
        <f t="shared" si="759"/>
        <v>4046799.1500000018</v>
      </c>
      <c r="R2480" s="44" t="str">
        <f>VLOOKUP(F2480,'Set up'!$A$2:$E$57,5,FALSE)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49"/>
        <v>12</v>
      </c>
      <c r="C2481" s="5">
        <f t="shared" si="750"/>
        <v>2023</v>
      </c>
      <c r="D2481" s="88" t="s">
        <v>2207</v>
      </c>
      <c r="E2481" s="5" t="str">
        <f>VLOOKUP(F2481,'Set up'!$A$2:$C$57,2,FALSE)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up'!$A$2:$C$57,3,FALSE)</f>
        <v>Cash</v>
      </c>
      <c r="J2481" s="5">
        <f>VLOOKUP(F2481,'Set up'!$A$2:$D$57,4,FALSE)</f>
        <v>0</v>
      </c>
      <c r="K2481" s="4">
        <f t="shared" si="751"/>
        <v>45282</v>
      </c>
      <c r="L2481" s="5">
        <f t="shared" si="752"/>
        <v>12</v>
      </c>
      <c r="M2481" s="5">
        <f t="shared" si="753"/>
        <v>2023</v>
      </c>
      <c r="N2481" s="96">
        <v>175</v>
      </c>
      <c r="O2481" s="6">
        <f t="shared" ref="O2481" si="762">-N2481</f>
        <v>-175</v>
      </c>
      <c r="P2481" s="6">
        <f t="shared" si="755"/>
        <v>0</v>
      </c>
      <c r="Q2481" s="7">
        <f t="shared" si="759"/>
        <v>4046974.1500000018</v>
      </c>
      <c r="R2481" s="44" t="str">
        <f>VLOOKUP(F2481,'Set up'!$A$2:$E$57,5,FALSE)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49"/>
        <v>12</v>
      </c>
      <c r="C2482" s="5">
        <f t="shared" si="750"/>
        <v>2023</v>
      </c>
      <c r="D2482" s="88" t="s">
        <v>2208</v>
      </c>
      <c r="E2482" s="5" t="str">
        <f>VLOOKUP(F2482,'Set up'!$A$2:$C$57,2,FALSE)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up'!$A$2:$C$57,3,FALSE)</f>
        <v>Cash</v>
      </c>
      <c r="J2482" s="5">
        <f>VLOOKUP(F2482,'Set up'!$A$2:$D$57,4,FALSE)</f>
        <v>0</v>
      </c>
      <c r="K2482" s="4">
        <f t="shared" si="751"/>
        <v>45282</v>
      </c>
      <c r="L2482" s="5">
        <f t="shared" si="752"/>
        <v>12</v>
      </c>
      <c r="M2482" s="5">
        <f t="shared" si="753"/>
        <v>2023</v>
      </c>
      <c r="N2482" s="96">
        <v>1738</v>
      </c>
      <c r="P2482" s="6">
        <f t="shared" si="755"/>
        <v>1738</v>
      </c>
      <c r="Q2482" s="7">
        <f t="shared" si="759"/>
        <v>4048712.1500000018</v>
      </c>
      <c r="R2482" s="44" t="str">
        <f>VLOOKUP(F2482,'Set up'!$A$2:$E$57,5,FALSE)</f>
        <v>PD Chq</v>
      </c>
    </row>
    <row r="2483" spans="1:19" ht="15" customHeight="1" x14ac:dyDescent="0.35">
      <c r="A2483" s="4">
        <v>45282</v>
      </c>
      <c r="B2483" s="5">
        <f t="shared" si="749"/>
        <v>12</v>
      </c>
      <c r="C2483" s="5">
        <f t="shared" si="750"/>
        <v>2023</v>
      </c>
      <c r="D2483" s="88" t="s">
        <v>2208</v>
      </c>
      <c r="E2483" s="5" t="str">
        <f>VLOOKUP(F2483,'Set up'!$A$2:$C$57,2,FALSE)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up'!$A$2:$C$57,3,FALSE)</f>
        <v>Cash</v>
      </c>
      <c r="J2483" s="5">
        <f>VLOOKUP(F2483,'Set up'!$A$2:$D$57,4,FALSE)</f>
        <v>0</v>
      </c>
      <c r="K2483" s="4">
        <f t="shared" si="751"/>
        <v>45282</v>
      </c>
      <c r="L2483" s="5">
        <f t="shared" si="752"/>
        <v>12</v>
      </c>
      <c r="M2483" s="5">
        <f t="shared" si="753"/>
        <v>2023</v>
      </c>
      <c r="N2483" s="96">
        <v>95</v>
      </c>
      <c r="P2483" s="6">
        <f t="shared" si="755"/>
        <v>95</v>
      </c>
      <c r="Q2483" s="7">
        <f t="shared" si="759"/>
        <v>4048807.1500000018</v>
      </c>
      <c r="R2483" s="44" t="str">
        <f>VLOOKUP(F2483,'Set up'!$A$2:$E$57,5,FALSE)</f>
        <v>PD Chq</v>
      </c>
    </row>
    <row r="2484" spans="1:19" ht="15" customHeight="1" x14ac:dyDescent="0.35">
      <c r="A2484" s="4">
        <v>45282</v>
      </c>
      <c r="B2484" s="5">
        <f t="shared" si="749"/>
        <v>12</v>
      </c>
      <c r="C2484" s="5">
        <f t="shared" si="750"/>
        <v>2023</v>
      </c>
      <c r="D2484" s="88" t="s">
        <v>2208</v>
      </c>
      <c r="E2484" s="5" t="str">
        <f>VLOOKUP(F2484,'Set up'!$A$2:$C$57,2,FALSE)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up'!$A$2:$C$57,3,FALSE)</f>
        <v>Cash</v>
      </c>
      <c r="J2484" s="5">
        <f>VLOOKUP(F2484,'Set up'!$A$2:$D$57,4,FALSE)</f>
        <v>0</v>
      </c>
      <c r="K2484" s="4">
        <f t="shared" si="751"/>
        <v>45282</v>
      </c>
      <c r="L2484" s="5">
        <f t="shared" si="752"/>
        <v>12</v>
      </c>
      <c r="M2484" s="5">
        <f t="shared" si="753"/>
        <v>2023</v>
      </c>
      <c r="N2484" s="96">
        <v>312.5</v>
      </c>
      <c r="P2484" s="6">
        <f t="shared" si="755"/>
        <v>312.5</v>
      </c>
      <c r="Q2484" s="7">
        <f t="shared" si="759"/>
        <v>4049119.6500000018</v>
      </c>
      <c r="R2484" s="44" t="str">
        <f>VLOOKUP(F2484,'Set up'!$A$2:$E$57,5,FALSE)</f>
        <v>PD Chq</v>
      </c>
    </row>
    <row r="2485" spans="1:19" ht="15" customHeight="1" x14ac:dyDescent="0.35">
      <c r="A2485" s="4">
        <v>45287</v>
      </c>
      <c r="B2485" s="5">
        <f t="shared" si="749"/>
        <v>12</v>
      </c>
      <c r="C2485" s="5">
        <f t="shared" si="750"/>
        <v>2023</v>
      </c>
      <c r="D2485" s="88" t="s">
        <v>2209</v>
      </c>
      <c r="E2485" s="5" t="str">
        <f>VLOOKUP(F2485,'Set up'!$A$2:$C$57,2,FALSE)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up'!$A$2:$C$57,3,FALSE)</f>
        <v>Cash</v>
      </c>
      <c r="J2485" s="5">
        <f>VLOOKUP(F2485,'Set up'!$A$2:$D$57,4,FALSE)</f>
        <v>0</v>
      </c>
      <c r="K2485" s="4">
        <f t="shared" si="751"/>
        <v>45287</v>
      </c>
      <c r="L2485" s="5">
        <f t="shared" si="752"/>
        <v>12</v>
      </c>
      <c r="M2485" s="5">
        <f t="shared" si="753"/>
        <v>2023</v>
      </c>
      <c r="N2485" s="96">
        <v>312.5</v>
      </c>
      <c r="O2485" s="6">
        <f>-N2485</f>
        <v>-312.5</v>
      </c>
      <c r="P2485" s="6">
        <f t="shared" si="755"/>
        <v>0</v>
      </c>
      <c r="Q2485" s="7">
        <f t="shared" si="759"/>
        <v>4049432.1500000018</v>
      </c>
      <c r="R2485" s="44" t="str">
        <f>VLOOKUP(F2485,'Set up'!$A$2:$E$57,5,FALSE)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49"/>
        <v>12</v>
      </c>
      <c r="C2486" s="5">
        <f t="shared" si="750"/>
        <v>2023</v>
      </c>
      <c r="D2486" s="88" t="s">
        <v>2210</v>
      </c>
      <c r="E2486" s="5" t="str">
        <f>VLOOKUP(F2486,'Set up'!$A$2:$C$57,2,FALSE)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up'!$A$2:$C$57,3,FALSE)</f>
        <v>Cash</v>
      </c>
      <c r="J2486" s="5">
        <f>VLOOKUP(F2486,'Set up'!$A$2:$D$57,4,FALSE)</f>
        <v>0</v>
      </c>
      <c r="K2486" s="4">
        <f t="shared" si="751"/>
        <v>45287</v>
      </c>
      <c r="L2486" s="5">
        <f t="shared" si="752"/>
        <v>12</v>
      </c>
      <c r="M2486" s="5">
        <f t="shared" si="753"/>
        <v>2023</v>
      </c>
      <c r="N2486" s="96">
        <v>8030</v>
      </c>
      <c r="O2486" s="6">
        <f>-N2486</f>
        <v>-8030</v>
      </c>
      <c r="P2486" s="6">
        <f t="shared" si="755"/>
        <v>0</v>
      </c>
      <c r="Q2486" s="7">
        <f t="shared" si="759"/>
        <v>4057462.1500000018</v>
      </c>
      <c r="R2486" s="44" t="str">
        <f>VLOOKUP(F2486,'Set up'!$A$2:$E$57,5,FALSE)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49"/>
        <v>12</v>
      </c>
      <c r="C2487" s="5">
        <f t="shared" si="750"/>
        <v>2023</v>
      </c>
      <c r="D2487" s="88" t="s">
        <v>2210</v>
      </c>
      <c r="E2487" s="5" t="str">
        <f>VLOOKUP(F2487,'Set up'!$A$2:$C$57,2,FALSE)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up'!$A$2:$C$57,3,FALSE)</f>
        <v>Cash</v>
      </c>
      <c r="J2487" s="5">
        <f>VLOOKUP(F2487,'Set up'!$A$2:$D$57,4,FALSE)</f>
        <v>0</v>
      </c>
      <c r="K2487" s="4">
        <f t="shared" si="751"/>
        <v>45287</v>
      </c>
      <c r="L2487" s="5">
        <f t="shared" si="752"/>
        <v>12</v>
      </c>
      <c r="M2487" s="5">
        <f t="shared" si="753"/>
        <v>2023</v>
      </c>
      <c r="N2487" s="96">
        <v>1914</v>
      </c>
      <c r="O2487" s="6">
        <f>-1401-513</f>
        <v>-1914</v>
      </c>
      <c r="P2487" s="6">
        <f t="shared" si="755"/>
        <v>0</v>
      </c>
      <c r="Q2487" s="7">
        <f t="shared" si="759"/>
        <v>4059376.1500000018</v>
      </c>
      <c r="R2487" s="44" t="str">
        <f>VLOOKUP(F2487,'Set up'!$A$2:$E$57,5,FALSE)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49"/>
        <v>12</v>
      </c>
      <c r="C2488" s="5">
        <f t="shared" si="750"/>
        <v>2023</v>
      </c>
      <c r="D2488" s="88" t="s">
        <v>2210</v>
      </c>
      <c r="E2488" s="5" t="str">
        <f>VLOOKUP(F2488,'Set up'!$A$2:$C$57,2,FALSE)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up'!$A$2:$C$57,3,FALSE)</f>
        <v>Cash</v>
      </c>
      <c r="J2488" s="5">
        <f>VLOOKUP(F2488,'Set up'!$A$2:$D$57,4,FALSE)</f>
        <v>0</v>
      </c>
      <c r="K2488" s="4">
        <f t="shared" si="751"/>
        <v>45287</v>
      </c>
      <c r="L2488" s="5">
        <f t="shared" si="752"/>
        <v>12</v>
      </c>
      <c r="M2488" s="5">
        <f t="shared" si="753"/>
        <v>2023</v>
      </c>
      <c r="N2488" s="96">
        <v>1404</v>
      </c>
      <c r="O2488" s="6">
        <f>-N2488</f>
        <v>-1404</v>
      </c>
      <c r="P2488" s="6">
        <f t="shared" si="755"/>
        <v>0</v>
      </c>
      <c r="Q2488" s="7">
        <f t="shared" si="759"/>
        <v>4060780.1500000018</v>
      </c>
      <c r="R2488" s="44" t="str">
        <f>VLOOKUP(F2488,'Set up'!$A$2:$E$57,5,FALSE)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49"/>
        <v>12</v>
      </c>
      <c r="C2489" s="5">
        <f t="shared" si="750"/>
        <v>2023</v>
      </c>
      <c r="D2489" s="88" t="s">
        <v>2210</v>
      </c>
      <c r="E2489" s="5" t="str">
        <f>VLOOKUP(F2489,'Set up'!$A$2:$C$57,2,FALSE)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up'!$A$2:$C$57,3,FALSE)</f>
        <v>Cash</v>
      </c>
      <c r="J2489" s="5">
        <f>VLOOKUP(F2489,'Set up'!$A$2:$D$57,4,FALSE)</f>
        <v>0</v>
      </c>
      <c r="K2489" s="4">
        <f t="shared" si="751"/>
        <v>45287</v>
      </c>
      <c r="L2489" s="5">
        <f t="shared" si="752"/>
        <v>12</v>
      </c>
      <c r="M2489" s="5">
        <f t="shared" si="753"/>
        <v>2023</v>
      </c>
      <c r="N2489" s="96">
        <v>1000</v>
      </c>
      <c r="O2489" s="6">
        <f>-N2489</f>
        <v>-1000</v>
      </c>
      <c r="P2489" s="6">
        <f t="shared" si="755"/>
        <v>0</v>
      </c>
      <c r="Q2489" s="7">
        <f t="shared" si="759"/>
        <v>4061780.1500000018</v>
      </c>
      <c r="R2489" s="44" t="str">
        <f>VLOOKUP(F2489,'Set up'!$A$2:$E$57,5,FALSE)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49"/>
        <v>12</v>
      </c>
      <c r="C2490" s="5">
        <f t="shared" si="750"/>
        <v>2023</v>
      </c>
      <c r="D2490" s="88" t="s">
        <v>2211</v>
      </c>
      <c r="E2490" s="5" t="str">
        <f>VLOOKUP(F2490,'Set up'!$A$2:$C$57,2,FALSE)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up'!$A$2:$C$57,3,FALSE)</f>
        <v>Cash</v>
      </c>
      <c r="J2490" s="5">
        <f>VLOOKUP(F2490,'Set up'!$A$2:$D$57,4,FALSE)</f>
        <v>0</v>
      </c>
      <c r="K2490" s="4">
        <f t="shared" si="751"/>
        <v>45290</v>
      </c>
      <c r="L2490" s="5">
        <f t="shared" si="752"/>
        <v>12</v>
      </c>
      <c r="M2490" s="5">
        <f t="shared" si="753"/>
        <v>2023</v>
      </c>
      <c r="N2490" s="96">
        <v>625</v>
      </c>
      <c r="O2490" s="6">
        <f>-N2490</f>
        <v>-625</v>
      </c>
      <c r="P2490" s="6">
        <f t="shared" si="755"/>
        <v>0</v>
      </c>
      <c r="Q2490" s="7">
        <f t="shared" si="759"/>
        <v>4062405.1500000018</v>
      </c>
      <c r="R2490" s="44" t="str">
        <f>VLOOKUP(F2490,'Set up'!$A$2:$E$57,5,FALSE)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49"/>
        <v>12</v>
      </c>
      <c r="C2491" s="5">
        <f t="shared" si="750"/>
        <v>2023</v>
      </c>
      <c r="D2491" s="88" t="s">
        <v>2212</v>
      </c>
      <c r="E2491" s="5" t="str">
        <f>VLOOKUP(F2491,'Set up'!$A$2:$C$57,2,FALSE)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up'!$A$2:$C$57,3,FALSE)</f>
        <v>Cash</v>
      </c>
      <c r="J2491" s="5">
        <f>VLOOKUP(F2491,'Set up'!$A$2:$D$57,4,FALSE)</f>
        <v>0</v>
      </c>
      <c r="K2491" s="4">
        <f t="shared" si="751"/>
        <v>45290</v>
      </c>
      <c r="L2491" s="5">
        <f t="shared" si="752"/>
        <v>12</v>
      </c>
      <c r="M2491" s="5">
        <f t="shared" si="753"/>
        <v>2023</v>
      </c>
      <c r="N2491" s="96">
        <v>8030</v>
      </c>
      <c r="O2491" s="6">
        <f>-3458-4572</f>
        <v>-8030</v>
      </c>
      <c r="P2491" s="6">
        <f t="shared" si="755"/>
        <v>0</v>
      </c>
      <c r="Q2491" s="7">
        <f t="shared" si="759"/>
        <v>4070435.1500000018</v>
      </c>
      <c r="R2491" s="44" t="str">
        <f>VLOOKUP(F2491,'Set up'!$A$2:$E$57,5,FALSE)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49"/>
        <v>12</v>
      </c>
      <c r="C2492" s="5">
        <f t="shared" si="750"/>
        <v>2023</v>
      </c>
      <c r="D2492" s="88" t="s">
        <v>2212</v>
      </c>
      <c r="E2492" s="5" t="str">
        <f>VLOOKUP(F2492,'Set up'!$A$2:$C$57,2,FALSE)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up'!$A$2:$C$57,3,FALSE)</f>
        <v>Cash</v>
      </c>
      <c r="J2492" s="5">
        <f>VLOOKUP(F2492,'Set up'!$A$2:$D$57,4,FALSE)</f>
        <v>0</v>
      </c>
      <c r="K2492" s="4">
        <f t="shared" si="751"/>
        <v>45290</v>
      </c>
      <c r="L2492" s="5">
        <f t="shared" si="752"/>
        <v>12</v>
      </c>
      <c r="M2492" s="5">
        <f t="shared" si="753"/>
        <v>2023</v>
      </c>
      <c r="N2492" s="96">
        <v>2610</v>
      </c>
      <c r="O2492" s="6">
        <f>-N2492</f>
        <v>-2610</v>
      </c>
      <c r="P2492" s="6">
        <f t="shared" si="755"/>
        <v>0</v>
      </c>
      <c r="Q2492" s="7">
        <f t="shared" si="759"/>
        <v>4073045.1500000018</v>
      </c>
      <c r="R2492" s="44" t="str">
        <f>VLOOKUP(F2492,'Set up'!$A$2:$E$57,5,FALSE)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49"/>
        <v>12</v>
      </c>
      <c r="C2493" s="5">
        <f t="shared" si="750"/>
        <v>2023</v>
      </c>
      <c r="D2493" s="88" t="s">
        <v>2212</v>
      </c>
      <c r="E2493" s="5" t="str">
        <f>VLOOKUP(F2493,'Set up'!$A$2:$C$57,2,FALSE)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up'!$A$2:$C$57,3,FALSE)</f>
        <v>Cash</v>
      </c>
      <c r="J2493" s="5">
        <f>VLOOKUP(F2493,'Set up'!$A$2:$D$57,4,FALSE)</f>
        <v>0</v>
      </c>
      <c r="K2493" s="4">
        <f t="shared" si="751"/>
        <v>45290</v>
      </c>
      <c r="L2493" s="5">
        <f t="shared" si="752"/>
        <v>12</v>
      </c>
      <c r="M2493" s="5">
        <f t="shared" si="753"/>
        <v>2023</v>
      </c>
      <c r="N2493" s="96">
        <v>2106</v>
      </c>
      <c r="O2493" s="6">
        <f>-N2493</f>
        <v>-2106</v>
      </c>
      <c r="P2493" s="6">
        <f t="shared" si="755"/>
        <v>0</v>
      </c>
      <c r="Q2493" s="7">
        <f t="shared" si="759"/>
        <v>4075151.1500000018</v>
      </c>
      <c r="R2493" s="44" t="str">
        <f>VLOOKUP(F2493,'Set up'!$A$2:$E$57,5,FALSE)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3">MONTH(A2494)</f>
        <v>12</v>
      </c>
      <c r="C2494" s="5">
        <f t="shared" ref="C2494:C2504" si="764">YEAR(A2494)</f>
        <v>2023</v>
      </c>
      <c r="D2494" s="88" t="s">
        <v>2212</v>
      </c>
      <c r="E2494" s="5" t="str">
        <f>VLOOKUP(F2494,'Set up'!$A$2:$C$57,2,FALSE)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up'!$A$2:$C$57,3,FALSE)</f>
        <v>Cash</v>
      </c>
      <c r="J2494" s="5">
        <f>VLOOKUP(F2494,'Set up'!$A$2:$D$57,4,FALSE)</f>
        <v>0</v>
      </c>
      <c r="K2494" s="4">
        <f t="shared" si="751"/>
        <v>45290</v>
      </c>
      <c r="L2494" s="5">
        <f t="shared" si="752"/>
        <v>12</v>
      </c>
      <c r="M2494" s="5">
        <f t="shared" si="753"/>
        <v>2023</v>
      </c>
      <c r="N2494" s="96">
        <v>208</v>
      </c>
      <c r="O2494" s="6">
        <f>-N2494</f>
        <v>-208</v>
      </c>
      <c r="P2494" s="6">
        <f t="shared" si="755"/>
        <v>0</v>
      </c>
      <c r="Q2494" s="7">
        <f t="shared" si="759"/>
        <v>4075359.1500000018</v>
      </c>
      <c r="R2494" s="44" t="str">
        <f>VLOOKUP(F2494,'Set up'!$A$2:$E$57,5,FALSE)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3"/>
        <v>12</v>
      </c>
      <c r="C2495" s="5">
        <f t="shared" si="764"/>
        <v>2023</v>
      </c>
      <c r="D2495" s="88" t="s">
        <v>2212</v>
      </c>
      <c r="E2495" s="5" t="str">
        <f>VLOOKUP(F2495,'Set up'!$A$2:$C$57,2,FALSE)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up'!$A$2:$C$57,3,FALSE)</f>
        <v>Cash</v>
      </c>
      <c r="J2495" s="5">
        <f>VLOOKUP(F2495,'Set up'!$A$2:$D$57,4,FALSE)</f>
        <v>0</v>
      </c>
      <c r="K2495" s="4">
        <f t="shared" si="751"/>
        <v>45290</v>
      </c>
      <c r="L2495" s="5">
        <f t="shared" si="752"/>
        <v>12</v>
      </c>
      <c r="M2495" s="5">
        <f t="shared" si="753"/>
        <v>2023</v>
      </c>
      <c r="N2495" s="96">
        <v>380</v>
      </c>
      <c r="O2495" s="6">
        <f>-N2495</f>
        <v>-380</v>
      </c>
      <c r="P2495" s="6">
        <f t="shared" si="755"/>
        <v>0</v>
      </c>
      <c r="Q2495" s="7">
        <f t="shared" si="759"/>
        <v>4075739.1500000018</v>
      </c>
      <c r="R2495" s="44" t="str">
        <f>VLOOKUP(F2495,'Set up'!$A$2:$E$57,5,FALSE)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3"/>
        <v>12</v>
      </c>
      <c r="C2496" s="5">
        <f t="shared" si="764"/>
        <v>2023</v>
      </c>
      <c r="D2496" s="88" t="s">
        <v>2212</v>
      </c>
      <c r="E2496" s="5" t="str">
        <f>VLOOKUP(F2496,'Set up'!$A$2:$C$57,2,FALSE)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up'!$A$2:$C$57,3,FALSE)</f>
        <v>Cash</v>
      </c>
      <c r="J2496" s="5">
        <f>VLOOKUP(F2496,'Set up'!$A$2:$D$57,4,FALSE)</f>
        <v>0</v>
      </c>
      <c r="K2496" s="4">
        <f t="shared" si="751"/>
        <v>45290</v>
      </c>
      <c r="L2496" s="5">
        <f t="shared" si="752"/>
        <v>12</v>
      </c>
      <c r="M2496" s="5">
        <f t="shared" si="753"/>
        <v>2023</v>
      </c>
      <c r="N2496" s="96">
        <v>1000</v>
      </c>
      <c r="O2496" s="6">
        <f>-N2496</f>
        <v>-1000</v>
      </c>
      <c r="P2496" s="6">
        <f t="shared" si="755"/>
        <v>0</v>
      </c>
      <c r="Q2496" s="7">
        <f t="shared" si="759"/>
        <v>4076739.1500000018</v>
      </c>
      <c r="R2496" s="44" t="str">
        <f>VLOOKUP(F2496,'Set up'!$A$2:$E$57,5,FALSE)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3"/>
        <v>12</v>
      </c>
      <c r="C2497" s="5">
        <f t="shared" si="764"/>
        <v>2023</v>
      </c>
      <c r="D2497" s="88" t="s">
        <v>2213</v>
      </c>
      <c r="E2497" s="5" t="str">
        <f>VLOOKUP(F2497,'Set up'!$A$2:$C$57,2,FALSE)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up'!$A$2:$C$57,3,FALSE)</f>
        <v>Cash</v>
      </c>
      <c r="J2497" s="5">
        <f>VLOOKUP(F2497,'Set up'!$A$2:$D$57,4,FALSE)</f>
        <v>0</v>
      </c>
      <c r="K2497" s="4">
        <f t="shared" si="751"/>
        <v>45290</v>
      </c>
      <c r="L2497" s="5">
        <f t="shared" si="752"/>
        <v>12</v>
      </c>
      <c r="M2497" s="5">
        <f t="shared" si="753"/>
        <v>2023</v>
      </c>
      <c r="N2497" s="96">
        <v>1738</v>
      </c>
      <c r="P2497" s="6">
        <f t="shared" si="755"/>
        <v>1738</v>
      </c>
      <c r="Q2497" s="7">
        <f t="shared" si="759"/>
        <v>4078477.1500000018</v>
      </c>
      <c r="R2497" s="44" t="str">
        <f>VLOOKUP(F2497,'Set up'!$A$2:$E$57,5,FALSE)</f>
        <v>PD Chq</v>
      </c>
    </row>
    <row r="2498" spans="1:19" ht="15" customHeight="1" x14ac:dyDescent="0.35">
      <c r="A2498" s="4">
        <v>45290</v>
      </c>
      <c r="B2498" s="5">
        <f t="shared" si="763"/>
        <v>12</v>
      </c>
      <c r="C2498" s="5">
        <f t="shared" si="764"/>
        <v>2023</v>
      </c>
      <c r="D2498" s="88" t="s">
        <v>2213</v>
      </c>
      <c r="E2498" s="5" t="str">
        <f>VLOOKUP(F2498,'Set up'!$A$2:$C$57,2,FALSE)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up'!$A$2:$C$57,3,FALSE)</f>
        <v>Cash</v>
      </c>
      <c r="J2498" s="5">
        <f>VLOOKUP(F2498,'Set up'!$A$2:$D$57,4,FALSE)</f>
        <v>0</v>
      </c>
      <c r="K2498" s="4">
        <f t="shared" si="751"/>
        <v>45290</v>
      </c>
      <c r="L2498" s="5">
        <f t="shared" si="752"/>
        <v>12</v>
      </c>
      <c r="M2498" s="5">
        <f t="shared" si="753"/>
        <v>2023</v>
      </c>
      <c r="N2498" s="96">
        <v>277.5</v>
      </c>
      <c r="P2498" s="6">
        <f t="shared" si="755"/>
        <v>277.5</v>
      </c>
      <c r="Q2498" s="7">
        <f t="shared" si="759"/>
        <v>4078754.6500000018</v>
      </c>
      <c r="R2498" s="44" t="str">
        <f>VLOOKUP(F2498,'Set up'!$A$2:$E$57,5,FALSE)</f>
        <v>PD Chq</v>
      </c>
    </row>
    <row r="2499" spans="1:19" ht="15" customHeight="1" x14ac:dyDescent="0.35">
      <c r="A2499" s="4">
        <v>45290</v>
      </c>
      <c r="B2499" s="5">
        <f t="shared" si="763"/>
        <v>12</v>
      </c>
      <c r="C2499" s="5">
        <f t="shared" si="764"/>
        <v>2023</v>
      </c>
      <c r="D2499" s="88" t="s">
        <v>2213</v>
      </c>
      <c r="E2499" s="5" t="str">
        <f>VLOOKUP(F2499,'Set up'!$A$2:$C$57,2,FALSE)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up'!$A$2:$C$57,3,FALSE)</f>
        <v>Cash</v>
      </c>
      <c r="J2499" s="5">
        <f>VLOOKUP(F2499,'Set up'!$A$2:$D$57,4,FALSE)</f>
        <v>0</v>
      </c>
      <c r="K2499" s="4">
        <f t="shared" ref="K2499:K2562" si="765">A2499+J2499</f>
        <v>45290</v>
      </c>
      <c r="L2499" s="5">
        <f t="shared" ref="L2499:L2562" si="766">MONTH(K2499)</f>
        <v>12</v>
      </c>
      <c r="M2499" s="5">
        <f t="shared" ref="M2499:M2562" si="767">YEAR(K2499)</f>
        <v>2023</v>
      </c>
      <c r="N2499" s="96">
        <v>95</v>
      </c>
      <c r="P2499" s="6">
        <f t="shared" si="755"/>
        <v>95</v>
      </c>
      <c r="Q2499" s="7">
        <f t="shared" si="759"/>
        <v>4078849.6500000018</v>
      </c>
      <c r="R2499" s="44" t="str">
        <f>VLOOKUP(F2499,'Set up'!$A$2:$E$57,5,FALSE)</f>
        <v>PD Chq</v>
      </c>
    </row>
    <row r="2500" spans="1:19" ht="15" customHeight="1" x14ac:dyDescent="0.35">
      <c r="A2500" s="4">
        <v>45290</v>
      </c>
      <c r="B2500" s="5">
        <f t="shared" si="763"/>
        <v>12</v>
      </c>
      <c r="C2500" s="5">
        <f t="shared" si="764"/>
        <v>2023</v>
      </c>
      <c r="D2500" s="88" t="s">
        <v>2213</v>
      </c>
      <c r="E2500" s="5" t="str">
        <f>VLOOKUP(F2500,'Set up'!$A$2:$C$57,2,FALSE)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up'!$A$2:$C$57,3,FALSE)</f>
        <v>Cash</v>
      </c>
      <c r="J2500" s="5">
        <f>VLOOKUP(F2500,'Set up'!$A$2:$D$57,4,FALSE)</f>
        <v>0</v>
      </c>
      <c r="K2500" s="4">
        <f t="shared" si="765"/>
        <v>45290</v>
      </c>
      <c r="L2500" s="5">
        <f t="shared" si="766"/>
        <v>12</v>
      </c>
      <c r="M2500" s="5">
        <f t="shared" si="767"/>
        <v>2023</v>
      </c>
      <c r="N2500" s="96">
        <v>312.5</v>
      </c>
      <c r="P2500" s="6">
        <f t="shared" si="755"/>
        <v>312.5</v>
      </c>
      <c r="Q2500" s="7">
        <f t="shared" si="759"/>
        <v>4079162.1500000018</v>
      </c>
      <c r="R2500" s="44" t="str">
        <f>VLOOKUP(F2500,'Set up'!$A$2:$E$57,5,FALSE)</f>
        <v>PD Chq</v>
      </c>
    </row>
    <row r="2501" spans="1:19" ht="15" customHeight="1" x14ac:dyDescent="0.35">
      <c r="A2501" s="4">
        <v>45290</v>
      </c>
      <c r="B2501" s="5">
        <f t="shared" si="763"/>
        <v>12</v>
      </c>
      <c r="C2501" s="5">
        <f t="shared" si="764"/>
        <v>2023</v>
      </c>
      <c r="D2501" s="88" t="s">
        <v>2214</v>
      </c>
      <c r="E2501" s="5" t="str">
        <f>VLOOKUP(F2501,'Set up'!$A$2:$C$57,2,FALSE)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up'!$A$2:$C$57,3,FALSE)</f>
        <v>Cash</v>
      </c>
      <c r="J2501" s="5">
        <f>VLOOKUP(F2501,'Set up'!$A$2:$D$57,4,FALSE)</f>
        <v>0</v>
      </c>
      <c r="K2501" s="4">
        <f t="shared" si="765"/>
        <v>45290</v>
      </c>
      <c r="L2501" s="5">
        <f t="shared" si="766"/>
        <v>12</v>
      </c>
      <c r="M2501" s="5">
        <f t="shared" si="767"/>
        <v>2023</v>
      </c>
      <c r="N2501" s="96">
        <v>1738</v>
      </c>
      <c r="P2501" s="6">
        <f t="shared" si="755"/>
        <v>1738</v>
      </c>
      <c r="Q2501" s="7">
        <f t="shared" si="759"/>
        <v>4080900.1500000018</v>
      </c>
      <c r="R2501" s="44" t="str">
        <f>VLOOKUP(F2501,'Set up'!$A$2:$E$57,5,FALSE)</f>
        <v>Trsf</v>
      </c>
    </row>
    <row r="2502" spans="1:19" ht="15" customHeight="1" x14ac:dyDescent="0.35">
      <c r="A2502" s="4">
        <v>45290</v>
      </c>
      <c r="B2502" s="5">
        <f t="shared" si="763"/>
        <v>12</v>
      </c>
      <c r="C2502" s="5">
        <f t="shared" si="764"/>
        <v>2023</v>
      </c>
      <c r="D2502" s="88" t="s">
        <v>2214</v>
      </c>
      <c r="E2502" s="5" t="str">
        <f>VLOOKUP(F2502,'Set up'!$A$2:$C$57,2,FALSE)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up'!$A$2:$C$57,3,FALSE)</f>
        <v>Cash</v>
      </c>
      <c r="J2502" s="5">
        <f>VLOOKUP(F2502,'Set up'!$A$2:$D$57,4,FALSE)</f>
        <v>0</v>
      </c>
      <c r="K2502" s="4">
        <f t="shared" si="765"/>
        <v>45290</v>
      </c>
      <c r="L2502" s="5">
        <f t="shared" si="766"/>
        <v>12</v>
      </c>
      <c r="M2502" s="5">
        <f t="shared" si="767"/>
        <v>2023</v>
      </c>
      <c r="N2502" s="96">
        <v>390</v>
      </c>
      <c r="P2502" s="6">
        <f t="shared" si="755"/>
        <v>390</v>
      </c>
      <c r="Q2502" s="7">
        <f t="shared" si="759"/>
        <v>4081290.1500000018</v>
      </c>
      <c r="R2502" s="44" t="str">
        <f>VLOOKUP(F2502,'Set up'!$A$2:$E$57,5,FALSE)</f>
        <v>Trsf</v>
      </c>
    </row>
    <row r="2503" spans="1:19" ht="15" customHeight="1" x14ac:dyDescent="0.35">
      <c r="A2503" s="4">
        <v>45290</v>
      </c>
      <c r="B2503" s="5">
        <f t="shared" si="763"/>
        <v>12</v>
      </c>
      <c r="C2503" s="5">
        <f t="shared" si="764"/>
        <v>2023</v>
      </c>
      <c r="D2503" s="88" t="s">
        <v>2214</v>
      </c>
      <c r="E2503" s="5" t="str">
        <f>VLOOKUP(F2503,'Set up'!$A$2:$C$57,2,FALSE)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up'!$A$2:$C$57,3,FALSE)</f>
        <v>Cash</v>
      </c>
      <c r="J2503" s="5">
        <f>VLOOKUP(F2503,'Set up'!$A$2:$D$57,4,FALSE)</f>
        <v>0</v>
      </c>
      <c r="K2503" s="4">
        <f t="shared" si="765"/>
        <v>45290</v>
      </c>
      <c r="L2503" s="5">
        <f t="shared" si="766"/>
        <v>12</v>
      </c>
      <c r="M2503" s="5">
        <f t="shared" si="767"/>
        <v>2023</v>
      </c>
      <c r="N2503" s="96">
        <v>105</v>
      </c>
      <c r="P2503" s="6">
        <f t="shared" si="755"/>
        <v>105</v>
      </c>
      <c r="Q2503" s="7">
        <f t="shared" si="759"/>
        <v>4081395.1500000018</v>
      </c>
      <c r="R2503" s="44" t="str">
        <f>VLOOKUP(F2503,'Set up'!$A$2:$E$57,5,FALSE)</f>
        <v>Trsf</v>
      </c>
    </row>
    <row r="2504" spans="1:19" ht="15" customHeight="1" x14ac:dyDescent="0.35">
      <c r="A2504" s="4">
        <v>45290</v>
      </c>
      <c r="B2504" s="5">
        <f t="shared" si="763"/>
        <v>12</v>
      </c>
      <c r="C2504" s="5">
        <f t="shared" si="764"/>
        <v>2023</v>
      </c>
      <c r="D2504" s="88" t="s">
        <v>2214</v>
      </c>
      <c r="E2504" s="5" t="str">
        <f>VLOOKUP(F2504,'Set up'!$A$2:$C$57,2,FALSE)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up'!$A$2:$C$57,3,FALSE)</f>
        <v>Cash</v>
      </c>
      <c r="J2504" s="5">
        <f>VLOOKUP(F2504,'Set up'!$A$2:$D$57,4,FALSE)</f>
        <v>0</v>
      </c>
      <c r="K2504" s="4">
        <f t="shared" si="765"/>
        <v>45290</v>
      </c>
      <c r="L2504" s="5">
        <f t="shared" si="766"/>
        <v>12</v>
      </c>
      <c r="M2504" s="5">
        <f t="shared" si="767"/>
        <v>2023</v>
      </c>
      <c r="N2504" s="96">
        <v>120</v>
      </c>
      <c r="P2504" s="6">
        <f t="shared" si="755"/>
        <v>120</v>
      </c>
      <c r="Q2504" s="7">
        <f t="shared" si="759"/>
        <v>4081515.1500000018</v>
      </c>
      <c r="R2504" s="44" t="str">
        <f>VLOOKUP(F2504,'Set up'!$A$2:$E$57,5,FALSE)</f>
        <v>Trsf</v>
      </c>
    </row>
    <row r="2505" spans="1:19" ht="15" customHeight="1" x14ac:dyDescent="0.35">
      <c r="A2505" s="4">
        <v>45294</v>
      </c>
      <c r="B2505" s="5">
        <f t="shared" ref="B2505:B2568" si="768">MONTH(A2505)</f>
        <v>1</v>
      </c>
      <c r="C2505" s="5">
        <f t="shared" ref="C2505:C2568" si="769">YEAR(A2505)</f>
        <v>2024</v>
      </c>
      <c r="D2505" s="5" t="s">
        <v>2268</v>
      </c>
      <c r="E2505" s="5" t="str">
        <f>VLOOKUP(F2505,'Set up'!$A$2:$C$57,2,FALSE)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up'!$A$2:$C$57,3,FALSE)</f>
        <v>Cash</v>
      </c>
      <c r="J2505" s="5">
        <f>VLOOKUP(F2505,'Set up'!$A$2:$D$57,4,FALSE)</f>
        <v>0</v>
      </c>
      <c r="K2505" s="4">
        <f t="shared" si="765"/>
        <v>45294</v>
      </c>
      <c r="L2505" s="5">
        <f t="shared" si="766"/>
        <v>1</v>
      </c>
      <c r="M2505" s="5">
        <f t="shared" si="767"/>
        <v>2024</v>
      </c>
      <c r="N2505" s="96">
        <v>1606</v>
      </c>
      <c r="O2505" s="6">
        <f t="shared" ref="O2505:O2506" si="770">-N2505</f>
        <v>-1606</v>
      </c>
      <c r="P2505" s="6">
        <f t="shared" si="755"/>
        <v>0</v>
      </c>
      <c r="Q2505" s="7">
        <f t="shared" si="759"/>
        <v>4083121.1500000018</v>
      </c>
      <c r="R2505" s="44" t="str">
        <f>VLOOKUP(F2505,'Set up'!$A$2:$E$57,5,FALSE)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68"/>
        <v>1</v>
      </c>
      <c r="C2506" s="5">
        <f t="shared" si="769"/>
        <v>2024</v>
      </c>
      <c r="D2506" s="5" t="s">
        <v>2268</v>
      </c>
      <c r="E2506" s="5" t="str">
        <f>VLOOKUP(F2506,'Set up'!$A$2:$C$57,2,FALSE)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up'!$A$2:$C$57,3,FALSE)</f>
        <v>Cash</v>
      </c>
      <c r="J2506" s="5">
        <f>VLOOKUP(F2506,'Set up'!$A$2:$D$57,4,FALSE)</f>
        <v>0</v>
      </c>
      <c r="K2506" s="4">
        <f t="shared" si="765"/>
        <v>45294</v>
      </c>
      <c r="L2506" s="5">
        <f t="shared" si="766"/>
        <v>1</v>
      </c>
      <c r="M2506" s="5">
        <f t="shared" si="767"/>
        <v>2024</v>
      </c>
      <c r="N2506" s="96">
        <v>630</v>
      </c>
      <c r="O2506" s="6">
        <f t="shared" si="770"/>
        <v>-630</v>
      </c>
      <c r="P2506" s="6">
        <f t="shared" si="755"/>
        <v>0</v>
      </c>
      <c r="Q2506" s="7">
        <f t="shared" si="759"/>
        <v>4083751.1500000018</v>
      </c>
      <c r="R2506" s="44" t="str">
        <f>VLOOKUP(F2506,'Set up'!$A$2:$E$57,5,FALSE)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68"/>
        <v>1</v>
      </c>
      <c r="C2507" s="5">
        <f t="shared" si="769"/>
        <v>2024</v>
      </c>
      <c r="D2507" s="5" t="s">
        <v>2269</v>
      </c>
      <c r="E2507" s="5" t="str">
        <f>VLOOKUP(F2507,'Set up'!$A$2:$C$57,2,FALSE)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up'!$A$2:$C$57,3,FALSE)</f>
        <v>Cash</v>
      </c>
      <c r="J2507" s="5">
        <f>VLOOKUP(F2507,'Set up'!$A$2:$D$57,4,FALSE)</f>
        <v>0</v>
      </c>
      <c r="K2507" s="4">
        <f t="shared" si="765"/>
        <v>45294</v>
      </c>
      <c r="L2507" s="5">
        <f t="shared" si="766"/>
        <v>1</v>
      </c>
      <c r="M2507" s="5">
        <f t="shared" si="767"/>
        <v>2024</v>
      </c>
      <c r="N2507" s="96">
        <v>1738</v>
      </c>
      <c r="O2507" s="6">
        <f>-N2507</f>
        <v>-1738</v>
      </c>
      <c r="P2507" s="6">
        <f t="shared" si="755"/>
        <v>0</v>
      </c>
      <c r="Q2507" s="7">
        <f t="shared" si="759"/>
        <v>4085489.1500000018</v>
      </c>
      <c r="R2507" s="44" t="str">
        <f>VLOOKUP(F2507,'Set up'!$A$2:$E$57,5,FALSE)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68"/>
        <v>1</v>
      </c>
      <c r="C2508" s="5">
        <f t="shared" si="769"/>
        <v>2024</v>
      </c>
      <c r="D2508" s="5" t="s">
        <v>2269</v>
      </c>
      <c r="E2508" s="5" t="str">
        <f>VLOOKUP(F2508,'Set up'!$A$2:$C$57,2,FALSE)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up'!$A$2:$C$57,3,FALSE)</f>
        <v>Cash</v>
      </c>
      <c r="J2508" s="5">
        <f>VLOOKUP(F2508,'Set up'!$A$2:$D$57,4,FALSE)</f>
        <v>0</v>
      </c>
      <c r="K2508" s="4">
        <f t="shared" si="765"/>
        <v>45294</v>
      </c>
      <c r="L2508" s="5">
        <f t="shared" si="766"/>
        <v>1</v>
      </c>
      <c r="M2508" s="5">
        <f t="shared" si="767"/>
        <v>2024</v>
      </c>
      <c r="N2508" s="96">
        <v>675</v>
      </c>
      <c r="O2508" s="6">
        <f>-N2508</f>
        <v>-675</v>
      </c>
      <c r="P2508" s="6">
        <f t="shared" si="755"/>
        <v>0</v>
      </c>
      <c r="Q2508" s="7">
        <f t="shared" si="759"/>
        <v>4086164.1500000018</v>
      </c>
      <c r="R2508" s="44" t="str">
        <f>VLOOKUP(F2508,'Set up'!$A$2:$E$57,5,FALSE)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68"/>
        <v>1</v>
      </c>
      <c r="C2509" s="5">
        <f t="shared" si="769"/>
        <v>2024</v>
      </c>
      <c r="D2509" s="5" t="s">
        <v>2269</v>
      </c>
      <c r="E2509" s="5" t="str">
        <f>VLOOKUP(F2509,'Set up'!$A$2:$C$57,2,FALSE)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up'!$A$2:$C$57,3,FALSE)</f>
        <v>Cash</v>
      </c>
      <c r="J2509" s="5">
        <f>VLOOKUP(F2509,'Set up'!$A$2:$D$57,4,FALSE)</f>
        <v>0</v>
      </c>
      <c r="K2509" s="4">
        <f t="shared" si="765"/>
        <v>45294</v>
      </c>
      <c r="L2509" s="5">
        <f t="shared" si="766"/>
        <v>1</v>
      </c>
      <c r="M2509" s="5">
        <f t="shared" si="767"/>
        <v>2024</v>
      </c>
      <c r="N2509" s="96">
        <v>175</v>
      </c>
      <c r="O2509" s="6">
        <f>-N2509</f>
        <v>-175</v>
      </c>
      <c r="P2509" s="6">
        <f t="shared" si="755"/>
        <v>0</v>
      </c>
      <c r="Q2509" s="7">
        <f t="shared" si="759"/>
        <v>4086339.1500000018</v>
      </c>
      <c r="R2509" s="44" t="str">
        <f>VLOOKUP(F2509,'Set up'!$A$2:$E$57,5,FALSE)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68"/>
        <v>1</v>
      </c>
      <c r="C2510" s="5">
        <f t="shared" si="769"/>
        <v>2024</v>
      </c>
      <c r="D2510" s="5" t="s">
        <v>2269</v>
      </c>
      <c r="E2510" s="5" t="str">
        <f>VLOOKUP(F2510,'Set up'!$A$2:$C$57,2,FALSE)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up'!$A$2:$C$57,3,FALSE)</f>
        <v>Cash</v>
      </c>
      <c r="J2510" s="5">
        <f>VLOOKUP(F2510,'Set up'!$A$2:$D$57,4,FALSE)</f>
        <v>0</v>
      </c>
      <c r="K2510" s="4">
        <f t="shared" si="765"/>
        <v>45294</v>
      </c>
      <c r="L2510" s="5">
        <f t="shared" si="766"/>
        <v>1</v>
      </c>
      <c r="M2510" s="5">
        <f t="shared" si="767"/>
        <v>2024</v>
      </c>
      <c r="N2510" s="96">
        <v>60</v>
      </c>
      <c r="O2510" s="6">
        <f>-N2510</f>
        <v>-60</v>
      </c>
      <c r="P2510" s="6">
        <f t="shared" si="755"/>
        <v>0</v>
      </c>
      <c r="Q2510" s="7">
        <f t="shared" si="759"/>
        <v>4086399.1500000018</v>
      </c>
      <c r="R2510" s="44" t="str">
        <f>VLOOKUP(F2510,'Set up'!$A$2:$E$57,5,FALSE)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68"/>
        <v>1</v>
      </c>
      <c r="C2511" s="5">
        <f t="shared" si="769"/>
        <v>2024</v>
      </c>
      <c r="D2511" s="5" t="s">
        <v>2270</v>
      </c>
      <c r="E2511" s="5" t="str">
        <f>VLOOKUP(F2511,'Set up'!$A$2:$C$57,2,FALSE)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up'!$A$2:$C$57,3,FALSE)</f>
        <v>Cash</v>
      </c>
      <c r="J2511" s="5">
        <f>VLOOKUP(F2511,'Set up'!$A$2:$D$57,4,FALSE)</f>
        <v>0</v>
      </c>
      <c r="K2511" s="4">
        <f t="shared" si="765"/>
        <v>45295</v>
      </c>
      <c r="L2511" s="5">
        <f t="shared" si="766"/>
        <v>1</v>
      </c>
      <c r="M2511" s="5">
        <f t="shared" si="767"/>
        <v>2024</v>
      </c>
      <c r="N2511" s="6">
        <v>1606</v>
      </c>
      <c r="O2511" s="6">
        <f t="shared" ref="O2511:O2513" si="771">-N2511</f>
        <v>-1606</v>
      </c>
      <c r="P2511" s="6">
        <f t="shared" si="755"/>
        <v>0</v>
      </c>
      <c r="Q2511" s="7">
        <f t="shared" si="759"/>
        <v>4088005.1500000018</v>
      </c>
      <c r="R2511" s="44" t="str">
        <f>VLOOKUP(F2511,'Set up'!$A$2:$E$57,5,FALSE)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68"/>
        <v>1</v>
      </c>
      <c r="C2512" s="5">
        <f t="shared" si="769"/>
        <v>2024</v>
      </c>
      <c r="D2512" s="5" t="s">
        <v>2270</v>
      </c>
      <c r="E2512" s="5" t="str">
        <f>VLOOKUP(F2512,'Set up'!$A$2:$C$57,2,FALSE)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up'!$A$2:$C$57,3,FALSE)</f>
        <v>Cash</v>
      </c>
      <c r="J2512" s="5">
        <f>VLOOKUP(F2512,'Set up'!$A$2:$D$57,4,FALSE)</f>
        <v>0</v>
      </c>
      <c r="K2512" s="4">
        <f t="shared" si="765"/>
        <v>45295</v>
      </c>
      <c r="L2512" s="5">
        <f t="shared" si="766"/>
        <v>1</v>
      </c>
      <c r="M2512" s="5">
        <f t="shared" si="767"/>
        <v>2024</v>
      </c>
      <c r="N2512" s="6">
        <v>780</v>
      </c>
      <c r="O2512" s="6">
        <f t="shared" si="771"/>
        <v>-780</v>
      </c>
      <c r="P2512" s="6">
        <f t="shared" si="755"/>
        <v>0</v>
      </c>
      <c r="Q2512" s="7">
        <f t="shared" si="759"/>
        <v>4088785.1500000018</v>
      </c>
      <c r="R2512" s="44" t="str">
        <f>VLOOKUP(F2512,'Set up'!$A$2:$E$57,5,FALSE)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68"/>
        <v>1</v>
      </c>
      <c r="C2513" s="5">
        <f t="shared" si="769"/>
        <v>2024</v>
      </c>
      <c r="D2513" s="5" t="s">
        <v>2270</v>
      </c>
      <c r="E2513" s="5" t="str">
        <f>VLOOKUP(F2513,'Set up'!$A$2:$C$57,2,FALSE)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up'!$A$2:$C$57,3,FALSE)</f>
        <v>Cash</v>
      </c>
      <c r="J2513" s="5">
        <f>VLOOKUP(F2513,'Set up'!$A$2:$D$57,4,FALSE)</f>
        <v>0</v>
      </c>
      <c r="K2513" s="4">
        <f t="shared" si="765"/>
        <v>45295</v>
      </c>
      <c r="L2513" s="5">
        <f t="shared" si="766"/>
        <v>1</v>
      </c>
      <c r="M2513" s="5">
        <f t="shared" si="767"/>
        <v>2024</v>
      </c>
      <c r="N2513" s="6">
        <v>440</v>
      </c>
      <c r="O2513" s="6">
        <f t="shared" si="771"/>
        <v>-440</v>
      </c>
      <c r="P2513" s="6">
        <f t="shared" si="755"/>
        <v>0</v>
      </c>
      <c r="Q2513" s="7">
        <f t="shared" si="759"/>
        <v>4089225.1500000018</v>
      </c>
      <c r="R2513" s="44" t="str">
        <f>VLOOKUP(F2513,'Set up'!$A$2:$E$57,5,FALSE)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68"/>
        <v>1</v>
      </c>
      <c r="C2514" s="5">
        <f t="shared" si="769"/>
        <v>2024</v>
      </c>
      <c r="D2514" s="5" t="s">
        <v>2272</v>
      </c>
      <c r="E2514" s="5" t="str">
        <f>VLOOKUP(F2514,'Set up'!$A$2:$C$57,2,FALSE)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up'!$A$2:$C$57,3,FALSE)</f>
        <v>Cash</v>
      </c>
      <c r="J2514" s="5">
        <f>VLOOKUP(F2514,'Set up'!$A$2:$D$57,4,FALSE)</f>
        <v>0</v>
      </c>
      <c r="K2514" s="4">
        <f t="shared" si="765"/>
        <v>45296</v>
      </c>
      <c r="L2514" s="5">
        <f t="shared" si="766"/>
        <v>1</v>
      </c>
      <c r="M2514" s="5">
        <f t="shared" si="767"/>
        <v>2024</v>
      </c>
      <c r="N2514" s="6">
        <v>1738</v>
      </c>
      <c r="P2514" s="6">
        <f t="shared" si="755"/>
        <v>1738</v>
      </c>
      <c r="Q2514" s="7">
        <f t="shared" si="759"/>
        <v>4090963.1500000018</v>
      </c>
      <c r="R2514" s="44" t="str">
        <f>VLOOKUP(F2514,'Set up'!$A$2:$E$57,5,FALSE)</f>
        <v>PD Chq</v>
      </c>
    </row>
    <row r="2515" spans="1:19" ht="15" customHeight="1" x14ac:dyDescent="0.35">
      <c r="A2515" s="4">
        <v>45296</v>
      </c>
      <c r="B2515" s="5">
        <f t="shared" si="768"/>
        <v>1</v>
      </c>
      <c r="C2515" s="5">
        <f t="shared" si="769"/>
        <v>2024</v>
      </c>
      <c r="D2515" s="5" t="s">
        <v>2272</v>
      </c>
      <c r="E2515" s="5" t="str">
        <f>VLOOKUP(F2515,'Set up'!$A$2:$C$57,2,FALSE)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up'!$A$2:$C$57,3,FALSE)</f>
        <v>Cash</v>
      </c>
      <c r="J2515" s="5">
        <f>VLOOKUP(F2515,'Set up'!$A$2:$D$57,4,FALSE)</f>
        <v>0</v>
      </c>
      <c r="K2515" s="4">
        <f t="shared" si="765"/>
        <v>45296</v>
      </c>
      <c r="L2515" s="5">
        <f t="shared" si="766"/>
        <v>1</v>
      </c>
      <c r="M2515" s="5">
        <f t="shared" si="767"/>
        <v>2024</v>
      </c>
      <c r="N2515" s="6">
        <v>555</v>
      </c>
      <c r="P2515" s="6">
        <f t="shared" si="755"/>
        <v>555</v>
      </c>
      <c r="Q2515" s="7">
        <f t="shared" si="759"/>
        <v>4091518.1500000018</v>
      </c>
      <c r="R2515" s="44" t="str">
        <f>VLOOKUP(F2515,'Set up'!$A$2:$E$57,5,FALSE)</f>
        <v>PD Chq</v>
      </c>
    </row>
    <row r="2516" spans="1:19" ht="15" customHeight="1" x14ac:dyDescent="0.35">
      <c r="A2516" s="4">
        <v>45296</v>
      </c>
      <c r="B2516" s="5">
        <f t="shared" si="768"/>
        <v>1</v>
      </c>
      <c r="C2516" s="5">
        <f t="shared" si="769"/>
        <v>2024</v>
      </c>
      <c r="D2516" s="5" t="s">
        <v>2272</v>
      </c>
      <c r="E2516" s="5" t="str">
        <f>VLOOKUP(F2516,'Set up'!$A$2:$C$57,2,FALSE)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up'!$A$2:$C$57,3,FALSE)</f>
        <v>Cash</v>
      </c>
      <c r="J2516" s="5">
        <f>VLOOKUP(F2516,'Set up'!$A$2:$D$57,4,FALSE)</f>
        <v>0</v>
      </c>
      <c r="K2516" s="4">
        <f t="shared" si="765"/>
        <v>45296</v>
      </c>
      <c r="L2516" s="5">
        <f t="shared" si="766"/>
        <v>1</v>
      </c>
      <c r="M2516" s="5">
        <f t="shared" si="767"/>
        <v>2024</v>
      </c>
      <c r="N2516" s="6">
        <v>95</v>
      </c>
      <c r="P2516" s="6">
        <f t="shared" si="755"/>
        <v>95</v>
      </c>
      <c r="Q2516" s="7">
        <f t="shared" si="759"/>
        <v>4091613.1500000018</v>
      </c>
      <c r="R2516" s="44" t="str">
        <f>VLOOKUP(F2516,'Set up'!$A$2:$E$57,5,FALSE)</f>
        <v>PD Chq</v>
      </c>
    </row>
    <row r="2517" spans="1:19" ht="15" customHeight="1" x14ac:dyDescent="0.35">
      <c r="A2517" s="4">
        <v>45297</v>
      </c>
      <c r="B2517" s="5">
        <f t="shared" si="768"/>
        <v>1</v>
      </c>
      <c r="C2517" s="5">
        <f t="shared" si="769"/>
        <v>2024</v>
      </c>
      <c r="D2517" s="5" t="s">
        <v>2273</v>
      </c>
      <c r="E2517" s="5" t="str">
        <f>VLOOKUP(F2517,'Set up'!$A$2:$C$57,2,FALSE)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up'!$A$2:$C$57,3,FALSE)</f>
        <v>Cash</v>
      </c>
      <c r="J2517" s="5">
        <f>VLOOKUP(F2517,'Set up'!$A$2:$D$57,4,FALSE)</f>
        <v>0</v>
      </c>
      <c r="K2517" s="4">
        <f t="shared" si="765"/>
        <v>45297</v>
      </c>
      <c r="L2517" s="5">
        <f t="shared" si="766"/>
        <v>1</v>
      </c>
      <c r="M2517" s="5">
        <f t="shared" si="767"/>
        <v>2024</v>
      </c>
      <c r="N2517" s="6">
        <v>3476</v>
      </c>
      <c r="O2517" s="6">
        <f t="shared" ref="O2517:O2529" si="772">-N2517</f>
        <v>-3476</v>
      </c>
      <c r="P2517" s="6">
        <f t="shared" ref="P2517:P2580" si="773">SUM(N2517+O2517)</f>
        <v>0</v>
      </c>
      <c r="Q2517" s="7">
        <f t="shared" si="759"/>
        <v>4095089.1500000018</v>
      </c>
      <c r="R2517" s="44" t="str">
        <f>VLOOKUP(F2517,'Set up'!$A$2:$E$57,5,FALSE)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68"/>
        <v>1</v>
      </c>
      <c r="C2518" s="5">
        <f t="shared" si="769"/>
        <v>2024</v>
      </c>
      <c r="D2518" s="5" t="s">
        <v>2273</v>
      </c>
      <c r="E2518" s="5" t="str">
        <f>VLOOKUP(F2518,'Set up'!$A$2:$C$57,2,FALSE)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up'!$A$2:$C$57,3,FALSE)</f>
        <v>Cash</v>
      </c>
      <c r="J2518" s="5">
        <f>VLOOKUP(F2518,'Set up'!$A$2:$D$57,4,FALSE)</f>
        <v>0</v>
      </c>
      <c r="K2518" s="4">
        <f t="shared" si="765"/>
        <v>45297</v>
      </c>
      <c r="L2518" s="5">
        <f t="shared" si="766"/>
        <v>1</v>
      </c>
      <c r="M2518" s="5">
        <f t="shared" si="767"/>
        <v>2024</v>
      </c>
      <c r="N2518" s="6">
        <v>853.2</v>
      </c>
      <c r="O2518" s="6">
        <f t="shared" si="772"/>
        <v>-853.2</v>
      </c>
      <c r="P2518" s="6">
        <f t="shared" si="773"/>
        <v>0</v>
      </c>
      <c r="Q2518" s="7">
        <f t="shared" si="759"/>
        <v>4095942.350000002</v>
      </c>
      <c r="R2518" s="44" t="str">
        <f>VLOOKUP(F2518,'Set up'!$A$2:$E$57,5,FALSE)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68"/>
        <v>1</v>
      </c>
      <c r="C2519" s="5">
        <f t="shared" si="769"/>
        <v>2024</v>
      </c>
      <c r="D2519" s="5" t="s">
        <v>2273</v>
      </c>
      <c r="E2519" s="5" t="str">
        <f>VLOOKUP(F2519,'Set up'!$A$2:$C$57,2,FALSE)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up'!$A$2:$C$57,3,FALSE)</f>
        <v>Cash</v>
      </c>
      <c r="J2519" s="5">
        <f>VLOOKUP(F2519,'Set up'!$A$2:$D$57,4,FALSE)</f>
        <v>0</v>
      </c>
      <c r="K2519" s="4">
        <f t="shared" si="765"/>
        <v>45297</v>
      </c>
      <c r="L2519" s="5">
        <f t="shared" si="766"/>
        <v>1</v>
      </c>
      <c r="M2519" s="5">
        <f t="shared" si="767"/>
        <v>2024</v>
      </c>
      <c r="N2519" s="6">
        <v>480</v>
      </c>
      <c r="O2519" s="6">
        <f t="shared" si="772"/>
        <v>-480</v>
      </c>
      <c r="P2519" s="6">
        <f t="shared" si="773"/>
        <v>0</v>
      </c>
      <c r="Q2519" s="7">
        <f t="shared" si="759"/>
        <v>4096422.350000002</v>
      </c>
      <c r="R2519" s="44" t="str">
        <f>VLOOKUP(F2519,'Set up'!$A$2:$E$57,5,FALSE)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68"/>
        <v>1</v>
      </c>
      <c r="C2520" s="5">
        <f t="shared" si="769"/>
        <v>2024</v>
      </c>
      <c r="D2520" s="5" t="s">
        <v>2273</v>
      </c>
      <c r="E2520" s="5" t="str">
        <f>VLOOKUP(F2520,'Set up'!$A$2:$C$57,2,FALSE)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up'!$A$2:$C$57,3,FALSE)</f>
        <v>Cash</v>
      </c>
      <c r="J2520" s="5">
        <f>VLOOKUP(F2520,'Set up'!$A$2:$D$57,4,FALSE)</f>
        <v>0</v>
      </c>
      <c r="K2520" s="4">
        <f t="shared" si="765"/>
        <v>45297</v>
      </c>
      <c r="L2520" s="5">
        <f t="shared" si="766"/>
        <v>1</v>
      </c>
      <c r="M2520" s="5">
        <f t="shared" si="767"/>
        <v>2024</v>
      </c>
      <c r="N2520" s="6">
        <v>650</v>
      </c>
      <c r="O2520" s="6">
        <f t="shared" si="772"/>
        <v>-650</v>
      </c>
      <c r="P2520" s="6">
        <f t="shared" si="773"/>
        <v>0</v>
      </c>
      <c r="Q2520" s="7">
        <f t="shared" si="759"/>
        <v>4097072.350000002</v>
      </c>
      <c r="R2520" s="44" t="str">
        <f>VLOOKUP(F2520,'Set up'!$A$2:$E$57,5,FALSE)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68"/>
        <v>1</v>
      </c>
      <c r="C2521" s="5">
        <f t="shared" si="769"/>
        <v>2024</v>
      </c>
      <c r="D2521" s="5" t="s">
        <v>2273</v>
      </c>
      <c r="E2521" s="5" t="str">
        <f>VLOOKUP(F2521,'Set up'!$A$2:$C$57,2,FALSE)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up'!$A$2:$C$57,3,FALSE)</f>
        <v>Cash</v>
      </c>
      <c r="J2521" s="5">
        <f>VLOOKUP(F2521,'Set up'!$A$2:$D$57,4,FALSE)</f>
        <v>0</v>
      </c>
      <c r="K2521" s="4">
        <f t="shared" si="765"/>
        <v>45297</v>
      </c>
      <c r="L2521" s="5">
        <f t="shared" si="766"/>
        <v>1</v>
      </c>
      <c r="M2521" s="5">
        <f t="shared" si="767"/>
        <v>2024</v>
      </c>
      <c r="N2521" s="6">
        <v>54</v>
      </c>
      <c r="O2521" s="6">
        <f t="shared" si="772"/>
        <v>-54</v>
      </c>
      <c r="P2521" s="6">
        <f t="shared" si="773"/>
        <v>0</v>
      </c>
      <c r="Q2521" s="7">
        <f t="shared" si="759"/>
        <v>4097126.350000002</v>
      </c>
      <c r="R2521" s="44" t="str">
        <f>VLOOKUP(F2521,'Set up'!$A$2:$E$57,5,FALSE)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68"/>
        <v>1</v>
      </c>
      <c r="C2522" s="5">
        <f t="shared" si="769"/>
        <v>2024</v>
      </c>
      <c r="D2522" s="5" t="s">
        <v>2273</v>
      </c>
      <c r="E2522" s="5" t="str">
        <f>VLOOKUP(F2522,'Set up'!$A$2:$C$57,2,FALSE)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up'!$A$2:$C$57,3,FALSE)</f>
        <v>Cash</v>
      </c>
      <c r="J2522" s="5">
        <f>VLOOKUP(F2522,'Set up'!$A$2:$D$57,4,FALSE)</f>
        <v>0</v>
      </c>
      <c r="K2522" s="4">
        <f t="shared" si="765"/>
        <v>45297</v>
      </c>
      <c r="L2522" s="5">
        <f t="shared" si="766"/>
        <v>1</v>
      </c>
      <c r="M2522" s="5">
        <f t="shared" si="767"/>
        <v>2024</v>
      </c>
      <c r="N2522" s="6">
        <v>283.8</v>
      </c>
      <c r="O2522" s="6">
        <f t="shared" si="772"/>
        <v>-283.8</v>
      </c>
      <c r="P2522" s="6">
        <f t="shared" si="773"/>
        <v>0</v>
      </c>
      <c r="Q2522" s="7">
        <f t="shared" si="759"/>
        <v>4097410.1500000018</v>
      </c>
      <c r="R2522" s="44" t="str">
        <f>VLOOKUP(F2522,'Set up'!$A$2:$E$57,5,FALSE)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68"/>
        <v>1</v>
      </c>
      <c r="C2523" s="5">
        <f t="shared" si="769"/>
        <v>2024</v>
      </c>
      <c r="D2523" s="5" t="s">
        <v>2273</v>
      </c>
      <c r="E2523" s="5" t="str">
        <f>VLOOKUP(F2523,'Set up'!$A$2:$C$57,2,FALSE)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up'!$A$2:$C$57,3,FALSE)</f>
        <v>Cash</v>
      </c>
      <c r="J2523" s="5">
        <f>VLOOKUP(F2523,'Set up'!$A$2:$D$57,4,FALSE)</f>
        <v>0</v>
      </c>
      <c r="K2523" s="4">
        <f t="shared" si="765"/>
        <v>45297</v>
      </c>
      <c r="L2523" s="5">
        <f t="shared" si="766"/>
        <v>1</v>
      </c>
      <c r="M2523" s="5">
        <f t="shared" si="767"/>
        <v>2024</v>
      </c>
      <c r="N2523" s="6">
        <v>220</v>
      </c>
      <c r="O2523" s="6">
        <f t="shared" si="772"/>
        <v>-220</v>
      </c>
      <c r="P2523" s="6">
        <f t="shared" si="773"/>
        <v>0</v>
      </c>
      <c r="Q2523" s="7">
        <f t="shared" si="759"/>
        <v>4097630.1500000018</v>
      </c>
      <c r="R2523" s="44" t="str">
        <f>VLOOKUP(F2523,'Set up'!$A$2:$E$57,5,FALSE)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68"/>
        <v>1</v>
      </c>
      <c r="C2524" s="5">
        <f t="shared" si="769"/>
        <v>2024</v>
      </c>
      <c r="D2524" s="5" t="s">
        <v>2273</v>
      </c>
      <c r="E2524" s="5" t="str">
        <f>VLOOKUP(F2524,'Set up'!$A$2:$C$57,2,FALSE)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up'!$A$2:$C$57,3,FALSE)</f>
        <v>Cash</v>
      </c>
      <c r="J2524" s="5">
        <f>VLOOKUP(F2524,'Set up'!$A$2:$D$57,4,FALSE)</f>
        <v>0</v>
      </c>
      <c r="K2524" s="4">
        <f t="shared" si="765"/>
        <v>45297</v>
      </c>
      <c r="L2524" s="5">
        <f t="shared" si="766"/>
        <v>1</v>
      </c>
      <c r="M2524" s="5">
        <f t="shared" si="767"/>
        <v>2024</v>
      </c>
      <c r="N2524" s="6">
        <v>424.8</v>
      </c>
      <c r="O2524" s="6">
        <f t="shared" si="772"/>
        <v>-424.8</v>
      </c>
      <c r="P2524" s="6">
        <f t="shared" si="773"/>
        <v>0</v>
      </c>
      <c r="Q2524" s="7">
        <f t="shared" si="759"/>
        <v>4098054.9500000016</v>
      </c>
      <c r="R2524" s="44" t="str">
        <f>VLOOKUP(F2524,'Set up'!$A$2:$E$57,5,FALSE)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68"/>
        <v>1</v>
      </c>
      <c r="C2525" s="5">
        <f t="shared" si="769"/>
        <v>2024</v>
      </c>
      <c r="D2525" s="5" t="s">
        <v>2274</v>
      </c>
      <c r="E2525" s="5" t="str">
        <f>VLOOKUP(F2525,'Set up'!$A$2:$C$57,2,FALSE)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up'!$A$2:$C$57,3,FALSE)</f>
        <v>60</v>
      </c>
      <c r="J2525" s="5">
        <f>VLOOKUP(F2525,'Set up'!$A$2:$D$57,4,FALSE)</f>
        <v>60</v>
      </c>
      <c r="K2525" s="4">
        <f t="shared" si="765"/>
        <v>45359</v>
      </c>
      <c r="L2525" s="5">
        <f t="shared" si="766"/>
        <v>3</v>
      </c>
      <c r="M2525" s="5">
        <f t="shared" si="767"/>
        <v>2024</v>
      </c>
      <c r="N2525" s="6">
        <v>3212</v>
      </c>
      <c r="O2525" s="6">
        <f t="shared" si="772"/>
        <v>-3212</v>
      </c>
      <c r="P2525" s="6">
        <f t="shared" si="773"/>
        <v>0</v>
      </c>
      <c r="Q2525" s="7">
        <f t="shared" si="759"/>
        <v>4101266.9500000016</v>
      </c>
      <c r="R2525" s="44" t="str">
        <f>VLOOKUP(F2525,'Set up'!$A$2:$E$57,5,FALSE)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68"/>
        <v>1</v>
      </c>
      <c r="C2526" s="5">
        <f t="shared" si="769"/>
        <v>2024</v>
      </c>
      <c r="D2526" s="5" t="s">
        <v>2274</v>
      </c>
      <c r="E2526" s="5" t="str">
        <f>VLOOKUP(F2526,'Set up'!$A$2:$C$57,2,FALSE)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up'!$A$2:$C$57,3,FALSE)</f>
        <v>60</v>
      </c>
      <c r="J2526" s="5">
        <f>VLOOKUP(F2526,'Set up'!$A$2:$D$57,4,FALSE)</f>
        <v>60</v>
      </c>
      <c r="K2526" s="4">
        <f t="shared" si="765"/>
        <v>45359</v>
      </c>
      <c r="L2526" s="5">
        <f t="shared" si="766"/>
        <v>3</v>
      </c>
      <c r="M2526" s="5">
        <f t="shared" si="767"/>
        <v>2024</v>
      </c>
      <c r="N2526" s="6">
        <v>1606</v>
      </c>
      <c r="O2526" s="6">
        <f t="shared" si="772"/>
        <v>-1606</v>
      </c>
      <c r="P2526" s="6">
        <f t="shared" si="773"/>
        <v>0</v>
      </c>
      <c r="Q2526" s="7">
        <f t="shared" si="759"/>
        <v>4102872.9500000016</v>
      </c>
      <c r="R2526" s="44" t="str">
        <f>VLOOKUP(F2526,'Set up'!$A$2:$E$57,5,FALSE)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68"/>
        <v>1</v>
      </c>
      <c r="C2527" s="5">
        <f t="shared" si="769"/>
        <v>2024</v>
      </c>
      <c r="D2527" s="5" t="s">
        <v>2274</v>
      </c>
      <c r="E2527" s="5" t="str">
        <f>VLOOKUP(F2527,'Set up'!$A$2:$C$57,2,FALSE)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up'!$A$2:$C$57,3,FALSE)</f>
        <v>60</v>
      </c>
      <c r="J2527" s="5">
        <f>VLOOKUP(F2527,'Set up'!$A$2:$D$57,4,FALSE)</f>
        <v>60</v>
      </c>
      <c r="K2527" s="4">
        <f t="shared" si="765"/>
        <v>45359</v>
      </c>
      <c r="L2527" s="5">
        <f t="shared" si="766"/>
        <v>3</v>
      </c>
      <c r="M2527" s="5">
        <f t="shared" si="767"/>
        <v>2024</v>
      </c>
      <c r="N2527" s="6">
        <v>626.4</v>
      </c>
      <c r="O2527" s="6">
        <f t="shared" si="772"/>
        <v>-626.4</v>
      </c>
      <c r="P2527" s="6">
        <f t="shared" si="773"/>
        <v>0</v>
      </c>
      <c r="Q2527" s="7">
        <f t="shared" si="759"/>
        <v>4103499.3500000015</v>
      </c>
      <c r="R2527" s="44" t="str">
        <f>VLOOKUP(F2527,'Set up'!$A$2:$E$57,5,FALSE)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68"/>
        <v>1</v>
      </c>
      <c r="C2528" s="5">
        <f t="shared" si="769"/>
        <v>2024</v>
      </c>
      <c r="D2528" s="5" t="s">
        <v>2274</v>
      </c>
      <c r="E2528" s="5" t="str">
        <f>VLOOKUP(F2528,'Set up'!$A$2:$C$57,2,FALSE)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up'!$A$2:$C$57,3,FALSE)</f>
        <v>60</v>
      </c>
      <c r="J2528" s="5">
        <f>VLOOKUP(F2528,'Set up'!$A$2:$D$57,4,FALSE)</f>
        <v>60</v>
      </c>
      <c r="K2528" s="4">
        <f t="shared" si="765"/>
        <v>45359</v>
      </c>
      <c r="L2528" s="5">
        <f t="shared" si="766"/>
        <v>3</v>
      </c>
      <c r="M2528" s="5">
        <f t="shared" si="767"/>
        <v>2024</v>
      </c>
      <c r="N2528" s="6">
        <v>626.4</v>
      </c>
      <c r="O2528" s="6">
        <f t="shared" si="772"/>
        <v>-626.4</v>
      </c>
      <c r="P2528" s="6">
        <f t="shared" si="773"/>
        <v>0</v>
      </c>
      <c r="Q2528" s="7">
        <f t="shared" ref="Q2528:Q2591" si="774">SUM(Q2527+N2528)</f>
        <v>4104125.7500000014</v>
      </c>
      <c r="R2528" s="44" t="str">
        <f>VLOOKUP(F2528,'Set up'!$A$2:$E$57,5,FALSE)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68"/>
        <v>1</v>
      </c>
      <c r="C2529" s="5">
        <f t="shared" si="769"/>
        <v>2024</v>
      </c>
      <c r="D2529" s="5" t="s">
        <v>2274</v>
      </c>
      <c r="E2529" s="5" t="str">
        <f>VLOOKUP(F2529,'Set up'!$A$2:$C$57,2,FALSE)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up'!$A$2:$C$57,3,FALSE)</f>
        <v>60</v>
      </c>
      <c r="J2529" s="5">
        <f>VLOOKUP(F2529,'Set up'!$A$2:$D$57,4,FALSE)</f>
        <v>60</v>
      </c>
      <c r="K2529" s="4">
        <f t="shared" si="765"/>
        <v>45359</v>
      </c>
      <c r="L2529" s="5">
        <f t="shared" si="766"/>
        <v>3</v>
      </c>
      <c r="M2529" s="5">
        <f t="shared" si="767"/>
        <v>2024</v>
      </c>
      <c r="N2529" s="6">
        <v>220</v>
      </c>
      <c r="O2529" s="6">
        <f t="shared" si="772"/>
        <v>-220</v>
      </c>
      <c r="P2529" s="6">
        <f t="shared" si="773"/>
        <v>0</v>
      </c>
      <c r="Q2529" s="7">
        <f t="shared" si="774"/>
        <v>4104345.7500000014</v>
      </c>
      <c r="R2529" s="44" t="str">
        <f>VLOOKUP(F2529,'Set up'!$A$2:$E$57,5,FALSE)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68"/>
        <v>1</v>
      </c>
      <c r="C2530" s="5">
        <f t="shared" si="769"/>
        <v>2024</v>
      </c>
      <c r="D2530" s="5" t="s">
        <v>2275</v>
      </c>
      <c r="E2530" s="5" t="str">
        <f>VLOOKUP(F2530,'Set up'!$A$2:$C$57,2,FALSE)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up'!$A$2:$C$57,3,FALSE)</f>
        <v>Cash</v>
      </c>
      <c r="J2530" s="5">
        <f>VLOOKUP(F2530,'Set up'!$A$2:$D$57,4,FALSE)</f>
        <v>0</v>
      </c>
      <c r="K2530" s="4">
        <f t="shared" si="765"/>
        <v>45300</v>
      </c>
      <c r="L2530" s="5">
        <f t="shared" si="766"/>
        <v>1</v>
      </c>
      <c r="M2530" s="5">
        <f t="shared" si="767"/>
        <v>2024</v>
      </c>
      <c r="N2530" s="6">
        <v>1606</v>
      </c>
      <c r="O2530" s="6">
        <f t="shared" ref="O2530:O2531" si="775">-N2530</f>
        <v>-1606</v>
      </c>
      <c r="P2530" s="6">
        <f t="shared" si="773"/>
        <v>0</v>
      </c>
      <c r="Q2530" s="7">
        <f t="shared" si="774"/>
        <v>4105951.7500000014</v>
      </c>
      <c r="R2530" s="44" t="str">
        <f>VLOOKUP(F2530,'Set up'!$A$2:$E$57,5,FALSE)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68"/>
        <v>1</v>
      </c>
      <c r="C2531" s="5">
        <f t="shared" si="769"/>
        <v>2024</v>
      </c>
      <c r="D2531" s="5" t="s">
        <v>2275</v>
      </c>
      <c r="E2531" s="5" t="str">
        <f>VLOOKUP(F2531,'Set up'!$A$2:$C$57,2,FALSE)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up'!$A$2:$C$57,3,FALSE)</f>
        <v>Cash</v>
      </c>
      <c r="J2531" s="5">
        <f>VLOOKUP(F2531,'Set up'!$A$2:$D$57,4,FALSE)</f>
        <v>0</v>
      </c>
      <c r="K2531" s="4">
        <f t="shared" si="765"/>
        <v>45300</v>
      </c>
      <c r="L2531" s="5">
        <f t="shared" si="766"/>
        <v>1</v>
      </c>
      <c r="M2531" s="5">
        <f t="shared" si="767"/>
        <v>2024</v>
      </c>
      <c r="N2531" s="6">
        <v>630</v>
      </c>
      <c r="O2531" s="6">
        <f t="shared" si="775"/>
        <v>-630</v>
      </c>
      <c r="P2531" s="6">
        <f t="shared" si="773"/>
        <v>0</v>
      </c>
      <c r="Q2531" s="7">
        <f t="shared" si="774"/>
        <v>4106581.7500000014</v>
      </c>
      <c r="R2531" s="44" t="str">
        <f>VLOOKUP(F2531,'Set up'!$A$2:$E$57,5,FALSE)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68"/>
        <v>1</v>
      </c>
      <c r="C2532" s="5">
        <f t="shared" si="769"/>
        <v>2024</v>
      </c>
      <c r="D2532" s="5" t="s">
        <v>2276</v>
      </c>
      <c r="E2532" s="5" t="str">
        <f>VLOOKUP(F2532,'Set up'!$A$2:$C$57,2,FALSE)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up'!$A$2:$C$57,3,FALSE)</f>
        <v>Cash</v>
      </c>
      <c r="J2532" s="5">
        <f>VLOOKUP(F2532,'Set up'!$A$2:$D$57,4,FALSE)</f>
        <v>0</v>
      </c>
      <c r="K2532" s="4">
        <f t="shared" si="765"/>
        <v>45301</v>
      </c>
      <c r="L2532" s="5">
        <f t="shared" si="766"/>
        <v>1</v>
      </c>
      <c r="M2532" s="5">
        <f t="shared" si="767"/>
        <v>2024</v>
      </c>
      <c r="N2532" s="6">
        <v>1738</v>
      </c>
      <c r="P2532" s="6">
        <f t="shared" si="773"/>
        <v>1738</v>
      </c>
      <c r="Q2532" s="7">
        <f t="shared" si="774"/>
        <v>4108319.7500000014</v>
      </c>
      <c r="R2532" s="44" t="str">
        <f>VLOOKUP(F2532,'Set up'!$A$2:$E$57,5,FALSE)</f>
        <v>Trsf</v>
      </c>
    </row>
    <row r="2533" spans="1:19" ht="15" customHeight="1" x14ac:dyDescent="0.35">
      <c r="A2533" s="4">
        <v>45301</v>
      </c>
      <c r="B2533" s="5">
        <f t="shared" si="768"/>
        <v>1</v>
      </c>
      <c r="C2533" s="5">
        <f t="shared" si="769"/>
        <v>2024</v>
      </c>
      <c r="D2533" s="5" t="s">
        <v>2276</v>
      </c>
      <c r="E2533" s="5" t="str">
        <f>VLOOKUP(F2533,'Set up'!$A$2:$C$57,2,FALSE)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up'!$A$2:$C$57,3,FALSE)</f>
        <v>Cash</v>
      </c>
      <c r="J2533" s="5">
        <f>VLOOKUP(F2533,'Set up'!$A$2:$D$57,4,FALSE)</f>
        <v>0</v>
      </c>
      <c r="K2533" s="4">
        <f t="shared" si="765"/>
        <v>45301</v>
      </c>
      <c r="L2533" s="5">
        <f t="shared" si="766"/>
        <v>1</v>
      </c>
      <c r="M2533" s="5">
        <f t="shared" si="767"/>
        <v>2024</v>
      </c>
      <c r="N2533" s="6">
        <v>150</v>
      </c>
      <c r="P2533" s="6">
        <f t="shared" si="773"/>
        <v>150</v>
      </c>
      <c r="Q2533" s="7">
        <f t="shared" si="774"/>
        <v>4108469.7500000014</v>
      </c>
      <c r="R2533" s="44" t="str">
        <f>VLOOKUP(F2533,'Set up'!$A$2:$E$57,5,FALSE)</f>
        <v>Trsf</v>
      </c>
    </row>
    <row r="2534" spans="1:19" ht="15" customHeight="1" x14ac:dyDescent="0.35">
      <c r="A2534" s="4">
        <v>45301</v>
      </c>
      <c r="B2534" s="5">
        <f t="shared" si="768"/>
        <v>1</v>
      </c>
      <c r="C2534" s="5">
        <f t="shared" si="769"/>
        <v>2024</v>
      </c>
      <c r="D2534" s="5" t="s">
        <v>2276</v>
      </c>
      <c r="E2534" s="5" t="str">
        <f>VLOOKUP(F2534,'Set up'!$A$2:$C$57,2,FALSE)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up'!$A$2:$C$57,3,FALSE)</f>
        <v>Cash</v>
      </c>
      <c r="J2534" s="5">
        <f>VLOOKUP(F2534,'Set up'!$A$2:$D$57,4,FALSE)</f>
        <v>0</v>
      </c>
      <c r="K2534" s="4">
        <f t="shared" si="765"/>
        <v>45301</v>
      </c>
      <c r="L2534" s="5">
        <f t="shared" si="766"/>
        <v>1</v>
      </c>
      <c r="M2534" s="5">
        <f t="shared" si="767"/>
        <v>2024</v>
      </c>
      <c r="N2534" s="6">
        <v>187.5</v>
      </c>
      <c r="P2534" s="6">
        <f t="shared" si="773"/>
        <v>187.5</v>
      </c>
      <c r="Q2534" s="7">
        <f t="shared" si="774"/>
        <v>4108657.2500000014</v>
      </c>
      <c r="R2534" s="44" t="str">
        <f>VLOOKUP(F2534,'Set up'!$A$2:$E$57,5,FALSE)</f>
        <v>Trsf</v>
      </c>
    </row>
    <row r="2535" spans="1:19" ht="15" customHeight="1" x14ac:dyDescent="0.35">
      <c r="A2535" s="4">
        <v>45301</v>
      </c>
      <c r="B2535" s="5">
        <f t="shared" si="768"/>
        <v>1</v>
      </c>
      <c r="C2535" s="5">
        <f t="shared" si="769"/>
        <v>2024</v>
      </c>
      <c r="D2535" s="5" t="s">
        <v>2277</v>
      </c>
      <c r="E2535" s="5" t="str">
        <f>VLOOKUP(F2535,'Set up'!$A$2:$C$57,2,FALSE)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up'!$A$2:$C$57,3,FALSE)</f>
        <v>Cash</v>
      </c>
      <c r="J2535" s="5">
        <f>VLOOKUP(F2535,'Set up'!$A$2:$D$57,4,FALSE)</f>
        <v>0</v>
      </c>
      <c r="K2535" s="4">
        <f t="shared" si="765"/>
        <v>45301</v>
      </c>
      <c r="L2535" s="5">
        <f t="shared" si="766"/>
        <v>1</v>
      </c>
      <c r="M2535" s="5">
        <f t="shared" si="767"/>
        <v>2024</v>
      </c>
      <c r="N2535" s="6">
        <v>187.5</v>
      </c>
      <c r="O2535" s="6">
        <f t="shared" ref="O2535:O2540" si="776">-N2535</f>
        <v>-187.5</v>
      </c>
      <c r="P2535" s="6">
        <f t="shared" si="773"/>
        <v>0</v>
      </c>
      <c r="Q2535" s="7">
        <f t="shared" si="774"/>
        <v>4108844.7500000014</v>
      </c>
      <c r="R2535" s="44" t="str">
        <f>VLOOKUP(F2535,'Set up'!$A$2:$E$57,5,FALSE)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68"/>
        <v>1</v>
      </c>
      <c r="C2536" s="5">
        <f t="shared" si="769"/>
        <v>2024</v>
      </c>
      <c r="D2536" s="5" t="s">
        <v>2278</v>
      </c>
      <c r="E2536" s="5" t="str">
        <f>VLOOKUP(F2536,'Set up'!$A$2:$C$57,2,FALSE)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up'!$A$2:$C$57,3,FALSE)</f>
        <v>Cash</v>
      </c>
      <c r="J2536" s="5">
        <f>VLOOKUP(F2536,'Set up'!$A$2:$D$57,4,FALSE)</f>
        <v>0</v>
      </c>
      <c r="K2536" s="4">
        <f t="shared" si="765"/>
        <v>45301</v>
      </c>
      <c r="L2536" s="5">
        <f t="shared" si="766"/>
        <v>1</v>
      </c>
      <c r="M2536" s="5">
        <f t="shared" si="767"/>
        <v>2024</v>
      </c>
      <c r="N2536" s="6">
        <v>9636</v>
      </c>
      <c r="O2536" s="6">
        <f t="shared" si="776"/>
        <v>-9636</v>
      </c>
      <c r="P2536" s="6">
        <f t="shared" si="773"/>
        <v>0</v>
      </c>
      <c r="Q2536" s="7">
        <f t="shared" si="774"/>
        <v>4118480.7500000014</v>
      </c>
      <c r="R2536" s="44" t="str">
        <f>VLOOKUP(F2536,'Set up'!$A$2:$E$57,5,FALSE)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68"/>
        <v>1</v>
      </c>
      <c r="C2537" s="5">
        <f t="shared" si="769"/>
        <v>2024</v>
      </c>
      <c r="D2537" s="5" t="s">
        <v>2278</v>
      </c>
      <c r="E2537" s="5" t="str">
        <f>VLOOKUP(F2537,'Set up'!$A$2:$C$57,2,FALSE)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up'!$A$2:$C$57,3,FALSE)</f>
        <v>Cash</v>
      </c>
      <c r="J2537" s="5">
        <f>VLOOKUP(F2537,'Set up'!$A$2:$D$57,4,FALSE)</f>
        <v>0</v>
      </c>
      <c r="K2537" s="4">
        <f t="shared" si="765"/>
        <v>45301</v>
      </c>
      <c r="L2537" s="5">
        <f t="shared" si="766"/>
        <v>1</v>
      </c>
      <c r="M2537" s="5">
        <f t="shared" si="767"/>
        <v>2024</v>
      </c>
      <c r="N2537" s="6">
        <v>1073</v>
      </c>
      <c r="O2537" s="6">
        <f t="shared" si="776"/>
        <v>-1073</v>
      </c>
      <c r="P2537" s="6">
        <f t="shared" si="773"/>
        <v>0</v>
      </c>
      <c r="Q2537" s="7">
        <f t="shared" si="774"/>
        <v>4119553.7500000014</v>
      </c>
      <c r="R2537" s="44" t="str">
        <f>VLOOKUP(F2537,'Set up'!$A$2:$E$57,5,FALSE)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68"/>
        <v>1</v>
      </c>
      <c r="C2538" s="5">
        <f t="shared" si="769"/>
        <v>2024</v>
      </c>
      <c r="D2538" s="5" t="s">
        <v>2278</v>
      </c>
      <c r="E2538" s="5" t="str">
        <f>VLOOKUP(F2538,'Set up'!$A$2:$C$57,2,FALSE)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up'!$A$2:$C$57,3,FALSE)</f>
        <v>Cash</v>
      </c>
      <c r="J2538" s="5">
        <f>VLOOKUP(F2538,'Set up'!$A$2:$D$57,4,FALSE)</f>
        <v>0</v>
      </c>
      <c r="K2538" s="4">
        <f t="shared" si="765"/>
        <v>45301</v>
      </c>
      <c r="L2538" s="5">
        <f t="shared" si="766"/>
        <v>1</v>
      </c>
      <c r="M2538" s="5">
        <f t="shared" si="767"/>
        <v>2024</v>
      </c>
      <c r="N2538" s="6">
        <v>1740</v>
      </c>
      <c r="O2538" s="6">
        <f t="shared" si="776"/>
        <v>-1740</v>
      </c>
      <c r="P2538" s="6">
        <f t="shared" si="773"/>
        <v>0</v>
      </c>
      <c r="Q2538" s="7">
        <f t="shared" si="774"/>
        <v>4121293.7500000014</v>
      </c>
      <c r="R2538" s="44" t="str">
        <f>VLOOKUP(F2538,'Set up'!$A$2:$E$57,5,FALSE)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68"/>
        <v>1</v>
      </c>
      <c r="C2539" s="5">
        <f t="shared" si="769"/>
        <v>2024</v>
      </c>
      <c r="D2539" s="5" t="s">
        <v>2278</v>
      </c>
      <c r="E2539" s="5" t="str">
        <f>VLOOKUP(F2539,'Set up'!$A$2:$C$57,2,FALSE)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up'!$A$2:$C$57,3,FALSE)</f>
        <v>Cash</v>
      </c>
      <c r="J2539" s="5">
        <f>VLOOKUP(F2539,'Set up'!$A$2:$D$57,4,FALSE)</f>
        <v>0</v>
      </c>
      <c r="K2539" s="4">
        <f t="shared" si="765"/>
        <v>45301</v>
      </c>
      <c r="L2539" s="5">
        <f t="shared" si="766"/>
        <v>1</v>
      </c>
      <c r="M2539" s="5">
        <f t="shared" si="767"/>
        <v>2024</v>
      </c>
      <c r="N2539" s="6">
        <v>1638</v>
      </c>
      <c r="O2539" s="6">
        <f t="shared" si="776"/>
        <v>-1638</v>
      </c>
      <c r="P2539" s="6">
        <f t="shared" si="773"/>
        <v>0</v>
      </c>
      <c r="Q2539" s="7">
        <f t="shared" si="774"/>
        <v>4122931.7500000014</v>
      </c>
      <c r="R2539" s="44" t="str">
        <f>VLOOKUP(F2539,'Set up'!$A$2:$E$57,5,FALSE)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68"/>
        <v>1</v>
      </c>
      <c r="C2540" s="5">
        <f t="shared" si="769"/>
        <v>2024</v>
      </c>
      <c r="D2540" s="5" t="s">
        <v>2278</v>
      </c>
      <c r="E2540" s="5" t="str">
        <f>VLOOKUP(F2540,'Set up'!$A$2:$C$57,2,FALSE)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up'!$A$2:$C$57,3,FALSE)</f>
        <v>Cash</v>
      </c>
      <c r="J2540" s="5">
        <f>VLOOKUP(F2540,'Set up'!$A$2:$D$57,4,FALSE)</f>
        <v>0</v>
      </c>
      <c r="K2540" s="4">
        <f t="shared" si="765"/>
        <v>45301</v>
      </c>
      <c r="L2540" s="5">
        <f t="shared" si="766"/>
        <v>1</v>
      </c>
      <c r="M2540" s="5">
        <f t="shared" si="767"/>
        <v>2024</v>
      </c>
      <c r="N2540" s="6">
        <v>1000</v>
      </c>
      <c r="O2540" s="6">
        <f t="shared" si="776"/>
        <v>-1000</v>
      </c>
      <c r="P2540" s="6">
        <f t="shared" si="773"/>
        <v>0</v>
      </c>
      <c r="Q2540" s="7">
        <f t="shared" si="774"/>
        <v>4123931.7500000014</v>
      </c>
      <c r="R2540" s="44" t="str">
        <f>VLOOKUP(F2540,'Set up'!$A$2:$E$57,5,FALSE)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68"/>
        <v>1</v>
      </c>
      <c r="C2541" s="5">
        <f t="shared" si="769"/>
        <v>2024</v>
      </c>
      <c r="D2541" s="5" t="s">
        <v>2280</v>
      </c>
      <c r="E2541" s="5" t="str">
        <f>VLOOKUP(F2541,'Set up'!$A$2:$C$57,2,FALSE)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up'!$A$2:$C$57,3,FALSE)</f>
        <v>120</v>
      </c>
      <c r="J2541" s="5">
        <f>VLOOKUP(F2541,'Set up'!$A$2:$D$57,4,FALSE)</f>
        <v>120</v>
      </c>
      <c r="K2541" s="4">
        <f t="shared" si="765"/>
        <v>45423</v>
      </c>
      <c r="L2541" s="5">
        <f t="shared" si="766"/>
        <v>5</v>
      </c>
      <c r="M2541" s="5">
        <f t="shared" si="767"/>
        <v>2024</v>
      </c>
      <c r="N2541" s="6">
        <v>9636</v>
      </c>
      <c r="O2541" s="6">
        <f t="shared" ref="O2541:O2543" si="777">-N2541</f>
        <v>-9636</v>
      </c>
      <c r="P2541" s="6">
        <f t="shared" si="773"/>
        <v>0</v>
      </c>
      <c r="Q2541" s="7">
        <f t="shared" si="774"/>
        <v>4133567.7500000014</v>
      </c>
      <c r="R2541" s="44" t="str">
        <f>VLOOKUP(F2541,'Set up'!$A$2:$E$57,5,FALSE)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68"/>
        <v>1</v>
      </c>
      <c r="C2542" s="5">
        <f t="shared" si="769"/>
        <v>2024</v>
      </c>
      <c r="D2542" s="5" t="s">
        <v>2280</v>
      </c>
      <c r="E2542" s="5" t="str">
        <f>VLOOKUP(F2542,'Set up'!$A$2:$C$57,2,FALSE)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up'!$A$2:$C$57,3,FALSE)</f>
        <v>120</v>
      </c>
      <c r="J2542" s="5">
        <f>VLOOKUP(F2542,'Set up'!$A$2:$D$57,4,FALSE)</f>
        <v>120</v>
      </c>
      <c r="K2542" s="4">
        <f t="shared" si="765"/>
        <v>45423</v>
      </c>
      <c r="L2542" s="5">
        <f t="shared" si="766"/>
        <v>5</v>
      </c>
      <c r="M2542" s="5">
        <f t="shared" si="767"/>
        <v>2024</v>
      </c>
      <c r="N2542" s="6">
        <v>2146</v>
      </c>
      <c r="O2542" s="6">
        <f t="shared" si="777"/>
        <v>-2146</v>
      </c>
      <c r="P2542" s="6">
        <f t="shared" si="773"/>
        <v>0</v>
      </c>
      <c r="Q2542" s="7">
        <f t="shared" si="774"/>
        <v>4135713.7500000014</v>
      </c>
      <c r="R2542" s="44" t="str">
        <f>VLOOKUP(F2542,'Set up'!$A$2:$E$57,5,FALSE)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68"/>
        <v>1</v>
      </c>
      <c r="C2543" s="5">
        <f t="shared" si="769"/>
        <v>2024</v>
      </c>
      <c r="D2543" s="5" t="s">
        <v>2280</v>
      </c>
      <c r="E2543" s="5" t="str">
        <f>VLOOKUP(F2543,'Set up'!$A$2:$C$57,2,FALSE)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up'!$A$2:$C$57,3,FALSE)</f>
        <v>120</v>
      </c>
      <c r="J2543" s="5">
        <f>VLOOKUP(F2543,'Set up'!$A$2:$D$57,4,FALSE)</f>
        <v>120</v>
      </c>
      <c r="K2543" s="4">
        <f t="shared" si="765"/>
        <v>45423</v>
      </c>
      <c r="L2543" s="5">
        <f t="shared" si="766"/>
        <v>5</v>
      </c>
      <c r="M2543" s="5">
        <f t="shared" si="767"/>
        <v>2024</v>
      </c>
      <c r="N2543" s="6">
        <v>575</v>
      </c>
      <c r="O2543" s="6">
        <f t="shared" si="777"/>
        <v>-575</v>
      </c>
      <c r="P2543" s="6">
        <f t="shared" si="773"/>
        <v>0</v>
      </c>
      <c r="Q2543" s="7">
        <f t="shared" si="774"/>
        <v>4136288.7500000014</v>
      </c>
      <c r="R2543" s="44" t="str">
        <f>VLOOKUP(F2543,'Set up'!$A$2:$E$57,5,FALSE)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68"/>
        <v>1</v>
      </c>
      <c r="C2544" s="5">
        <f t="shared" si="769"/>
        <v>2024</v>
      </c>
      <c r="D2544" s="5" t="s">
        <v>2280</v>
      </c>
      <c r="E2544" s="5" t="str">
        <f>VLOOKUP(F2544,'Set up'!$A$2:$C$57,2,FALSE)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up'!$A$2:$C$57,3,FALSE)</f>
        <v>120</v>
      </c>
      <c r="J2544" s="5">
        <f>VLOOKUP(F2544,'Set up'!$A$2:$D$57,4,FALSE)</f>
        <v>120</v>
      </c>
      <c r="K2544" s="4">
        <f t="shared" si="765"/>
        <v>45423</v>
      </c>
      <c r="L2544" s="5">
        <f t="shared" si="766"/>
        <v>5</v>
      </c>
      <c r="M2544" s="5">
        <f t="shared" si="767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4"/>
        <v>4136728.7500000014</v>
      </c>
      <c r="R2544" s="44" t="str">
        <f>VLOOKUP(F2544,'Set up'!$A$2:$E$57,5,FALSE)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68"/>
        <v>1</v>
      </c>
      <c r="C2545" s="5">
        <f t="shared" si="769"/>
        <v>2024</v>
      </c>
      <c r="D2545" s="5" t="s">
        <v>2281</v>
      </c>
      <c r="E2545" s="5" t="str">
        <f>VLOOKUP(F2545,'Set up'!$A$2:$C$57,2,FALSE)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up'!$A$2:$C$57,3,FALSE)</f>
        <v>Cash</v>
      </c>
      <c r="J2545" s="5">
        <f>VLOOKUP(F2545,'Set up'!$A$2:$D$57,4,FALSE)</f>
        <v>0</v>
      </c>
      <c r="K2545" s="4">
        <f t="shared" si="765"/>
        <v>45306</v>
      </c>
      <c r="L2545" s="5">
        <f t="shared" si="766"/>
        <v>1</v>
      </c>
      <c r="M2545" s="5">
        <f t="shared" si="767"/>
        <v>2024</v>
      </c>
      <c r="N2545" s="6">
        <v>1738</v>
      </c>
      <c r="P2545" s="6">
        <f t="shared" si="773"/>
        <v>1738</v>
      </c>
      <c r="Q2545" s="7">
        <f t="shared" si="774"/>
        <v>4138466.7500000014</v>
      </c>
      <c r="R2545" s="44" t="str">
        <f>VLOOKUP(F2545,'Set up'!$A$2:$E$57,5,FALSE)</f>
        <v>PD Chq</v>
      </c>
    </row>
    <row r="2546" spans="1:19" ht="15" customHeight="1" x14ac:dyDescent="0.35">
      <c r="A2546" s="4">
        <v>45306</v>
      </c>
      <c r="B2546" s="5">
        <f t="shared" si="768"/>
        <v>1</v>
      </c>
      <c r="C2546" s="5">
        <f t="shared" si="769"/>
        <v>2024</v>
      </c>
      <c r="D2546" s="5" t="s">
        <v>2281</v>
      </c>
      <c r="E2546" s="5" t="str">
        <f>VLOOKUP(F2546,'Set up'!$A$2:$C$57,2,FALSE)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up'!$A$2:$C$57,3,FALSE)</f>
        <v>Cash</v>
      </c>
      <c r="J2546" s="5">
        <f>VLOOKUP(F2546,'Set up'!$A$2:$D$57,4,FALSE)</f>
        <v>0</v>
      </c>
      <c r="K2546" s="4">
        <f t="shared" si="765"/>
        <v>45306</v>
      </c>
      <c r="L2546" s="5">
        <f t="shared" si="766"/>
        <v>1</v>
      </c>
      <c r="M2546" s="5">
        <f t="shared" si="767"/>
        <v>2024</v>
      </c>
      <c r="N2546" s="6">
        <v>555</v>
      </c>
      <c r="P2546" s="6">
        <f t="shared" si="773"/>
        <v>555</v>
      </c>
      <c r="Q2546" s="7">
        <f t="shared" si="774"/>
        <v>4139021.7500000014</v>
      </c>
      <c r="R2546" s="44" t="str">
        <f>VLOOKUP(F2546,'Set up'!$A$2:$E$57,5,FALSE)</f>
        <v>PD Chq</v>
      </c>
    </row>
    <row r="2547" spans="1:19" ht="15" customHeight="1" x14ac:dyDescent="0.35">
      <c r="A2547" s="4">
        <v>45306</v>
      </c>
      <c r="B2547" s="5">
        <f t="shared" si="768"/>
        <v>1</v>
      </c>
      <c r="C2547" s="5">
        <f t="shared" si="769"/>
        <v>2024</v>
      </c>
      <c r="D2547" s="5" t="s">
        <v>2281</v>
      </c>
      <c r="E2547" s="5" t="str">
        <f>VLOOKUP(F2547,'Set up'!$A$2:$C$57,2,FALSE)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up'!$A$2:$C$57,3,FALSE)</f>
        <v>Cash</v>
      </c>
      <c r="J2547" s="5">
        <f>VLOOKUP(F2547,'Set up'!$A$2:$D$57,4,FALSE)</f>
        <v>0</v>
      </c>
      <c r="K2547" s="4">
        <f t="shared" si="765"/>
        <v>45306</v>
      </c>
      <c r="L2547" s="5">
        <f t="shared" si="766"/>
        <v>1</v>
      </c>
      <c r="M2547" s="5">
        <f t="shared" si="767"/>
        <v>2024</v>
      </c>
      <c r="N2547" s="6">
        <v>95</v>
      </c>
      <c r="P2547" s="6">
        <f t="shared" si="773"/>
        <v>95</v>
      </c>
      <c r="Q2547" s="7">
        <f t="shared" si="774"/>
        <v>4139116.7500000014</v>
      </c>
      <c r="R2547" s="44" t="str">
        <f>VLOOKUP(F2547,'Set up'!$A$2:$E$57,5,FALSE)</f>
        <v>PD Chq</v>
      </c>
    </row>
    <row r="2548" spans="1:19" ht="15" customHeight="1" x14ac:dyDescent="0.35">
      <c r="A2548" s="4">
        <v>45306</v>
      </c>
      <c r="B2548" s="5">
        <f t="shared" si="768"/>
        <v>1</v>
      </c>
      <c r="C2548" s="5">
        <f t="shared" si="769"/>
        <v>2024</v>
      </c>
      <c r="D2548" s="5" t="s">
        <v>2281</v>
      </c>
      <c r="E2548" s="5" t="str">
        <f>VLOOKUP(F2548,'Set up'!$A$2:$C$57,2,FALSE)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up'!$A$2:$C$57,3,FALSE)</f>
        <v>Cash</v>
      </c>
      <c r="J2548" s="5">
        <f>VLOOKUP(F2548,'Set up'!$A$2:$D$57,4,FALSE)</f>
        <v>0</v>
      </c>
      <c r="K2548" s="4">
        <f t="shared" si="765"/>
        <v>45306</v>
      </c>
      <c r="L2548" s="5">
        <f t="shared" si="766"/>
        <v>1</v>
      </c>
      <c r="M2548" s="5">
        <f t="shared" si="767"/>
        <v>2024</v>
      </c>
      <c r="N2548" s="6">
        <v>312.5</v>
      </c>
      <c r="P2548" s="6">
        <f t="shared" si="773"/>
        <v>312.5</v>
      </c>
      <c r="Q2548" s="7">
        <f t="shared" si="774"/>
        <v>4139429.2500000014</v>
      </c>
      <c r="R2548" s="44" t="str">
        <f>VLOOKUP(F2548,'Set up'!$A$2:$E$57,5,FALSE)</f>
        <v>PD Chq</v>
      </c>
    </row>
    <row r="2549" spans="1:19" ht="15" customHeight="1" x14ac:dyDescent="0.35">
      <c r="A2549" s="4">
        <v>45308</v>
      </c>
      <c r="B2549" s="5">
        <f t="shared" si="768"/>
        <v>1</v>
      </c>
      <c r="C2549" s="5">
        <f t="shared" si="769"/>
        <v>2024</v>
      </c>
      <c r="D2549" s="5" t="s">
        <v>2282</v>
      </c>
      <c r="E2549" s="5" t="str">
        <f>VLOOKUP(F2549,'Set up'!$A$2:$C$57,2,FALSE)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up'!$A$2:$C$57,3,FALSE)</f>
        <v>Cash</v>
      </c>
      <c r="J2549" s="5">
        <f>VLOOKUP(F2549,'Set up'!$A$2:$D$57,4,FALSE)</f>
        <v>0</v>
      </c>
      <c r="K2549" s="4">
        <f t="shared" si="765"/>
        <v>45308</v>
      </c>
      <c r="L2549" s="5">
        <f t="shared" si="766"/>
        <v>1</v>
      </c>
      <c r="M2549" s="5">
        <f t="shared" si="767"/>
        <v>2024</v>
      </c>
      <c r="N2549" s="6">
        <v>405</v>
      </c>
      <c r="P2549" s="6">
        <f t="shared" si="773"/>
        <v>405</v>
      </c>
      <c r="Q2549" s="7">
        <f t="shared" si="774"/>
        <v>4139834.2500000014</v>
      </c>
      <c r="R2549" s="44" t="str">
        <f>VLOOKUP(F2549,'Set up'!$A$2:$E$57,5,FALSE)</f>
        <v>Trsf</v>
      </c>
    </row>
    <row r="2550" spans="1:19" ht="15" customHeight="1" x14ac:dyDescent="0.35">
      <c r="A2550" s="4">
        <v>45308</v>
      </c>
      <c r="B2550" s="5">
        <f t="shared" si="768"/>
        <v>1</v>
      </c>
      <c r="C2550" s="5">
        <f t="shared" si="769"/>
        <v>2024</v>
      </c>
      <c r="D2550" s="5" t="s">
        <v>2282</v>
      </c>
      <c r="E2550" s="5" t="str">
        <f>VLOOKUP(F2550,'Set up'!$A$2:$C$57,2,FALSE)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up'!$A$2:$C$57,3,FALSE)</f>
        <v>Cash</v>
      </c>
      <c r="J2550" s="5">
        <f>VLOOKUP(F2550,'Set up'!$A$2:$D$57,4,FALSE)</f>
        <v>0</v>
      </c>
      <c r="K2550" s="4">
        <f t="shared" si="765"/>
        <v>45308</v>
      </c>
      <c r="L2550" s="5">
        <f t="shared" si="766"/>
        <v>1</v>
      </c>
      <c r="M2550" s="5">
        <f t="shared" si="767"/>
        <v>2024</v>
      </c>
      <c r="N2550" s="6">
        <v>390</v>
      </c>
      <c r="P2550" s="6">
        <f t="shared" si="773"/>
        <v>390</v>
      </c>
      <c r="Q2550" s="7">
        <f t="shared" si="774"/>
        <v>4140224.2500000014</v>
      </c>
      <c r="R2550" s="44" t="str">
        <f>VLOOKUP(F2550,'Set up'!$A$2:$E$57,5,FALSE)</f>
        <v>Trsf</v>
      </c>
    </row>
    <row r="2551" spans="1:19" ht="15" customHeight="1" x14ac:dyDescent="0.35">
      <c r="A2551" s="4">
        <v>45311</v>
      </c>
      <c r="B2551" s="5">
        <f t="shared" si="768"/>
        <v>1</v>
      </c>
      <c r="C2551" s="5">
        <f t="shared" si="769"/>
        <v>2024</v>
      </c>
      <c r="D2551" s="5" t="s">
        <v>2283</v>
      </c>
      <c r="E2551" s="5" t="str">
        <f>VLOOKUP(F2551,'Set up'!$A$2:$C$57,2,FALSE)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up'!$A$2:$C$57,3,FALSE)</f>
        <v>Cash</v>
      </c>
      <c r="J2551" s="5">
        <f>VLOOKUP(F2551,'Set up'!$A$2:$D$57,4,FALSE)</f>
        <v>0</v>
      </c>
      <c r="K2551" s="4">
        <f t="shared" si="765"/>
        <v>45311</v>
      </c>
      <c r="L2551" s="5">
        <f t="shared" si="766"/>
        <v>1</v>
      </c>
      <c r="M2551" s="5">
        <f t="shared" si="767"/>
        <v>2024</v>
      </c>
      <c r="N2551" s="6">
        <v>1694</v>
      </c>
      <c r="O2551" s="6">
        <f t="shared" ref="O2551:O2559" si="778">-N2551</f>
        <v>-1694</v>
      </c>
      <c r="P2551" s="6">
        <f t="shared" si="773"/>
        <v>0</v>
      </c>
      <c r="Q2551" s="7">
        <f t="shared" si="774"/>
        <v>4141918.2500000014</v>
      </c>
      <c r="R2551" s="44" t="str">
        <f>VLOOKUP(F2551,'Set up'!$A$2:$E$57,5,FALSE)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68"/>
        <v>1</v>
      </c>
      <c r="C2552" s="5">
        <f t="shared" si="769"/>
        <v>2024</v>
      </c>
      <c r="D2552" s="5" t="s">
        <v>2283</v>
      </c>
      <c r="E2552" s="5" t="str">
        <f>VLOOKUP(F2552,'Set up'!$A$2:$C$57,2,FALSE)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up'!$A$2:$C$57,3,FALSE)</f>
        <v>Cash</v>
      </c>
      <c r="J2552" s="5">
        <f>VLOOKUP(F2552,'Set up'!$A$2:$D$57,4,FALSE)</f>
        <v>0</v>
      </c>
      <c r="K2552" s="4">
        <f t="shared" si="765"/>
        <v>45311</v>
      </c>
      <c r="L2552" s="5">
        <f t="shared" si="766"/>
        <v>1</v>
      </c>
      <c r="M2552" s="5">
        <f t="shared" si="767"/>
        <v>2024</v>
      </c>
      <c r="N2552" s="6">
        <v>675</v>
      </c>
      <c r="O2552" s="6">
        <f t="shared" si="778"/>
        <v>-675</v>
      </c>
      <c r="P2552" s="6">
        <f t="shared" si="773"/>
        <v>0</v>
      </c>
      <c r="Q2552" s="7">
        <f t="shared" si="774"/>
        <v>4142593.2500000014</v>
      </c>
      <c r="R2552" s="44" t="str">
        <f>VLOOKUP(F2552,'Set up'!$A$2:$E$57,5,FALSE)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68"/>
        <v>1</v>
      </c>
      <c r="C2553" s="5">
        <f t="shared" si="769"/>
        <v>2024</v>
      </c>
      <c r="D2553" s="5" t="s">
        <v>2283</v>
      </c>
      <c r="E2553" s="5" t="str">
        <f>VLOOKUP(F2553,'Set up'!$A$2:$C$57,2,FALSE)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up'!$A$2:$C$57,3,FALSE)</f>
        <v>Cash</v>
      </c>
      <c r="J2553" s="5">
        <f>VLOOKUP(F2553,'Set up'!$A$2:$D$57,4,FALSE)</f>
        <v>0</v>
      </c>
      <c r="K2553" s="4">
        <f t="shared" si="765"/>
        <v>45311</v>
      </c>
      <c r="L2553" s="5">
        <f t="shared" si="766"/>
        <v>1</v>
      </c>
      <c r="M2553" s="5">
        <f t="shared" si="767"/>
        <v>2024</v>
      </c>
      <c r="N2553" s="6">
        <v>280</v>
      </c>
      <c r="O2553" s="6">
        <f t="shared" si="778"/>
        <v>-280</v>
      </c>
      <c r="P2553" s="6">
        <f t="shared" si="773"/>
        <v>0</v>
      </c>
      <c r="Q2553" s="7">
        <f t="shared" si="774"/>
        <v>4142873.2500000014</v>
      </c>
      <c r="R2553" s="44" t="str">
        <f>VLOOKUP(F2553,'Set up'!$A$2:$E$57,5,FALSE)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68"/>
        <v>1</v>
      </c>
      <c r="C2554" s="5">
        <f t="shared" si="769"/>
        <v>2024</v>
      </c>
      <c r="D2554" s="5" t="s">
        <v>2283</v>
      </c>
      <c r="E2554" s="5" t="str">
        <f>VLOOKUP(F2554,'Set up'!$A$2:$C$57,2,FALSE)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up'!$A$2:$C$57,3,FALSE)</f>
        <v>Cash</v>
      </c>
      <c r="J2554" s="5">
        <f>VLOOKUP(F2554,'Set up'!$A$2:$D$57,4,FALSE)</f>
        <v>0</v>
      </c>
      <c r="K2554" s="4">
        <f t="shared" si="765"/>
        <v>45311</v>
      </c>
      <c r="L2554" s="5">
        <f t="shared" si="766"/>
        <v>1</v>
      </c>
      <c r="M2554" s="5">
        <f t="shared" si="767"/>
        <v>2024</v>
      </c>
      <c r="N2554" s="6">
        <v>110</v>
      </c>
      <c r="O2554" s="6">
        <f t="shared" si="778"/>
        <v>-110</v>
      </c>
      <c r="P2554" s="6">
        <f t="shared" si="773"/>
        <v>0</v>
      </c>
      <c r="Q2554" s="7">
        <f t="shared" si="774"/>
        <v>4142983.2500000014</v>
      </c>
      <c r="R2554" s="44" t="str">
        <f>VLOOKUP(F2554,'Set up'!$A$2:$E$57,5,FALSE)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68"/>
        <v>1</v>
      </c>
      <c r="C2555" s="5">
        <f t="shared" si="769"/>
        <v>2024</v>
      </c>
      <c r="D2555" s="5" t="s">
        <v>2283</v>
      </c>
      <c r="E2555" s="5" t="str">
        <f>VLOOKUP(F2555,'Set up'!$A$2:$C$57,2,FALSE)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up'!$A$2:$C$57,3,FALSE)</f>
        <v>Cash</v>
      </c>
      <c r="J2555" s="5">
        <f>VLOOKUP(F2555,'Set up'!$A$2:$D$57,4,FALSE)</f>
        <v>0</v>
      </c>
      <c r="K2555" s="4">
        <f t="shared" si="765"/>
        <v>45311</v>
      </c>
      <c r="L2555" s="5">
        <f t="shared" si="766"/>
        <v>1</v>
      </c>
      <c r="M2555" s="5">
        <f t="shared" si="767"/>
        <v>2024</v>
      </c>
      <c r="N2555" s="6">
        <v>60</v>
      </c>
      <c r="O2555" s="6">
        <f t="shared" si="778"/>
        <v>-60</v>
      </c>
      <c r="P2555" s="6">
        <f t="shared" si="773"/>
        <v>0</v>
      </c>
      <c r="Q2555" s="7">
        <f t="shared" si="774"/>
        <v>4143043.2500000014</v>
      </c>
      <c r="R2555" s="44" t="str">
        <f>VLOOKUP(F2555,'Set up'!$A$2:$E$57,5,FALSE)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68"/>
        <v>1</v>
      </c>
      <c r="C2556" s="5">
        <f t="shared" si="769"/>
        <v>2024</v>
      </c>
      <c r="D2556" s="5" t="s">
        <v>2283</v>
      </c>
      <c r="E2556" s="5" t="str">
        <f>VLOOKUP(F2556,'Set up'!$A$2:$C$57,2,FALSE)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up'!$A$2:$C$57,3,FALSE)</f>
        <v>Cash</v>
      </c>
      <c r="J2556" s="5">
        <f>VLOOKUP(F2556,'Set up'!$A$2:$D$57,4,FALSE)</f>
        <v>0</v>
      </c>
      <c r="K2556" s="4">
        <f t="shared" si="765"/>
        <v>45311</v>
      </c>
      <c r="L2556" s="5">
        <f t="shared" si="766"/>
        <v>1</v>
      </c>
      <c r="M2556" s="5">
        <f t="shared" si="767"/>
        <v>2024</v>
      </c>
      <c r="N2556" s="6">
        <v>54</v>
      </c>
      <c r="O2556" s="6">
        <f t="shared" si="778"/>
        <v>-54</v>
      </c>
      <c r="P2556" s="6">
        <f t="shared" si="773"/>
        <v>0</v>
      </c>
      <c r="Q2556" s="7">
        <f t="shared" si="774"/>
        <v>4143097.2500000014</v>
      </c>
      <c r="R2556" s="44" t="str">
        <f>VLOOKUP(F2556,'Set up'!$A$2:$E$57,5,FALSE)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68"/>
        <v>1</v>
      </c>
      <c r="C2557" s="5">
        <f t="shared" si="769"/>
        <v>2024</v>
      </c>
      <c r="D2557" s="5" t="s">
        <v>2283</v>
      </c>
      <c r="E2557" s="5" t="str">
        <f>VLOOKUP(F2557,'Set up'!$A$2:$C$57,2,FALSE)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up'!$A$2:$C$57,3,FALSE)</f>
        <v>Cash</v>
      </c>
      <c r="J2557" s="5">
        <f>VLOOKUP(F2557,'Set up'!$A$2:$D$57,4,FALSE)</f>
        <v>0</v>
      </c>
      <c r="K2557" s="4">
        <f t="shared" si="765"/>
        <v>45311</v>
      </c>
      <c r="L2557" s="5">
        <f t="shared" si="766"/>
        <v>1</v>
      </c>
      <c r="M2557" s="5">
        <f t="shared" si="767"/>
        <v>2024</v>
      </c>
      <c r="N2557" s="6">
        <v>120</v>
      </c>
      <c r="O2557" s="6">
        <f t="shared" si="778"/>
        <v>-120</v>
      </c>
      <c r="P2557" s="6">
        <f t="shared" si="773"/>
        <v>0</v>
      </c>
      <c r="Q2557" s="7">
        <f t="shared" si="774"/>
        <v>4143217.2500000014</v>
      </c>
      <c r="R2557" s="44" t="str">
        <f>VLOOKUP(F2557,'Set up'!$A$2:$E$57,5,FALSE)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68"/>
        <v>1</v>
      </c>
      <c r="C2558" s="5">
        <f t="shared" si="769"/>
        <v>2024</v>
      </c>
      <c r="D2558" s="5" t="s">
        <v>2283</v>
      </c>
      <c r="E2558" s="5" t="str">
        <f>VLOOKUP(F2558,'Set up'!$A$2:$C$57,2,FALSE)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up'!$A$2:$C$57,3,FALSE)</f>
        <v>Cash</v>
      </c>
      <c r="J2558" s="5">
        <f>VLOOKUP(F2558,'Set up'!$A$2:$D$57,4,FALSE)</f>
        <v>0</v>
      </c>
      <c r="K2558" s="4">
        <f t="shared" si="765"/>
        <v>45311</v>
      </c>
      <c r="L2558" s="5">
        <f t="shared" si="766"/>
        <v>1</v>
      </c>
      <c r="M2558" s="5">
        <f t="shared" si="767"/>
        <v>2024</v>
      </c>
      <c r="N2558" s="6">
        <v>160</v>
      </c>
      <c r="O2558" s="6">
        <f t="shared" si="778"/>
        <v>-160</v>
      </c>
      <c r="P2558" s="6">
        <f t="shared" si="773"/>
        <v>0</v>
      </c>
      <c r="Q2558" s="7">
        <f t="shared" si="774"/>
        <v>4143377.2500000014</v>
      </c>
      <c r="R2558" s="44" t="str">
        <f>VLOOKUP(F2558,'Set up'!$A$2:$E$57,5,FALSE)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68"/>
        <v>1</v>
      </c>
      <c r="C2559" s="5">
        <f t="shared" si="769"/>
        <v>2024</v>
      </c>
      <c r="D2559" s="5" t="s">
        <v>2283</v>
      </c>
      <c r="E2559" s="5" t="str">
        <f>VLOOKUP(F2559,'Set up'!$A$2:$C$57,2,FALSE)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up'!$A$2:$C$57,3,FALSE)</f>
        <v>Cash</v>
      </c>
      <c r="J2559" s="5">
        <f>VLOOKUP(F2559,'Set up'!$A$2:$D$57,4,FALSE)</f>
        <v>0</v>
      </c>
      <c r="K2559" s="4">
        <f t="shared" si="765"/>
        <v>45311</v>
      </c>
      <c r="L2559" s="5">
        <f t="shared" si="766"/>
        <v>1</v>
      </c>
      <c r="M2559" s="5">
        <f t="shared" si="767"/>
        <v>2024</v>
      </c>
      <c r="N2559" s="6">
        <v>170</v>
      </c>
      <c r="O2559" s="6">
        <f t="shared" si="778"/>
        <v>-170</v>
      </c>
      <c r="P2559" s="6">
        <f t="shared" si="773"/>
        <v>0</v>
      </c>
      <c r="Q2559" s="7">
        <f t="shared" si="774"/>
        <v>4143547.2500000014</v>
      </c>
      <c r="R2559" s="44" t="str">
        <f>VLOOKUP(F2559,'Set up'!$A$2:$E$57,5,FALSE)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68"/>
        <v>1</v>
      </c>
      <c r="C2560" s="5">
        <f t="shared" si="769"/>
        <v>2024</v>
      </c>
      <c r="D2560" s="5" t="s">
        <v>2286</v>
      </c>
      <c r="E2560" s="5" t="str">
        <f>VLOOKUP(F2560,'Set up'!$A$2:$C$57,2,FALSE)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up'!$A$2:$C$57,3,FALSE)</f>
        <v>Cash</v>
      </c>
      <c r="J2560" s="5">
        <f>VLOOKUP(F2560,'Set up'!$A$2:$D$57,4,FALSE)</f>
        <v>0</v>
      </c>
      <c r="K2560" s="4">
        <f t="shared" si="765"/>
        <v>45310</v>
      </c>
      <c r="L2560" s="5">
        <f t="shared" si="766"/>
        <v>1</v>
      </c>
      <c r="M2560" s="5">
        <f t="shared" si="767"/>
        <v>2024</v>
      </c>
      <c r="N2560" s="6">
        <v>1738</v>
      </c>
      <c r="P2560" s="6">
        <f t="shared" si="773"/>
        <v>1738</v>
      </c>
      <c r="Q2560" s="7">
        <f t="shared" si="774"/>
        <v>4145285.2500000014</v>
      </c>
      <c r="R2560" s="44" t="str">
        <f>VLOOKUP(F2560,'Set up'!$A$2:$E$57,5,FALSE)</f>
        <v>Trsf</v>
      </c>
    </row>
    <row r="2561" spans="1:19" ht="15" customHeight="1" x14ac:dyDescent="0.35">
      <c r="A2561" s="4">
        <v>45310</v>
      </c>
      <c r="B2561" s="5">
        <f t="shared" si="768"/>
        <v>1</v>
      </c>
      <c r="C2561" s="5">
        <f t="shared" si="769"/>
        <v>2024</v>
      </c>
      <c r="D2561" s="5" t="s">
        <v>2286</v>
      </c>
      <c r="E2561" s="5" t="str">
        <f>VLOOKUP(F2561,'Set up'!$A$2:$C$57,2,FALSE)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up'!$A$2:$C$57,3,FALSE)</f>
        <v>Cash</v>
      </c>
      <c r="J2561" s="5">
        <f>VLOOKUP(F2561,'Set up'!$A$2:$D$57,4,FALSE)</f>
        <v>0</v>
      </c>
      <c r="K2561" s="4">
        <f t="shared" si="765"/>
        <v>45310</v>
      </c>
      <c r="L2561" s="5">
        <f t="shared" si="766"/>
        <v>1</v>
      </c>
      <c r="M2561" s="5">
        <f t="shared" si="767"/>
        <v>2024</v>
      </c>
      <c r="N2561" s="6">
        <v>283.8</v>
      </c>
      <c r="P2561" s="6">
        <f t="shared" si="773"/>
        <v>283.8</v>
      </c>
      <c r="Q2561" s="7">
        <f t="shared" si="774"/>
        <v>4145569.0500000012</v>
      </c>
      <c r="R2561" s="44" t="str">
        <f>VLOOKUP(F2561,'Set up'!$A$2:$E$57,5,FALSE)</f>
        <v>Trsf</v>
      </c>
    </row>
    <row r="2562" spans="1:19" ht="15" customHeight="1" x14ac:dyDescent="0.35">
      <c r="A2562" s="4">
        <v>45310</v>
      </c>
      <c r="B2562" s="5">
        <f t="shared" si="768"/>
        <v>1</v>
      </c>
      <c r="C2562" s="5">
        <f t="shared" si="769"/>
        <v>2024</v>
      </c>
      <c r="D2562" s="5" t="s">
        <v>2286</v>
      </c>
      <c r="E2562" s="5" t="str">
        <f>VLOOKUP(F2562,'Set up'!$A$2:$C$57,2,FALSE)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up'!$A$2:$C$57,3,FALSE)</f>
        <v>Cash</v>
      </c>
      <c r="J2562" s="5">
        <f>VLOOKUP(F2562,'Set up'!$A$2:$D$57,4,FALSE)</f>
        <v>0</v>
      </c>
      <c r="K2562" s="4">
        <f t="shared" si="765"/>
        <v>45310</v>
      </c>
      <c r="L2562" s="5">
        <f t="shared" si="766"/>
        <v>1</v>
      </c>
      <c r="M2562" s="5">
        <f t="shared" si="767"/>
        <v>2024</v>
      </c>
      <c r="N2562" s="6">
        <v>187.5</v>
      </c>
      <c r="P2562" s="6">
        <f t="shared" si="773"/>
        <v>187.5</v>
      </c>
      <c r="Q2562" s="7">
        <f t="shared" si="774"/>
        <v>4145756.5500000012</v>
      </c>
      <c r="R2562" s="44" t="str">
        <f>VLOOKUP(F2562,'Set up'!$A$2:$E$57,5,FALSE)</f>
        <v>Trsf</v>
      </c>
    </row>
    <row r="2563" spans="1:19" ht="15" customHeight="1" x14ac:dyDescent="0.35">
      <c r="A2563" s="4">
        <v>45310</v>
      </c>
      <c r="B2563" s="5">
        <f t="shared" si="768"/>
        <v>1</v>
      </c>
      <c r="C2563" s="5">
        <f t="shared" si="769"/>
        <v>2024</v>
      </c>
      <c r="D2563" s="5" t="s">
        <v>2286</v>
      </c>
      <c r="E2563" s="5" t="str">
        <f>VLOOKUP(F2563,'Set up'!$A$2:$C$57,2,FALSE)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up'!$A$2:$C$57,3,FALSE)</f>
        <v>Cash</v>
      </c>
      <c r="J2563" s="5">
        <f>VLOOKUP(F2563,'Set up'!$A$2:$D$57,4,FALSE)</f>
        <v>0</v>
      </c>
      <c r="K2563" s="4">
        <f t="shared" ref="K2563:K2626" si="779">A2563+J2563</f>
        <v>45310</v>
      </c>
      <c r="L2563" s="5">
        <f t="shared" ref="L2563:L2626" si="780">MONTH(K2563)</f>
        <v>1</v>
      </c>
      <c r="M2563" s="5">
        <f t="shared" ref="M2563:M2626" si="781">YEAR(K2563)</f>
        <v>2024</v>
      </c>
      <c r="N2563" s="6">
        <v>60</v>
      </c>
      <c r="P2563" s="6">
        <f t="shared" si="773"/>
        <v>60</v>
      </c>
      <c r="Q2563" s="7">
        <f t="shared" si="774"/>
        <v>4145816.5500000012</v>
      </c>
      <c r="R2563" s="44" t="str">
        <f>VLOOKUP(F2563,'Set up'!$A$2:$E$57,5,FALSE)</f>
        <v>Trsf</v>
      </c>
    </row>
    <row r="2564" spans="1:19" ht="15" customHeight="1" x14ac:dyDescent="0.35">
      <c r="A2564" s="4">
        <v>45311</v>
      </c>
      <c r="B2564" s="5">
        <f t="shared" si="768"/>
        <v>1</v>
      </c>
      <c r="C2564" s="5">
        <f t="shared" si="769"/>
        <v>2024</v>
      </c>
      <c r="D2564" s="5" t="s">
        <v>2287</v>
      </c>
      <c r="E2564" s="5" t="str">
        <f>VLOOKUP(F2564,'Set up'!$A$2:$C$57,2,FALSE)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up'!$A$2:$C$57,3,FALSE)</f>
        <v>Cash</v>
      </c>
      <c r="J2564" s="5">
        <f>VLOOKUP(F2564,'Set up'!$A$2:$D$57,4,FALSE)</f>
        <v>0</v>
      </c>
      <c r="K2564" s="4">
        <f t="shared" si="779"/>
        <v>45311</v>
      </c>
      <c r="L2564" s="5">
        <f t="shared" si="780"/>
        <v>1</v>
      </c>
      <c r="M2564" s="5">
        <f t="shared" si="781"/>
        <v>2024</v>
      </c>
      <c r="N2564" s="6">
        <v>375</v>
      </c>
      <c r="O2564" s="6">
        <f>-N2564</f>
        <v>-375</v>
      </c>
      <c r="P2564" s="6">
        <f t="shared" si="773"/>
        <v>0</v>
      </c>
      <c r="Q2564" s="7">
        <f t="shared" si="774"/>
        <v>4146191.5500000012</v>
      </c>
      <c r="R2564" s="44" t="str">
        <f>VLOOKUP(F2564,'Set up'!$A$2:$E$57,5,FALSE)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68"/>
        <v>1</v>
      </c>
      <c r="C2565" s="5">
        <f t="shared" si="769"/>
        <v>2024</v>
      </c>
      <c r="D2565" s="5" t="s">
        <v>2288</v>
      </c>
      <c r="E2565" s="5" t="str">
        <f>VLOOKUP(F2565,'Set up'!$A$2:$C$57,2,FALSE)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up'!$A$2:$C$57,3,FALSE)</f>
        <v>Cash</v>
      </c>
      <c r="J2565" s="5">
        <f>VLOOKUP(F2565,'Set up'!$A$2:$D$57,4,FALSE)</f>
        <v>0</v>
      </c>
      <c r="K2565" s="4">
        <f t="shared" si="779"/>
        <v>45311</v>
      </c>
      <c r="L2565" s="5">
        <f t="shared" si="780"/>
        <v>1</v>
      </c>
      <c r="M2565" s="5">
        <f t="shared" si="781"/>
        <v>2024</v>
      </c>
      <c r="N2565" s="6">
        <v>9636</v>
      </c>
      <c r="O2565" s="6">
        <f>-N2565</f>
        <v>-9636</v>
      </c>
      <c r="P2565" s="6">
        <f t="shared" si="773"/>
        <v>0</v>
      </c>
      <c r="Q2565" s="7">
        <f t="shared" si="774"/>
        <v>4155827.5500000012</v>
      </c>
      <c r="R2565" s="44" t="str">
        <f>VLOOKUP(F2565,'Set up'!$A$2:$E$57,5,FALSE)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68"/>
        <v>1</v>
      </c>
      <c r="C2566" s="5">
        <f t="shared" si="769"/>
        <v>2024</v>
      </c>
      <c r="D2566" s="5" t="s">
        <v>2288</v>
      </c>
      <c r="E2566" s="5" t="str">
        <f>VLOOKUP(F2566,'Set up'!$A$2:$C$57,2,FALSE)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up'!$A$2:$C$57,3,FALSE)</f>
        <v>Cash</v>
      </c>
      <c r="J2566" s="5">
        <f>VLOOKUP(F2566,'Set up'!$A$2:$D$57,4,FALSE)</f>
        <v>0</v>
      </c>
      <c r="K2566" s="4">
        <f t="shared" si="779"/>
        <v>45311</v>
      </c>
      <c r="L2566" s="5">
        <f t="shared" si="780"/>
        <v>1</v>
      </c>
      <c r="M2566" s="5">
        <f t="shared" si="781"/>
        <v>2024</v>
      </c>
      <c r="N2566" s="6">
        <v>3132</v>
      </c>
      <c r="O2566" s="6">
        <f>-N2566</f>
        <v>-3132</v>
      </c>
      <c r="P2566" s="6">
        <f t="shared" si="773"/>
        <v>0</v>
      </c>
      <c r="Q2566" s="7">
        <f t="shared" si="774"/>
        <v>4158959.5500000012</v>
      </c>
      <c r="R2566" s="44" t="str">
        <f>VLOOKUP(F2566,'Set up'!$A$2:$E$57,5,FALSE)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68"/>
        <v>1</v>
      </c>
      <c r="C2567" s="5">
        <f t="shared" si="769"/>
        <v>2024</v>
      </c>
      <c r="D2567" s="5" t="s">
        <v>2288</v>
      </c>
      <c r="E2567" s="5" t="str">
        <f>VLOOKUP(F2567,'Set up'!$A$2:$C$57,2,FALSE)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up'!$A$2:$C$57,3,FALSE)</f>
        <v>Cash</v>
      </c>
      <c r="J2567" s="5">
        <f>VLOOKUP(F2567,'Set up'!$A$2:$D$57,4,FALSE)</f>
        <v>0</v>
      </c>
      <c r="K2567" s="4">
        <f t="shared" si="779"/>
        <v>45311</v>
      </c>
      <c r="L2567" s="5">
        <f t="shared" si="780"/>
        <v>1</v>
      </c>
      <c r="M2567" s="5">
        <f t="shared" si="781"/>
        <v>2024</v>
      </c>
      <c r="N2567" s="6">
        <v>1872</v>
      </c>
      <c r="O2567" s="6">
        <f>-N2567</f>
        <v>-1872</v>
      </c>
      <c r="P2567" s="6">
        <f t="shared" si="773"/>
        <v>0</v>
      </c>
      <c r="Q2567" s="7">
        <f t="shared" si="774"/>
        <v>4160831.5500000012</v>
      </c>
      <c r="R2567" s="44" t="str">
        <f>VLOOKUP(F2567,'Set up'!$A$2:$E$57,5,FALSE)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68"/>
        <v>1</v>
      </c>
      <c r="C2568" s="5">
        <f t="shared" si="769"/>
        <v>2024</v>
      </c>
      <c r="D2568" s="5" t="s">
        <v>2288</v>
      </c>
      <c r="E2568" s="5" t="str">
        <f>VLOOKUP(F2568,'Set up'!$A$2:$C$57,2,FALSE)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up'!$A$2:$C$57,3,FALSE)</f>
        <v>Cash</v>
      </c>
      <c r="J2568" s="5">
        <f>VLOOKUP(F2568,'Set up'!$A$2:$D$57,4,FALSE)</f>
        <v>0</v>
      </c>
      <c r="K2568" s="4">
        <f t="shared" si="779"/>
        <v>45311</v>
      </c>
      <c r="L2568" s="5">
        <f t="shared" si="780"/>
        <v>1</v>
      </c>
      <c r="M2568" s="5">
        <f t="shared" si="781"/>
        <v>2024</v>
      </c>
      <c r="N2568" s="6">
        <v>380</v>
      </c>
      <c r="O2568" s="6">
        <f>-N2568</f>
        <v>-380</v>
      </c>
      <c r="P2568" s="6">
        <f t="shared" si="773"/>
        <v>0</v>
      </c>
      <c r="Q2568" s="7">
        <f t="shared" si="774"/>
        <v>4161211.5500000012</v>
      </c>
      <c r="R2568" s="44" t="str">
        <f>VLOOKUP(F2568,'Set up'!$A$2:$E$57,5,FALSE)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2">MONTH(A2569)</f>
        <v>1</v>
      </c>
      <c r="C2569" s="5">
        <f t="shared" ref="C2569:C2591" si="783">YEAR(A2569)</f>
        <v>2024</v>
      </c>
      <c r="D2569" s="5" t="s">
        <v>2289</v>
      </c>
      <c r="E2569" s="5" t="str">
        <f>VLOOKUP(F2569,'Set up'!$A$2:$C$57,2,FALSE)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up'!$A$2:$C$57,3,FALSE)</f>
        <v>Cash</v>
      </c>
      <c r="J2569" s="5">
        <f>VLOOKUP(F2569,'Set up'!$A$2:$D$57,4,FALSE)</f>
        <v>0</v>
      </c>
      <c r="K2569" s="4">
        <f t="shared" si="779"/>
        <v>45313</v>
      </c>
      <c r="L2569" s="5">
        <f t="shared" si="780"/>
        <v>1</v>
      </c>
      <c r="M2569" s="5">
        <f t="shared" si="781"/>
        <v>2024</v>
      </c>
      <c r="N2569" s="6">
        <v>180</v>
      </c>
      <c r="O2569" s="6">
        <f t="shared" ref="O2569" si="784">-N2569</f>
        <v>-180</v>
      </c>
      <c r="P2569" s="6">
        <f t="shared" si="773"/>
        <v>0</v>
      </c>
      <c r="Q2569" s="7">
        <f t="shared" si="774"/>
        <v>4161391.5500000012</v>
      </c>
      <c r="R2569" s="44" t="str">
        <f>VLOOKUP(F2569,'Set up'!$A$2:$E$57,5,FALSE)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2"/>
        <v>1</v>
      </c>
      <c r="C2570" s="5">
        <f t="shared" si="783"/>
        <v>2024</v>
      </c>
      <c r="D2570" s="5" t="s">
        <v>2290</v>
      </c>
      <c r="E2570" s="5" t="str">
        <f>VLOOKUP(F2570,'Set up'!$A$2:$C$57,2,FALSE)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up'!$A$2:$C$57,3,FALSE)</f>
        <v>Cash</v>
      </c>
      <c r="J2570" s="5">
        <f>VLOOKUP(F2570,'Set up'!$A$2:$D$57,4,FALSE)</f>
        <v>0</v>
      </c>
      <c r="K2570" s="4">
        <f t="shared" si="779"/>
        <v>45314</v>
      </c>
      <c r="L2570" s="5">
        <f t="shared" si="780"/>
        <v>1</v>
      </c>
      <c r="M2570" s="5">
        <f t="shared" si="781"/>
        <v>2024</v>
      </c>
      <c r="N2570" s="6">
        <v>1606</v>
      </c>
      <c r="O2570" s="6">
        <f t="shared" ref="O2570:O2580" si="785">-N2570</f>
        <v>-1606</v>
      </c>
      <c r="P2570" s="6">
        <f t="shared" si="773"/>
        <v>0</v>
      </c>
      <c r="Q2570" s="7">
        <f t="shared" si="774"/>
        <v>4162997.5500000012</v>
      </c>
      <c r="R2570" s="44" t="str">
        <f>VLOOKUP(F2570,'Set up'!$A$2:$E$57,5,FALSE)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2"/>
        <v>1</v>
      </c>
      <c r="C2571" s="5">
        <f t="shared" si="783"/>
        <v>2024</v>
      </c>
      <c r="D2571" s="5" t="s">
        <v>2290</v>
      </c>
      <c r="E2571" s="5" t="str">
        <f>VLOOKUP(F2571,'Set up'!$A$2:$C$57,2,FALSE)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up'!$A$2:$C$57,3,FALSE)</f>
        <v>Cash</v>
      </c>
      <c r="J2571" s="5">
        <f>VLOOKUP(F2571,'Set up'!$A$2:$D$57,4,FALSE)</f>
        <v>0</v>
      </c>
      <c r="K2571" s="4">
        <f t="shared" si="779"/>
        <v>45314</v>
      </c>
      <c r="L2571" s="5">
        <f t="shared" si="780"/>
        <v>1</v>
      </c>
      <c r="M2571" s="5">
        <f t="shared" si="781"/>
        <v>2024</v>
      </c>
      <c r="N2571" s="6">
        <v>420</v>
      </c>
      <c r="O2571" s="6">
        <f t="shared" si="785"/>
        <v>-420</v>
      </c>
      <c r="P2571" s="6">
        <f t="shared" si="773"/>
        <v>0</v>
      </c>
      <c r="Q2571" s="7">
        <f t="shared" si="774"/>
        <v>4163417.5500000012</v>
      </c>
      <c r="R2571" s="44" t="str">
        <f>VLOOKUP(F2571,'Set up'!$A$2:$E$57,5,FALSE)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2"/>
        <v>1</v>
      </c>
      <c r="C2572" s="5">
        <f t="shared" si="783"/>
        <v>2024</v>
      </c>
      <c r="D2572" s="5" t="s">
        <v>2290</v>
      </c>
      <c r="E2572" s="5" t="str">
        <f>VLOOKUP(F2572,'Set up'!$A$2:$C$57,2,FALSE)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up'!$A$2:$C$57,3,FALSE)</f>
        <v>Cash</v>
      </c>
      <c r="J2572" s="5">
        <f>VLOOKUP(F2572,'Set up'!$A$2:$D$57,4,FALSE)</f>
        <v>0</v>
      </c>
      <c r="K2572" s="4">
        <f t="shared" si="779"/>
        <v>45314</v>
      </c>
      <c r="L2572" s="5">
        <f t="shared" si="780"/>
        <v>1</v>
      </c>
      <c r="M2572" s="5">
        <f t="shared" si="781"/>
        <v>2024</v>
      </c>
      <c r="N2572" s="6">
        <v>280</v>
      </c>
      <c r="O2572" s="6">
        <f t="shared" si="785"/>
        <v>-280</v>
      </c>
      <c r="P2572" s="6">
        <f t="shared" si="773"/>
        <v>0</v>
      </c>
      <c r="Q2572" s="7">
        <f t="shared" si="774"/>
        <v>4163697.5500000012</v>
      </c>
      <c r="R2572" s="44" t="str">
        <f>VLOOKUP(F2572,'Set up'!$A$2:$E$57,5,FALSE)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2"/>
        <v>1</v>
      </c>
      <c r="C2573" s="5">
        <f t="shared" si="783"/>
        <v>2024</v>
      </c>
      <c r="D2573" s="5" t="s">
        <v>2290</v>
      </c>
      <c r="E2573" s="5" t="str">
        <f>VLOOKUP(F2573,'Set up'!$A$2:$C$57,2,FALSE)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up'!$A$2:$C$57,3,FALSE)</f>
        <v>Cash</v>
      </c>
      <c r="J2573" s="5">
        <f>VLOOKUP(F2573,'Set up'!$A$2:$D$57,4,FALSE)</f>
        <v>0</v>
      </c>
      <c r="K2573" s="4">
        <f t="shared" si="779"/>
        <v>45314</v>
      </c>
      <c r="L2573" s="5">
        <f t="shared" si="780"/>
        <v>1</v>
      </c>
      <c r="M2573" s="5">
        <f t="shared" si="781"/>
        <v>2024</v>
      </c>
      <c r="N2573" s="6">
        <v>62.5</v>
      </c>
      <c r="O2573" s="6">
        <f t="shared" si="785"/>
        <v>-62.5</v>
      </c>
      <c r="P2573" s="6">
        <f t="shared" si="773"/>
        <v>0</v>
      </c>
      <c r="Q2573" s="7">
        <f t="shared" si="774"/>
        <v>4163760.0500000012</v>
      </c>
      <c r="R2573" s="44" t="str">
        <f>VLOOKUP(F2573,'Set up'!$A$2:$E$57,5,FALSE)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2"/>
        <v>1</v>
      </c>
      <c r="C2574" s="5">
        <f t="shared" si="783"/>
        <v>2024</v>
      </c>
      <c r="D2574" s="5" t="s">
        <v>2290</v>
      </c>
      <c r="E2574" s="5" t="str">
        <f>VLOOKUP(F2574,'Set up'!$A$2:$C$57,2,FALSE)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up'!$A$2:$C$57,3,FALSE)</f>
        <v>Cash</v>
      </c>
      <c r="J2574" s="5">
        <f>VLOOKUP(F2574,'Set up'!$A$2:$D$57,4,FALSE)</f>
        <v>0</v>
      </c>
      <c r="K2574" s="4">
        <f t="shared" si="779"/>
        <v>45314</v>
      </c>
      <c r="L2574" s="5">
        <f t="shared" si="780"/>
        <v>1</v>
      </c>
      <c r="M2574" s="5">
        <f t="shared" si="781"/>
        <v>2024</v>
      </c>
      <c r="N2574" s="6">
        <v>700</v>
      </c>
      <c r="O2574" s="6">
        <f t="shared" si="785"/>
        <v>-700</v>
      </c>
      <c r="P2574" s="6">
        <f t="shared" si="773"/>
        <v>0</v>
      </c>
      <c r="Q2574" s="7">
        <f t="shared" si="774"/>
        <v>4164460.0500000012</v>
      </c>
      <c r="R2574" s="44" t="str">
        <f>VLOOKUP(F2574,'Set up'!$A$2:$E$57,5,FALSE)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2"/>
        <v>1</v>
      </c>
      <c r="C2575" s="5">
        <f t="shared" si="783"/>
        <v>2024</v>
      </c>
      <c r="D2575" s="5" t="s">
        <v>2290</v>
      </c>
      <c r="E2575" s="5" t="str">
        <f>VLOOKUP(F2575,'Set up'!$A$2:$C$57,2,FALSE)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up'!$A$2:$C$57,3,FALSE)</f>
        <v>Cash</v>
      </c>
      <c r="J2575" s="5">
        <f>VLOOKUP(F2575,'Set up'!$A$2:$D$57,4,FALSE)</f>
        <v>0</v>
      </c>
      <c r="K2575" s="4">
        <f t="shared" si="779"/>
        <v>45314</v>
      </c>
      <c r="L2575" s="5">
        <f t="shared" si="780"/>
        <v>1</v>
      </c>
      <c r="M2575" s="5">
        <f t="shared" si="781"/>
        <v>2024</v>
      </c>
      <c r="N2575" s="6">
        <v>290</v>
      </c>
      <c r="O2575" s="6">
        <f t="shared" si="785"/>
        <v>-290</v>
      </c>
      <c r="P2575" s="6">
        <f t="shared" si="773"/>
        <v>0</v>
      </c>
      <c r="Q2575" s="7">
        <f t="shared" si="774"/>
        <v>4164750.0500000012</v>
      </c>
      <c r="R2575" s="44" t="str">
        <f>VLOOKUP(F2575,'Set up'!$A$2:$E$57,5,FALSE)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2"/>
        <v>1</v>
      </c>
      <c r="C2576" s="5">
        <f t="shared" si="783"/>
        <v>2024</v>
      </c>
      <c r="D2576" s="5" t="s">
        <v>2290</v>
      </c>
      <c r="E2576" s="5" t="str">
        <f>VLOOKUP(F2576,'Set up'!$A$2:$C$57,2,FALSE)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up'!$A$2:$C$57,3,FALSE)</f>
        <v>Cash</v>
      </c>
      <c r="J2576" s="5">
        <f>VLOOKUP(F2576,'Set up'!$A$2:$D$57,4,FALSE)</f>
        <v>0</v>
      </c>
      <c r="K2576" s="4">
        <f t="shared" si="779"/>
        <v>45314</v>
      </c>
      <c r="L2576" s="5">
        <f t="shared" si="780"/>
        <v>1</v>
      </c>
      <c r="M2576" s="5">
        <f t="shared" si="781"/>
        <v>2024</v>
      </c>
      <c r="N2576" s="6">
        <v>283.8</v>
      </c>
      <c r="O2576" s="6">
        <f t="shared" si="785"/>
        <v>-283.8</v>
      </c>
      <c r="P2576" s="6">
        <f t="shared" si="773"/>
        <v>0</v>
      </c>
      <c r="Q2576" s="7">
        <f t="shared" si="774"/>
        <v>4165033.850000001</v>
      </c>
      <c r="R2576" s="44" t="str">
        <f>VLOOKUP(F2576,'Set up'!$A$2:$E$57,5,FALSE)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2"/>
        <v>1</v>
      </c>
      <c r="C2577" s="5">
        <f t="shared" si="783"/>
        <v>2024</v>
      </c>
      <c r="D2577" s="5" t="s">
        <v>2290</v>
      </c>
      <c r="E2577" s="5" t="str">
        <f>VLOOKUP(F2577,'Set up'!$A$2:$C$57,2,FALSE)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up'!$A$2:$C$57,3,FALSE)</f>
        <v>Cash</v>
      </c>
      <c r="J2577" s="5">
        <f>VLOOKUP(F2577,'Set up'!$A$2:$D$57,4,FALSE)</f>
        <v>0</v>
      </c>
      <c r="K2577" s="4">
        <f t="shared" si="779"/>
        <v>45314</v>
      </c>
      <c r="L2577" s="5">
        <f t="shared" si="780"/>
        <v>1</v>
      </c>
      <c r="M2577" s="5">
        <f t="shared" si="781"/>
        <v>2024</v>
      </c>
      <c r="N2577" s="6">
        <v>110</v>
      </c>
      <c r="O2577" s="6">
        <f t="shared" si="785"/>
        <v>-110</v>
      </c>
      <c r="P2577" s="6">
        <f t="shared" si="773"/>
        <v>0</v>
      </c>
      <c r="Q2577" s="7">
        <f t="shared" si="774"/>
        <v>4165143.850000001</v>
      </c>
      <c r="R2577" s="44" t="str">
        <f>VLOOKUP(F2577,'Set up'!$A$2:$E$57,5,FALSE)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2"/>
        <v>1</v>
      </c>
      <c r="C2578" s="5">
        <f t="shared" si="783"/>
        <v>2024</v>
      </c>
      <c r="D2578" s="5" t="s">
        <v>2297</v>
      </c>
      <c r="E2578" s="5" t="str">
        <f>VLOOKUP(F2578,'Set up'!$A$2:$C$57,2,FALSE)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up'!$A$2:$C$57,3,FALSE)</f>
        <v>Cash</v>
      </c>
      <c r="J2578" s="5">
        <f>VLOOKUP(F2578,'Set up'!$A$2:$D$57,4,FALSE)</f>
        <v>0</v>
      </c>
      <c r="K2578" s="4">
        <f t="shared" si="779"/>
        <v>45315</v>
      </c>
      <c r="L2578" s="5">
        <f t="shared" si="780"/>
        <v>1</v>
      </c>
      <c r="M2578" s="5">
        <f t="shared" si="781"/>
        <v>2024</v>
      </c>
      <c r="N2578" s="6">
        <v>1694</v>
      </c>
      <c r="O2578" s="6">
        <f t="shared" si="785"/>
        <v>-1694</v>
      </c>
      <c r="P2578" s="6">
        <f t="shared" si="773"/>
        <v>0</v>
      </c>
      <c r="Q2578" s="7">
        <f t="shared" si="774"/>
        <v>4166837.850000001</v>
      </c>
      <c r="R2578" s="44" t="str">
        <f>VLOOKUP(F2578,'Set up'!$A$2:$E$57,5,FALSE)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2"/>
        <v>1</v>
      </c>
      <c r="C2579" s="5">
        <f t="shared" si="783"/>
        <v>2024</v>
      </c>
      <c r="D2579" s="5" t="s">
        <v>2297</v>
      </c>
      <c r="E2579" s="5" t="str">
        <f>VLOOKUP(F2579,'Set up'!$A$2:$C$57,2,FALSE)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up'!$A$2:$C$57,3,FALSE)</f>
        <v>Cash</v>
      </c>
      <c r="J2579" s="5">
        <f>VLOOKUP(F2579,'Set up'!$A$2:$D$57,4,FALSE)</f>
        <v>0</v>
      </c>
      <c r="K2579" s="4">
        <f t="shared" si="779"/>
        <v>45315</v>
      </c>
      <c r="L2579" s="5">
        <f t="shared" si="780"/>
        <v>1</v>
      </c>
      <c r="M2579" s="5">
        <f t="shared" si="781"/>
        <v>2024</v>
      </c>
      <c r="N2579" s="6">
        <v>450</v>
      </c>
      <c r="O2579" s="6">
        <f t="shared" si="785"/>
        <v>-450</v>
      </c>
      <c r="P2579" s="6">
        <f t="shared" si="773"/>
        <v>0</v>
      </c>
      <c r="Q2579" s="7">
        <f t="shared" si="774"/>
        <v>4167287.850000001</v>
      </c>
      <c r="R2579" s="44" t="str">
        <f>VLOOKUP(F2579,'Set up'!$A$2:$E$57,5,FALSE)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2"/>
        <v>1</v>
      </c>
      <c r="C2580" s="5">
        <f t="shared" si="783"/>
        <v>2024</v>
      </c>
      <c r="D2580" s="5" t="s">
        <v>2297</v>
      </c>
      <c r="E2580" s="5" t="str">
        <f>VLOOKUP(F2580,'Set up'!$A$2:$C$57,2,FALSE)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up'!$A$2:$C$57,3,FALSE)</f>
        <v>Cash</v>
      </c>
      <c r="J2580" s="5">
        <f>VLOOKUP(F2580,'Set up'!$A$2:$D$57,4,FALSE)</f>
        <v>0</v>
      </c>
      <c r="K2580" s="4">
        <f t="shared" si="779"/>
        <v>45315</v>
      </c>
      <c r="L2580" s="5">
        <f t="shared" si="780"/>
        <v>1</v>
      </c>
      <c r="M2580" s="5">
        <f t="shared" si="781"/>
        <v>2024</v>
      </c>
      <c r="N2580" s="6">
        <v>280</v>
      </c>
      <c r="O2580" s="6">
        <f t="shared" si="785"/>
        <v>-280</v>
      </c>
      <c r="P2580" s="6">
        <f t="shared" si="773"/>
        <v>0</v>
      </c>
      <c r="Q2580" s="7">
        <f t="shared" si="774"/>
        <v>4167567.850000001</v>
      </c>
      <c r="R2580" s="44" t="str">
        <f>VLOOKUP(F2580,'Set up'!$A$2:$E$57,5,FALSE)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2"/>
        <v>1</v>
      </c>
      <c r="C2581" s="5">
        <f t="shared" si="783"/>
        <v>2024</v>
      </c>
      <c r="D2581" s="5" t="s">
        <v>2298</v>
      </c>
      <c r="E2581" s="5" t="str">
        <f>VLOOKUP(F2581,'Set up'!$A$2:$C$57,2,FALSE)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up'!$A$2:$C$57,3,FALSE)</f>
        <v>Cash</v>
      </c>
      <c r="J2581" s="5">
        <f>VLOOKUP(F2581,'Set up'!$A$2:$D$57,4,FALSE)</f>
        <v>0</v>
      </c>
      <c r="K2581" s="4">
        <f t="shared" si="779"/>
        <v>45320</v>
      </c>
      <c r="L2581" s="5">
        <f t="shared" si="780"/>
        <v>1</v>
      </c>
      <c r="M2581" s="5">
        <f t="shared" si="781"/>
        <v>2024</v>
      </c>
      <c r="N2581" s="6">
        <v>187.5</v>
      </c>
      <c r="O2581" s="6">
        <f>-N2581</f>
        <v>-187.5</v>
      </c>
      <c r="P2581" s="6">
        <f t="shared" ref="P2581:P2644" si="786">SUM(N2581+O2581)</f>
        <v>0</v>
      </c>
      <c r="Q2581" s="7">
        <f t="shared" si="774"/>
        <v>4167755.350000001</v>
      </c>
      <c r="R2581" s="44" t="str">
        <f>VLOOKUP(F2581,'Set up'!$A$2:$E$57,5,FALSE)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2"/>
        <v>1</v>
      </c>
      <c r="C2582" s="5">
        <f t="shared" si="783"/>
        <v>2024</v>
      </c>
      <c r="D2582" s="5" t="s">
        <v>2299</v>
      </c>
      <c r="E2582" s="5" t="str">
        <f>VLOOKUP(F2582,'Set up'!$A$2:$C$57,2,FALSE)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up'!$A$2:$C$57,3,FALSE)</f>
        <v>Cash</v>
      </c>
      <c r="J2582" s="5">
        <f>VLOOKUP(F2582,'Set up'!$A$2:$D$57,4,FALSE)</f>
        <v>0</v>
      </c>
      <c r="K2582" s="4">
        <f t="shared" si="779"/>
        <v>45320</v>
      </c>
      <c r="L2582" s="5">
        <f t="shared" si="780"/>
        <v>1</v>
      </c>
      <c r="M2582" s="5">
        <f t="shared" si="781"/>
        <v>2024</v>
      </c>
      <c r="N2582" s="6">
        <v>4818</v>
      </c>
      <c r="O2582" s="6">
        <f>-1267-3551</f>
        <v>-4818</v>
      </c>
      <c r="P2582" s="6">
        <f t="shared" si="786"/>
        <v>0</v>
      </c>
      <c r="Q2582" s="7">
        <f t="shared" si="774"/>
        <v>4172573.350000001</v>
      </c>
      <c r="R2582" s="44" t="str">
        <f>VLOOKUP(F2582,'Set up'!$A$2:$E$57,5,FALSE)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2"/>
        <v>1</v>
      </c>
      <c r="C2583" s="5">
        <f t="shared" si="783"/>
        <v>2024</v>
      </c>
      <c r="D2583" s="5" t="s">
        <v>2299</v>
      </c>
      <c r="E2583" s="5" t="str">
        <f>VLOOKUP(F2583,'Set up'!$A$2:$C$57,2,FALSE)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up'!$A$2:$C$57,3,FALSE)</f>
        <v>Cash</v>
      </c>
      <c r="J2583" s="5">
        <f>VLOOKUP(F2583,'Set up'!$A$2:$D$57,4,FALSE)</f>
        <v>0</v>
      </c>
      <c r="K2583" s="4">
        <f t="shared" si="779"/>
        <v>45320</v>
      </c>
      <c r="L2583" s="5">
        <f t="shared" si="780"/>
        <v>1</v>
      </c>
      <c r="M2583" s="5">
        <f t="shared" si="781"/>
        <v>2024</v>
      </c>
      <c r="N2583" s="6">
        <v>1044</v>
      </c>
      <c r="O2583" s="6">
        <f t="shared" ref="O2583:O2591" si="787">-N2583</f>
        <v>-1044</v>
      </c>
      <c r="P2583" s="6">
        <f t="shared" si="786"/>
        <v>0</v>
      </c>
      <c r="Q2583" s="7">
        <f t="shared" si="774"/>
        <v>4173617.350000001</v>
      </c>
      <c r="R2583" s="44" t="str">
        <f>VLOOKUP(F2583,'Set up'!$A$2:$E$57,5,FALSE)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2"/>
        <v>1</v>
      </c>
      <c r="C2584" s="5">
        <f t="shared" si="783"/>
        <v>2024</v>
      </c>
      <c r="D2584" s="5" t="s">
        <v>2299</v>
      </c>
      <c r="E2584" s="5" t="str">
        <f>VLOOKUP(F2584,'Set up'!$A$2:$C$57,2,FALSE)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up'!$A$2:$C$57,3,FALSE)</f>
        <v>Cash</v>
      </c>
      <c r="J2584" s="5">
        <f>VLOOKUP(F2584,'Set up'!$A$2:$D$57,4,FALSE)</f>
        <v>0</v>
      </c>
      <c r="K2584" s="4">
        <f t="shared" si="779"/>
        <v>45320</v>
      </c>
      <c r="L2584" s="5">
        <f t="shared" si="780"/>
        <v>1</v>
      </c>
      <c r="M2584" s="5">
        <f t="shared" si="781"/>
        <v>2024</v>
      </c>
      <c r="N2584" s="6">
        <v>702</v>
      </c>
      <c r="O2584" s="6">
        <f t="shared" si="787"/>
        <v>-702</v>
      </c>
      <c r="P2584" s="6">
        <f t="shared" si="786"/>
        <v>0</v>
      </c>
      <c r="Q2584" s="7">
        <f t="shared" si="774"/>
        <v>4174319.350000001</v>
      </c>
      <c r="R2584" s="44" t="str">
        <f>VLOOKUP(F2584,'Set up'!$A$2:$E$57,5,FALSE)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2"/>
        <v>1</v>
      </c>
      <c r="C2585" s="5">
        <f t="shared" si="783"/>
        <v>2024</v>
      </c>
      <c r="D2585" s="5" t="s">
        <v>2300</v>
      </c>
      <c r="E2585" s="5" t="str">
        <f>VLOOKUP(F2585,'Set up'!$A$2:$C$57,2,FALSE)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up'!$A$2:$C$57,3,FALSE)</f>
        <v>Cash</v>
      </c>
      <c r="J2585" s="5">
        <f>VLOOKUP(F2585,'Set up'!$A$2:$D$57,4,FALSE)</f>
        <v>0</v>
      </c>
      <c r="K2585" s="4">
        <f t="shared" si="779"/>
        <v>45322</v>
      </c>
      <c r="L2585" s="5">
        <f t="shared" si="780"/>
        <v>1</v>
      </c>
      <c r="M2585" s="5">
        <f t="shared" si="781"/>
        <v>2024</v>
      </c>
      <c r="N2585" s="6">
        <v>375</v>
      </c>
      <c r="O2585" s="6">
        <f t="shared" si="787"/>
        <v>-375</v>
      </c>
      <c r="P2585" s="6">
        <f t="shared" si="786"/>
        <v>0</v>
      </c>
      <c r="Q2585" s="7">
        <f t="shared" si="774"/>
        <v>4174694.350000001</v>
      </c>
      <c r="R2585" s="44" t="str">
        <f>VLOOKUP(F2585,'Set up'!$A$2:$E$57,5,FALSE)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2"/>
        <v>1</v>
      </c>
      <c r="C2586" s="5">
        <f t="shared" si="783"/>
        <v>2024</v>
      </c>
      <c r="D2586" s="5" t="s">
        <v>2301</v>
      </c>
      <c r="E2586" s="5" t="str">
        <f>VLOOKUP(F2586,'Set up'!$A$2:$C$57,2,FALSE)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up'!$A$2:$C$57,3,FALSE)</f>
        <v>Cash</v>
      </c>
      <c r="J2586" s="5">
        <f>VLOOKUP(F2586,'Set up'!$A$2:$D$57,4,FALSE)</f>
        <v>0</v>
      </c>
      <c r="K2586" s="4">
        <f t="shared" si="779"/>
        <v>45322</v>
      </c>
      <c r="L2586" s="5">
        <f t="shared" si="780"/>
        <v>1</v>
      </c>
      <c r="M2586" s="5">
        <f t="shared" si="781"/>
        <v>2024</v>
      </c>
      <c r="N2586" s="6">
        <v>9636</v>
      </c>
      <c r="O2586" s="6">
        <f t="shared" si="787"/>
        <v>-9636</v>
      </c>
      <c r="P2586" s="6">
        <f t="shared" si="786"/>
        <v>0</v>
      </c>
      <c r="Q2586" s="7">
        <f t="shared" si="774"/>
        <v>4184330.350000001</v>
      </c>
      <c r="R2586" s="44" t="str">
        <f>VLOOKUP(F2586,'Set up'!$A$2:$E$57,5,FALSE)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2"/>
        <v>1</v>
      </c>
      <c r="C2587" s="5">
        <f t="shared" si="783"/>
        <v>2024</v>
      </c>
      <c r="D2587" s="5" t="s">
        <v>2301</v>
      </c>
      <c r="E2587" s="5" t="str">
        <f>VLOOKUP(F2587,'Set up'!$A$2:$C$57,2,FALSE)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up'!$A$2:$C$57,3,FALSE)</f>
        <v>Cash</v>
      </c>
      <c r="J2587" s="5">
        <f>VLOOKUP(F2587,'Set up'!$A$2:$D$57,4,FALSE)</f>
        <v>0</v>
      </c>
      <c r="K2587" s="4">
        <f t="shared" si="779"/>
        <v>45322</v>
      </c>
      <c r="L2587" s="5">
        <f t="shared" si="780"/>
        <v>1</v>
      </c>
      <c r="M2587" s="5">
        <f t="shared" si="781"/>
        <v>2024</v>
      </c>
      <c r="N2587" s="6">
        <v>1740</v>
      </c>
      <c r="O2587" s="6">
        <f t="shared" si="787"/>
        <v>-1740</v>
      </c>
      <c r="P2587" s="6">
        <f t="shared" si="786"/>
        <v>0</v>
      </c>
      <c r="Q2587" s="7">
        <f t="shared" si="774"/>
        <v>4186070.350000001</v>
      </c>
      <c r="R2587" s="44" t="str">
        <f>VLOOKUP(F2587,'Set up'!$A$2:$E$57,5,FALSE)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2"/>
        <v>1</v>
      </c>
      <c r="C2588" s="5">
        <f t="shared" si="783"/>
        <v>2024</v>
      </c>
      <c r="D2588" s="5" t="s">
        <v>2301</v>
      </c>
      <c r="E2588" s="5" t="str">
        <f>VLOOKUP(F2588,'Set up'!$A$2:$C$57,2,FALSE)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up'!$A$2:$C$57,3,FALSE)</f>
        <v>Cash</v>
      </c>
      <c r="J2588" s="5">
        <f>VLOOKUP(F2588,'Set up'!$A$2:$D$57,4,FALSE)</f>
        <v>0</v>
      </c>
      <c r="K2588" s="4">
        <f t="shared" si="779"/>
        <v>45322</v>
      </c>
      <c r="L2588" s="5">
        <f t="shared" si="780"/>
        <v>1</v>
      </c>
      <c r="M2588" s="5">
        <f t="shared" si="781"/>
        <v>2024</v>
      </c>
      <c r="N2588" s="6">
        <v>1716.8</v>
      </c>
      <c r="O2588" s="6">
        <f t="shared" si="787"/>
        <v>-1716.8</v>
      </c>
      <c r="P2588" s="6">
        <f t="shared" si="786"/>
        <v>0</v>
      </c>
      <c r="Q2588" s="7">
        <f t="shared" si="774"/>
        <v>4187787.1500000008</v>
      </c>
      <c r="R2588" s="44" t="str">
        <f>VLOOKUP(F2588,'Set up'!$A$2:$E$57,5,FALSE)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2"/>
        <v>1</v>
      </c>
      <c r="C2589" s="5">
        <f t="shared" si="783"/>
        <v>2024</v>
      </c>
      <c r="D2589" s="5" t="s">
        <v>2301</v>
      </c>
      <c r="E2589" s="5" t="str">
        <f>VLOOKUP(F2589,'Set up'!$A$2:$C$57,2,FALSE)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up'!$A$2:$C$57,3,FALSE)</f>
        <v>Cash</v>
      </c>
      <c r="J2589" s="5">
        <f>VLOOKUP(F2589,'Set up'!$A$2:$D$57,4,FALSE)</f>
        <v>0</v>
      </c>
      <c r="K2589" s="4">
        <f t="shared" si="779"/>
        <v>45322</v>
      </c>
      <c r="L2589" s="5">
        <f t="shared" si="780"/>
        <v>1</v>
      </c>
      <c r="M2589" s="5">
        <f t="shared" si="781"/>
        <v>2024</v>
      </c>
      <c r="N2589" s="6">
        <v>1638</v>
      </c>
      <c r="O2589" s="6">
        <f t="shared" si="787"/>
        <v>-1638</v>
      </c>
      <c r="P2589" s="6">
        <f t="shared" si="786"/>
        <v>0</v>
      </c>
      <c r="Q2589" s="7">
        <f t="shared" si="774"/>
        <v>4189425.1500000008</v>
      </c>
      <c r="R2589" s="44" t="str">
        <f>VLOOKUP(F2589,'Set up'!$A$2:$E$57,5,FALSE)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2"/>
        <v>1</v>
      </c>
      <c r="C2590" s="5">
        <f t="shared" si="783"/>
        <v>2024</v>
      </c>
      <c r="D2590" s="5" t="s">
        <v>2301</v>
      </c>
      <c r="E2590" s="5" t="str">
        <f>VLOOKUP(F2590,'Set up'!$A$2:$C$57,2,FALSE)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up'!$A$2:$C$57,3,FALSE)</f>
        <v>Cash</v>
      </c>
      <c r="J2590" s="5">
        <f>VLOOKUP(F2590,'Set up'!$A$2:$D$57,4,FALSE)</f>
        <v>0</v>
      </c>
      <c r="K2590" s="4">
        <f t="shared" si="779"/>
        <v>45322</v>
      </c>
      <c r="L2590" s="5">
        <f t="shared" si="780"/>
        <v>1</v>
      </c>
      <c r="M2590" s="5">
        <f t="shared" si="781"/>
        <v>2024</v>
      </c>
      <c r="N2590" s="6">
        <v>416</v>
      </c>
      <c r="O2590" s="6">
        <f t="shared" si="787"/>
        <v>-416</v>
      </c>
      <c r="P2590" s="6">
        <f t="shared" si="786"/>
        <v>0</v>
      </c>
      <c r="Q2590" s="7">
        <f t="shared" si="774"/>
        <v>4189841.1500000008</v>
      </c>
      <c r="R2590" s="44" t="str">
        <f>VLOOKUP(F2590,'Set up'!$A$2:$E$57,5,FALSE)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2"/>
        <v>1</v>
      </c>
      <c r="C2591" s="5">
        <f t="shared" si="783"/>
        <v>2024</v>
      </c>
      <c r="D2591" s="5" t="s">
        <v>2301</v>
      </c>
      <c r="E2591" s="5" t="str">
        <f>VLOOKUP(F2591,'Set up'!$A$2:$C$57,2,FALSE)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up'!$A$2:$C$57,3,FALSE)</f>
        <v>Cash</v>
      </c>
      <c r="J2591" s="5">
        <f>VLOOKUP(F2591,'Set up'!$A$2:$D$57,4,FALSE)</f>
        <v>0</v>
      </c>
      <c r="K2591" s="4">
        <f t="shared" si="779"/>
        <v>45322</v>
      </c>
      <c r="L2591" s="5">
        <f t="shared" si="780"/>
        <v>1</v>
      </c>
      <c r="M2591" s="5">
        <f t="shared" si="781"/>
        <v>2024</v>
      </c>
      <c r="N2591" s="6">
        <v>1000</v>
      </c>
      <c r="O2591" s="6">
        <f t="shared" si="787"/>
        <v>-1000</v>
      </c>
      <c r="P2591" s="6">
        <f t="shared" si="786"/>
        <v>0</v>
      </c>
      <c r="Q2591" s="7">
        <f t="shared" si="774"/>
        <v>4190841.1500000008</v>
      </c>
      <c r="R2591" s="44" t="str">
        <f>VLOOKUP(F2591,'Set up'!$A$2:$E$57,5,FALSE)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88">MONTH(A2592)</f>
        <v>2</v>
      </c>
      <c r="C2592" s="5">
        <f t="shared" ref="C2592:C2655" si="789">YEAR(A2592)</f>
        <v>2024</v>
      </c>
      <c r="D2592" s="5" t="s">
        <v>2342</v>
      </c>
      <c r="E2592" s="5" t="str">
        <f>VLOOKUP(F2592,'Set up'!$A$2:$C$57,2,FALSE)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up'!$A$2:$C$57,3,FALSE)</f>
        <v>Cash</v>
      </c>
      <c r="J2592" s="5">
        <f>VLOOKUP(F2592,'Set up'!$A$2:$D$57,4,FALSE)</f>
        <v>0</v>
      </c>
      <c r="K2592" s="4">
        <f t="shared" si="779"/>
        <v>45323</v>
      </c>
      <c r="L2592" s="5">
        <f t="shared" si="780"/>
        <v>2</v>
      </c>
      <c r="M2592" s="5">
        <f t="shared" si="781"/>
        <v>2024</v>
      </c>
      <c r="N2592" s="6">
        <v>1738</v>
      </c>
      <c r="P2592" s="6">
        <f t="shared" si="786"/>
        <v>1738</v>
      </c>
      <c r="Q2592" s="7">
        <v>4201587.1500000013</v>
      </c>
      <c r="R2592" s="44" t="str">
        <f>VLOOKUP(F2592,'Set up'!$A$2:$E$57,5,FALSE)</f>
        <v>Trsf</v>
      </c>
    </row>
    <row r="2593" spans="1:19" ht="15" customHeight="1" x14ac:dyDescent="0.35">
      <c r="A2593" s="4">
        <v>45323</v>
      </c>
      <c r="B2593" s="5">
        <f t="shared" si="788"/>
        <v>2</v>
      </c>
      <c r="C2593" s="5">
        <f t="shared" si="789"/>
        <v>2024</v>
      </c>
      <c r="D2593" s="5" t="s">
        <v>2342</v>
      </c>
      <c r="E2593" s="5" t="str">
        <f>VLOOKUP(F2593,'Set up'!$A$2:$C$57,2,FALSE)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up'!$A$2:$C$57,3,FALSE)</f>
        <v>Cash</v>
      </c>
      <c r="J2593" s="5">
        <f>VLOOKUP(F2593,'Set up'!$A$2:$D$57,4,FALSE)</f>
        <v>0</v>
      </c>
      <c r="K2593" s="4">
        <f t="shared" si="779"/>
        <v>45323</v>
      </c>
      <c r="L2593" s="5">
        <f t="shared" si="780"/>
        <v>2</v>
      </c>
      <c r="M2593" s="5">
        <f t="shared" si="781"/>
        <v>2024</v>
      </c>
      <c r="N2593" s="6">
        <v>405</v>
      </c>
      <c r="P2593" s="6">
        <f t="shared" si="786"/>
        <v>405</v>
      </c>
      <c r="Q2593" s="7">
        <v>4201992.1500000013</v>
      </c>
      <c r="R2593" s="44" t="str">
        <f>VLOOKUP(F2593,'Set up'!$A$2:$E$57,5,FALSE)</f>
        <v>Trsf</v>
      </c>
    </row>
    <row r="2594" spans="1:19" ht="15" customHeight="1" x14ac:dyDescent="0.35">
      <c r="A2594" s="4">
        <v>45323</v>
      </c>
      <c r="B2594" s="5">
        <f t="shared" si="788"/>
        <v>2</v>
      </c>
      <c r="C2594" s="5">
        <f t="shared" si="789"/>
        <v>2024</v>
      </c>
      <c r="D2594" s="5" t="s">
        <v>2342</v>
      </c>
      <c r="E2594" s="5" t="str">
        <f>VLOOKUP(F2594,'Set up'!$A$2:$C$57,2,FALSE)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up'!$A$2:$C$57,3,FALSE)</f>
        <v>Cash</v>
      </c>
      <c r="J2594" s="5">
        <f>VLOOKUP(F2594,'Set up'!$A$2:$D$57,4,FALSE)</f>
        <v>0</v>
      </c>
      <c r="K2594" s="4">
        <f t="shared" si="779"/>
        <v>45323</v>
      </c>
      <c r="L2594" s="5">
        <f t="shared" si="780"/>
        <v>2</v>
      </c>
      <c r="M2594" s="5">
        <f t="shared" si="781"/>
        <v>2024</v>
      </c>
      <c r="N2594" s="6">
        <v>110</v>
      </c>
      <c r="P2594" s="6">
        <f t="shared" si="786"/>
        <v>110</v>
      </c>
      <c r="Q2594" s="7">
        <v>4202102.1500000013</v>
      </c>
      <c r="R2594" s="44" t="str">
        <f>VLOOKUP(F2594,'Set up'!$A$2:$E$57,5,FALSE)</f>
        <v>Trsf</v>
      </c>
    </row>
    <row r="2595" spans="1:19" ht="15" customHeight="1" x14ac:dyDescent="0.35">
      <c r="A2595" s="4">
        <v>45323</v>
      </c>
      <c r="B2595" s="5">
        <f t="shared" si="788"/>
        <v>2</v>
      </c>
      <c r="C2595" s="5">
        <f t="shared" si="789"/>
        <v>2024</v>
      </c>
      <c r="D2595" s="5" t="s">
        <v>2342</v>
      </c>
      <c r="E2595" s="5" t="str">
        <f>VLOOKUP(F2595,'Set up'!$A$2:$C$57,2,FALSE)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up'!$A$2:$C$57,3,FALSE)</f>
        <v>Cash</v>
      </c>
      <c r="J2595" s="5">
        <f>VLOOKUP(F2595,'Set up'!$A$2:$D$57,4,FALSE)</f>
        <v>0</v>
      </c>
      <c r="K2595" s="4">
        <f t="shared" si="779"/>
        <v>45323</v>
      </c>
      <c r="L2595" s="5">
        <f t="shared" si="780"/>
        <v>2</v>
      </c>
      <c r="M2595" s="5">
        <f t="shared" si="781"/>
        <v>2024</v>
      </c>
      <c r="N2595" s="6">
        <v>390</v>
      </c>
      <c r="P2595" s="6">
        <f t="shared" si="786"/>
        <v>390</v>
      </c>
      <c r="Q2595" s="7">
        <v>4202492.1500000013</v>
      </c>
      <c r="R2595" s="44" t="str">
        <f>VLOOKUP(F2595,'Set up'!$A$2:$E$57,5,FALSE)</f>
        <v>Trsf</v>
      </c>
    </row>
    <row r="2596" spans="1:19" ht="15" customHeight="1" x14ac:dyDescent="0.35">
      <c r="A2596" s="4">
        <v>45324</v>
      </c>
      <c r="B2596" s="5">
        <f t="shared" si="788"/>
        <v>2</v>
      </c>
      <c r="C2596" s="5">
        <f t="shared" si="789"/>
        <v>2024</v>
      </c>
      <c r="D2596" s="5" t="s">
        <v>2343</v>
      </c>
      <c r="E2596" s="5" t="str">
        <f>VLOOKUP(F2596,'Set up'!$A$2:$C$57,2,FALSE)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up'!$A$2:$C$57,3,FALSE)</f>
        <v>30</v>
      </c>
      <c r="J2596" s="5">
        <f>VLOOKUP(F2596,'Set up'!$A$2:$D$57,4,FALSE)</f>
        <v>30</v>
      </c>
      <c r="K2596" s="4">
        <f t="shared" si="779"/>
        <v>45354</v>
      </c>
      <c r="L2596" s="5">
        <f t="shared" si="780"/>
        <v>3</v>
      </c>
      <c r="M2596" s="5">
        <f t="shared" si="781"/>
        <v>2024</v>
      </c>
      <c r="N2596" s="6">
        <v>5214</v>
      </c>
      <c r="O2596" s="6">
        <f t="shared" ref="O2596:O2600" si="790">-N2596</f>
        <v>-5214</v>
      </c>
      <c r="P2596" s="6">
        <f t="shared" si="786"/>
        <v>0</v>
      </c>
      <c r="Q2596" s="7">
        <v>4207706.1500000013</v>
      </c>
      <c r="R2596" s="44" t="str">
        <f>VLOOKUP(F2596,'Set up'!$A$2:$E$57,5,FALSE)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88"/>
        <v>2</v>
      </c>
      <c r="C2597" s="5">
        <f t="shared" si="789"/>
        <v>2024</v>
      </c>
      <c r="D2597" s="5" t="s">
        <v>2343</v>
      </c>
      <c r="E2597" s="5" t="str">
        <f>VLOOKUP(F2597,'Set up'!$A$2:$C$57,2,FALSE)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up'!$A$2:$C$57,3,FALSE)</f>
        <v>30</v>
      </c>
      <c r="J2597" s="5">
        <f>VLOOKUP(F2597,'Set up'!$A$2:$D$57,4,FALSE)</f>
        <v>30</v>
      </c>
      <c r="K2597" s="4">
        <f t="shared" si="779"/>
        <v>45354</v>
      </c>
      <c r="L2597" s="5">
        <f t="shared" si="780"/>
        <v>3</v>
      </c>
      <c r="M2597" s="5">
        <f t="shared" si="781"/>
        <v>2024</v>
      </c>
      <c r="N2597" s="6">
        <v>2613</v>
      </c>
      <c r="O2597" s="6">
        <f t="shared" si="790"/>
        <v>-2613</v>
      </c>
      <c r="P2597" s="6">
        <f t="shared" si="786"/>
        <v>0</v>
      </c>
      <c r="Q2597" s="7">
        <v>4210319.1500000013</v>
      </c>
      <c r="R2597" s="44" t="str">
        <f>VLOOKUP(F2597,'Set up'!$A$2:$E$57,5,FALSE)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88"/>
        <v>2</v>
      </c>
      <c r="C2598" s="5">
        <f t="shared" si="789"/>
        <v>2024</v>
      </c>
      <c r="D2598" s="5" t="s">
        <v>2343</v>
      </c>
      <c r="E2598" s="5" t="str">
        <f>VLOOKUP(F2598,'Set up'!$A$2:$C$57,2,FALSE)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up'!$A$2:$C$57,3,FALSE)</f>
        <v>30</v>
      </c>
      <c r="J2598" s="5">
        <f>VLOOKUP(F2598,'Set up'!$A$2:$D$57,4,FALSE)</f>
        <v>30</v>
      </c>
      <c r="K2598" s="4">
        <f t="shared" si="779"/>
        <v>45354</v>
      </c>
      <c r="L2598" s="5">
        <f t="shared" si="780"/>
        <v>3</v>
      </c>
      <c r="M2598" s="5">
        <f t="shared" si="781"/>
        <v>2024</v>
      </c>
      <c r="N2598" s="6">
        <v>144</v>
      </c>
      <c r="O2598" s="6">
        <f t="shared" si="790"/>
        <v>-144</v>
      </c>
      <c r="P2598" s="6">
        <f t="shared" si="786"/>
        <v>0</v>
      </c>
      <c r="Q2598" s="7">
        <v>4210463.1500000013</v>
      </c>
      <c r="R2598" s="44" t="str">
        <f>VLOOKUP(F2598,'Set up'!$A$2:$E$57,5,FALSE)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88"/>
        <v>2</v>
      </c>
      <c r="C2599" s="5">
        <f t="shared" si="789"/>
        <v>2024</v>
      </c>
      <c r="D2599" s="5" t="s">
        <v>2343</v>
      </c>
      <c r="E2599" s="5" t="str">
        <f>VLOOKUP(F2599,'Set up'!$A$2:$C$57,2,FALSE)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up'!$A$2:$C$57,3,FALSE)</f>
        <v>30</v>
      </c>
      <c r="J2599" s="5">
        <f>VLOOKUP(F2599,'Set up'!$A$2:$D$57,4,FALSE)</f>
        <v>30</v>
      </c>
      <c r="K2599" s="4">
        <f t="shared" si="779"/>
        <v>45354</v>
      </c>
      <c r="L2599" s="5">
        <f t="shared" si="780"/>
        <v>3</v>
      </c>
      <c r="M2599" s="5">
        <f t="shared" si="781"/>
        <v>2024</v>
      </c>
      <c r="N2599" s="6">
        <v>187.5</v>
      </c>
      <c r="O2599" s="6">
        <f t="shared" si="790"/>
        <v>-187.5</v>
      </c>
      <c r="P2599" s="6">
        <f t="shared" si="786"/>
        <v>0</v>
      </c>
      <c r="Q2599" s="7">
        <v>4210650.6500000013</v>
      </c>
      <c r="R2599" s="44" t="str">
        <f>VLOOKUP(F2599,'Set up'!$A$2:$E$57,5,FALSE)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88"/>
        <v>2</v>
      </c>
      <c r="C2600" s="5">
        <f t="shared" si="789"/>
        <v>2024</v>
      </c>
      <c r="D2600" s="5" t="s">
        <v>2343</v>
      </c>
      <c r="E2600" s="5" t="str">
        <f>VLOOKUP(F2600,'Set up'!$A$2:$C$57,2,FALSE)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up'!$A$2:$C$57,3,FALSE)</f>
        <v>30</v>
      </c>
      <c r="J2600" s="5">
        <f>VLOOKUP(F2600,'Set up'!$A$2:$D$57,4,FALSE)</f>
        <v>30</v>
      </c>
      <c r="K2600" s="4">
        <f t="shared" si="779"/>
        <v>45354</v>
      </c>
      <c r="L2600" s="5">
        <f t="shared" si="780"/>
        <v>3</v>
      </c>
      <c r="M2600" s="5">
        <f t="shared" si="781"/>
        <v>2024</v>
      </c>
      <c r="N2600" s="6">
        <v>190</v>
      </c>
      <c r="O2600" s="6">
        <f t="shared" si="790"/>
        <v>-190</v>
      </c>
      <c r="P2600" s="6">
        <f t="shared" si="786"/>
        <v>0</v>
      </c>
      <c r="Q2600" s="7">
        <v>4210840.6500000013</v>
      </c>
      <c r="R2600" s="44" t="str">
        <f>VLOOKUP(F2600,'Set up'!$A$2:$E$57,5,FALSE)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88"/>
        <v>2</v>
      </c>
      <c r="C2601" s="5">
        <f t="shared" si="789"/>
        <v>2024</v>
      </c>
      <c r="D2601" s="5" t="s">
        <v>2344</v>
      </c>
      <c r="E2601" s="5" t="str">
        <f>VLOOKUP(F2601,'Set up'!$A$2:$C$57,2,FALSE)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up'!$A$2:$C$57,3,FALSE)</f>
        <v>Cash</v>
      </c>
      <c r="J2601" s="5">
        <f>VLOOKUP(F2601,'Set up'!$A$2:$D$57,4,FALSE)</f>
        <v>0</v>
      </c>
      <c r="K2601" s="4">
        <f t="shared" si="779"/>
        <v>45324</v>
      </c>
      <c r="L2601" s="5">
        <f t="shared" si="780"/>
        <v>2</v>
      </c>
      <c r="M2601" s="5">
        <f t="shared" si="781"/>
        <v>2024</v>
      </c>
      <c r="N2601" s="6">
        <v>555</v>
      </c>
      <c r="O2601" s="6">
        <f t="shared" ref="O2601" si="791">-N2601</f>
        <v>-555</v>
      </c>
      <c r="P2601" s="6">
        <f t="shared" si="786"/>
        <v>0</v>
      </c>
      <c r="Q2601" s="7">
        <v>4211395.6500000013</v>
      </c>
      <c r="R2601" s="44" t="str">
        <f>VLOOKUP(F2601,'Set up'!$A$2:$E$57,5,FALSE)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88"/>
        <v>2</v>
      </c>
      <c r="C2602" s="5">
        <f t="shared" si="789"/>
        <v>2024</v>
      </c>
      <c r="D2602" s="5" t="s">
        <v>2345</v>
      </c>
      <c r="E2602" s="5" t="str">
        <f>VLOOKUP(F2602,'Set up'!$A$2:$C$57,2,FALSE)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up'!$A$2:$C$57,3,FALSE)</f>
        <v>Cash</v>
      </c>
      <c r="J2602" s="5">
        <f>VLOOKUP(F2602,'Set up'!$A$2:$D$57,4,FALSE)</f>
        <v>0</v>
      </c>
      <c r="K2602" s="4">
        <f t="shared" si="779"/>
        <v>45325</v>
      </c>
      <c r="L2602" s="5">
        <f t="shared" si="780"/>
        <v>2</v>
      </c>
      <c r="M2602" s="5">
        <f t="shared" si="781"/>
        <v>2024</v>
      </c>
      <c r="N2602" s="6">
        <v>187.5</v>
      </c>
      <c r="O2602" s="6">
        <f>-N2602</f>
        <v>-187.5</v>
      </c>
      <c r="P2602" s="6">
        <f t="shared" si="786"/>
        <v>0</v>
      </c>
      <c r="Q2602" s="7">
        <v>4211583.1500000013</v>
      </c>
      <c r="R2602" s="44" t="str">
        <f>VLOOKUP(F2602,'Set up'!$A$2:$E$57,5,FALSE)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88"/>
        <v>2</v>
      </c>
      <c r="C2603" s="5">
        <f t="shared" si="789"/>
        <v>2024</v>
      </c>
      <c r="D2603" s="5" t="s">
        <v>2346</v>
      </c>
      <c r="E2603" s="5" t="str">
        <f>VLOOKUP(F2603,'Set up'!$A$2:$C$57,2,FALSE)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up'!$A$2:$C$57,3,FALSE)</f>
        <v>Cash</v>
      </c>
      <c r="J2603" s="5">
        <f>VLOOKUP(F2603,'Set up'!$A$2:$D$57,4,FALSE)</f>
        <v>0</v>
      </c>
      <c r="K2603" s="4">
        <f t="shared" si="779"/>
        <v>45325</v>
      </c>
      <c r="L2603" s="5">
        <f t="shared" si="780"/>
        <v>2</v>
      </c>
      <c r="M2603" s="5">
        <f t="shared" si="781"/>
        <v>2024</v>
      </c>
      <c r="N2603" s="6">
        <v>4818</v>
      </c>
      <c r="O2603" s="6">
        <f>-2993.7-1824.3</f>
        <v>-4818</v>
      </c>
      <c r="P2603" s="6">
        <f t="shared" si="786"/>
        <v>0</v>
      </c>
      <c r="Q2603" s="7">
        <v>4216401.1500000013</v>
      </c>
      <c r="R2603" s="44" t="str">
        <f>VLOOKUP(F2603,'Set up'!$A$2:$E$57,5,FALSE)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88"/>
        <v>2</v>
      </c>
      <c r="C2604" s="5">
        <f t="shared" si="789"/>
        <v>2024</v>
      </c>
      <c r="D2604" s="5" t="s">
        <v>2346</v>
      </c>
      <c r="E2604" s="5" t="str">
        <f>VLOOKUP(F2604,'Set up'!$A$2:$C$57,2,FALSE)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up'!$A$2:$C$57,3,FALSE)</f>
        <v>Cash</v>
      </c>
      <c r="J2604" s="5">
        <f>VLOOKUP(F2604,'Set up'!$A$2:$D$57,4,FALSE)</f>
        <v>0</v>
      </c>
      <c r="K2604" s="4">
        <f t="shared" si="779"/>
        <v>45325</v>
      </c>
      <c r="L2604" s="5">
        <f t="shared" si="780"/>
        <v>2</v>
      </c>
      <c r="M2604" s="5">
        <f t="shared" si="781"/>
        <v>2024</v>
      </c>
      <c r="N2604" s="6">
        <v>174</v>
      </c>
      <c r="O2604" s="6">
        <f t="shared" ref="O2604:O2609" si="792">-N2604</f>
        <v>-174</v>
      </c>
      <c r="P2604" s="6">
        <f t="shared" si="786"/>
        <v>0</v>
      </c>
      <c r="Q2604" s="7">
        <v>4216575.1500000013</v>
      </c>
      <c r="R2604" s="44" t="str">
        <f>VLOOKUP(F2604,'Set up'!$A$2:$E$57,5,FALSE)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88"/>
        <v>2</v>
      </c>
      <c r="C2605" s="5">
        <f t="shared" si="789"/>
        <v>2024</v>
      </c>
      <c r="D2605" s="5" t="s">
        <v>2346</v>
      </c>
      <c r="E2605" s="5" t="str">
        <f>VLOOKUP(F2605,'Set up'!$A$2:$C$57,2,FALSE)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up'!$A$2:$C$57,3,FALSE)</f>
        <v>Cash</v>
      </c>
      <c r="J2605" s="5">
        <f>VLOOKUP(F2605,'Set up'!$A$2:$D$57,4,FALSE)</f>
        <v>0</v>
      </c>
      <c r="K2605" s="4">
        <f t="shared" si="779"/>
        <v>45325</v>
      </c>
      <c r="L2605" s="5">
        <f t="shared" si="780"/>
        <v>2</v>
      </c>
      <c r="M2605" s="5">
        <f t="shared" si="781"/>
        <v>2024</v>
      </c>
      <c r="N2605" s="6">
        <v>1716.8</v>
      </c>
      <c r="O2605" s="6">
        <f t="shared" si="792"/>
        <v>-1716.8</v>
      </c>
      <c r="P2605" s="6">
        <f t="shared" si="786"/>
        <v>0</v>
      </c>
      <c r="Q2605" s="7">
        <v>4218291.9500000011</v>
      </c>
      <c r="R2605" s="44" t="str">
        <f>VLOOKUP(F2605,'Set up'!$A$2:$E$57,5,FALSE)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88"/>
        <v>2</v>
      </c>
      <c r="C2606" s="5">
        <f t="shared" si="789"/>
        <v>2024</v>
      </c>
      <c r="D2606" s="5" t="s">
        <v>2346</v>
      </c>
      <c r="E2606" s="5" t="str">
        <f>VLOOKUP(F2606,'Set up'!$A$2:$C$57,2,FALSE)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up'!$A$2:$C$57,3,FALSE)</f>
        <v>Cash</v>
      </c>
      <c r="J2606" s="5">
        <f>VLOOKUP(F2606,'Set up'!$A$2:$D$57,4,FALSE)</f>
        <v>0</v>
      </c>
      <c r="K2606" s="4">
        <f t="shared" si="779"/>
        <v>45325</v>
      </c>
      <c r="L2606" s="5">
        <f t="shared" si="780"/>
        <v>2</v>
      </c>
      <c r="M2606" s="5">
        <f t="shared" si="781"/>
        <v>2024</v>
      </c>
      <c r="N2606" s="6">
        <v>1040</v>
      </c>
      <c r="O2606" s="6">
        <f t="shared" si="792"/>
        <v>-1040</v>
      </c>
      <c r="P2606" s="6">
        <f t="shared" si="786"/>
        <v>0</v>
      </c>
      <c r="Q2606" s="7">
        <v>4219331.9500000011</v>
      </c>
      <c r="R2606" s="44" t="str">
        <f>VLOOKUP(F2606,'Set up'!$A$2:$E$57,5,FALSE)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88"/>
        <v>2</v>
      </c>
      <c r="C2607" s="5">
        <f t="shared" si="789"/>
        <v>2024</v>
      </c>
      <c r="D2607" s="5" t="s">
        <v>2346</v>
      </c>
      <c r="E2607" s="5" t="str">
        <f>VLOOKUP(F2607,'Set up'!$A$2:$C$57,2,FALSE)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up'!$A$2:$C$57,3,FALSE)</f>
        <v>Cash</v>
      </c>
      <c r="J2607" s="5">
        <f>VLOOKUP(F2607,'Set up'!$A$2:$D$57,4,FALSE)</f>
        <v>0</v>
      </c>
      <c r="K2607" s="4">
        <f t="shared" si="779"/>
        <v>45325</v>
      </c>
      <c r="L2607" s="5">
        <f t="shared" si="780"/>
        <v>2</v>
      </c>
      <c r="M2607" s="5">
        <f t="shared" si="781"/>
        <v>2024</v>
      </c>
      <c r="N2607" s="6">
        <v>1800</v>
      </c>
      <c r="O2607" s="6">
        <f t="shared" si="792"/>
        <v>-1800</v>
      </c>
      <c r="P2607" s="6">
        <f t="shared" si="786"/>
        <v>0</v>
      </c>
      <c r="Q2607" s="7">
        <v>4221131.9500000011</v>
      </c>
      <c r="R2607" s="44" t="str">
        <f>VLOOKUP(F2607,'Set up'!$A$2:$E$57,5,FALSE)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88"/>
        <v>2</v>
      </c>
      <c r="C2608" s="5">
        <f t="shared" si="789"/>
        <v>2024</v>
      </c>
      <c r="D2608" s="5" t="s">
        <v>2346</v>
      </c>
      <c r="E2608" s="5" t="str">
        <f>VLOOKUP(F2608,'Set up'!$A$2:$C$57,2,FALSE)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up'!$A$2:$C$57,3,FALSE)</f>
        <v>Cash</v>
      </c>
      <c r="J2608" s="5">
        <f>VLOOKUP(F2608,'Set up'!$A$2:$D$57,4,FALSE)</f>
        <v>0</v>
      </c>
      <c r="K2608" s="4">
        <f t="shared" si="779"/>
        <v>45325</v>
      </c>
      <c r="L2608" s="5">
        <f t="shared" si="780"/>
        <v>2</v>
      </c>
      <c r="M2608" s="5">
        <f t="shared" si="781"/>
        <v>2024</v>
      </c>
      <c r="N2608" s="6">
        <v>380</v>
      </c>
      <c r="O2608" s="6">
        <f t="shared" si="792"/>
        <v>-380</v>
      </c>
      <c r="P2608" s="6">
        <f t="shared" si="786"/>
        <v>0</v>
      </c>
      <c r="Q2608" s="7">
        <v>4221511.9500000011</v>
      </c>
      <c r="R2608" s="44" t="str">
        <f>VLOOKUP(F2608,'Set up'!$A$2:$E$57,5,FALSE)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88"/>
        <v>2</v>
      </c>
      <c r="C2609" s="5">
        <f t="shared" si="789"/>
        <v>2024</v>
      </c>
      <c r="D2609" s="5" t="s">
        <v>2347</v>
      </c>
      <c r="E2609" s="5" t="str">
        <f>VLOOKUP(F2609,'Set up'!$A$2:$C$57,2,FALSE)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up'!$A$2:$C$57,3,FALSE)</f>
        <v>Cash</v>
      </c>
      <c r="J2609" s="5">
        <f>VLOOKUP(F2609,'Set up'!$A$2:$D$57,4,FALSE)</f>
        <v>0</v>
      </c>
      <c r="K2609" s="4">
        <f t="shared" si="779"/>
        <v>45325</v>
      </c>
      <c r="L2609" s="5">
        <f t="shared" si="780"/>
        <v>2</v>
      </c>
      <c r="M2609" s="5">
        <f t="shared" si="781"/>
        <v>2024</v>
      </c>
      <c r="N2609" s="6">
        <v>1000</v>
      </c>
      <c r="O2609" s="6">
        <f t="shared" si="792"/>
        <v>-1000</v>
      </c>
      <c r="P2609" s="6">
        <f t="shared" si="786"/>
        <v>0</v>
      </c>
      <c r="Q2609" s="7">
        <v>4222511.9500000011</v>
      </c>
      <c r="R2609" s="44" t="str">
        <f>VLOOKUP(F2609,'Set up'!$A$2:$E$57,5,FALSE)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88"/>
        <v>2</v>
      </c>
      <c r="C2610" s="5">
        <f t="shared" si="789"/>
        <v>2024</v>
      </c>
      <c r="D2610" s="5" t="s">
        <v>2348</v>
      </c>
      <c r="E2610" s="5" t="str">
        <f>VLOOKUP(F2610,'Set up'!$A$2:$C$57,2,FALSE)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up'!$A$2:$C$57,3,FALSE)</f>
        <v>120</v>
      </c>
      <c r="J2610" s="5">
        <f>VLOOKUP(F2610,'Set up'!$A$2:$D$57,4,FALSE)</f>
        <v>120</v>
      </c>
      <c r="K2610" s="4">
        <f t="shared" si="779"/>
        <v>45447</v>
      </c>
      <c r="L2610" s="5">
        <f t="shared" si="780"/>
        <v>6</v>
      </c>
      <c r="M2610" s="5">
        <f t="shared" si="781"/>
        <v>2024</v>
      </c>
      <c r="N2610" s="6">
        <v>12848</v>
      </c>
      <c r="O2610" s="6">
        <f t="shared" ref="O2610:O2615" si="793">-N2610</f>
        <v>-12848</v>
      </c>
      <c r="P2610" s="6">
        <f t="shared" si="786"/>
        <v>0</v>
      </c>
      <c r="Q2610" s="7">
        <v>4235359.9500000011</v>
      </c>
      <c r="R2610" s="44" t="str">
        <f>VLOOKUP(F2610,'Set up'!$A$2:$E$57,5,FALSE)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88"/>
        <v>2</v>
      </c>
      <c r="C2611" s="5">
        <f t="shared" si="789"/>
        <v>2024</v>
      </c>
      <c r="D2611" s="5" t="s">
        <v>2348</v>
      </c>
      <c r="E2611" s="5" t="str">
        <f>VLOOKUP(F2611,'Set up'!$A$2:$C$57,2,FALSE)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up'!$A$2:$C$57,3,FALSE)</f>
        <v>120</v>
      </c>
      <c r="J2611" s="5">
        <f>VLOOKUP(F2611,'Set up'!$A$2:$D$57,4,FALSE)</f>
        <v>120</v>
      </c>
      <c r="K2611" s="4">
        <f t="shared" si="779"/>
        <v>45447</v>
      </c>
      <c r="L2611" s="5">
        <f t="shared" si="780"/>
        <v>6</v>
      </c>
      <c r="M2611" s="5">
        <f t="shared" si="781"/>
        <v>2024</v>
      </c>
      <c r="N2611" s="6">
        <v>1740</v>
      </c>
      <c r="O2611" s="6">
        <f t="shared" si="793"/>
        <v>-1740</v>
      </c>
      <c r="P2611" s="6">
        <f t="shared" si="786"/>
        <v>0</v>
      </c>
      <c r="Q2611" s="7">
        <v>4237099.9500000011</v>
      </c>
      <c r="R2611" s="44" t="str">
        <f>VLOOKUP(F2611,'Set up'!$A$2:$E$57,5,FALSE)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88"/>
        <v>2</v>
      </c>
      <c r="C2612" s="5">
        <f t="shared" si="789"/>
        <v>2024</v>
      </c>
      <c r="D2612" s="5" t="s">
        <v>2348</v>
      </c>
      <c r="E2612" s="5" t="str">
        <f>VLOOKUP(F2612,'Set up'!$A$2:$C$57,2,FALSE)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up'!$A$2:$C$57,3,FALSE)</f>
        <v>120</v>
      </c>
      <c r="J2612" s="5">
        <f>VLOOKUP(F2612,'Set up'!$A$2:$D$57,4,FALSE)</f>
        <v>120</v>
      </c>
      <c r="K2612" s="4">
        <f t="shared" si="779"/>
        <v>45447</v>
      </c>
      <c r="L2612" s="5">
        <f t="shared" si="780"/>
        <v>6</v>
      </c>
      <c r="M2612" s="5">
        <f t="shared" si="781"/>
        <v>2024</v>
      </c>
      <c r="N2612" s="6">
        <v>575</v>
      </c>
      <c r="O2612" s="6">
        <f t="shared" si="793"/>
        <v>-575</v>
      </c>
      <c r="P2612" s="6">
        <f t="shared" si="786"/>
        <v>0</v>
      </c>
      <c r="Q2612" s="7">
        <v>4237674.9500000011</v>
      </c>
      <c r="R2612" s="44" t="str">
        <f>VLOOKUP(F2612,'Set up'!$A$2:$E$57,5,FALSE)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88"/>
        <v>2</v>
      </c>
      <c r="C2613" s="5">
        <f t="shared" si="789"/>
        <v>2024</v>
      </c>
      <c r="D2613" s="5" t="s">
        <v>2348</v>
      </c>
      <c r="E2613" s="5" t="str">
        <f>VLOOKUP(F2613,'Set up'!$A$2:$C$57,2,FALSE)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up'!$A$2:$C$57,3,FALSE)</f>
        <v>120</v>
      </c>
      <c r="J2613" s="5">
        <f>VLOOKUP(F2613,'Set up'!$A$2:$D$57,4,FALSE)</f>
        <v>120</v>
      </c>
      <c r="K2613" s="4">
        <f t="shared" si="779"/>
        <v>45447</v>
      </c>
      <c r="L2613" s="5">
        <f t="shared" si="780"/>
        <v>6</v>
      </c>
      <c r="M2613" s="5">
        <f t="shared" si="781"/>
        <v>2024</v>
      </c>
      <c r="N2613" s="6">
        <v>880</v>
      </c>
      <c r="O2613" s="6">
        <f t="shared" si="793"/>
        <v>-880</v>
      </c>
      <c r="P2613" s="6">
        <f t="shared" si="786"/>
        <v>0</v>
      </c>
      <c r="Q2613" s="7">
        <v>4238554.9500000011</v>
      </c>
      <c r="R2613" s="44" t="str">
        <f>VLOOKUP(F2613,'Set up'!$A$2:$E$57,5,FALSE)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88"/>
        <v>2</v>
      </c>
      <c r="C2614" s="5">
        <f t="shared" si="789"/>
        <v>2024</v>
      </c>
      <c r="D2614" s="5" t="s">
        <v>2348</v>
      </c>
      <c r="E2614" s="5" t="str">
        <f>VLOOKUP(F2614,'Set up'!$A$2:$C$57,2,FALSE)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up'!$A$2:$C$57,3,FALSE)</f>
        <v>120</v>
      </c>
      <c r="J2614" s="5">
        <f>VLOOKUP(F2614,'Set up'!$A$2:$D$57,4,FALSE)</f>
        <v>120</v>
      </c>
      <c r="K2614" s="4">
        <f t="shared" si="779"/>
        <v>45447</v>
      </c>
      <c r="L2614" s="5">
        <f t="shared" si="780"/>
        <v>6</v>
      </c>
      <c r="M2614" s="5">
        <f t="shared" si="781"/>
        <v>2024</v>
      </c>
      <c r="N2614" s="6">
        <v>420</v>
      </c>
      <c r="O2614" s="6">
        <f t="shared" si="793"/>
        <v>-420</v>
      </c>
      <c r="P2614" s="6">
        <f t="shared" si="786"/>
        <v>0</v>
      </c>
      <c r="Q2614" s="7">
        <v>4238974.9500000011</v>
      </c>
      <c r="R2614" s="44" t="str">
        <f>VLOOKUP(F2614,'Set up'!$A$2:$E$57,5,FALSE)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88"/>
        <v>2</v>
      </c>
      <c r="C2615" s="5">
        <f t="shared" si="789"/>
        <v>2024</v>
      </c>
      <c r="D2615" s="5" t="s">
        <v>2348</v>
      </c>
      <c r="E2615" s="5" t="str">
        <f>VLOOKUP(F2615,'Set up'!$A$2:$C$57,2,FALSE)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up'!$A$2:$C$57,3,FALSE)</f>
        <v>120</v>
      </c>
      <c r="J2615" s="5">
        <f>VLOOKUP(F2615,'Set up'!$A$2:$D$57,4,FALSE)</f>
        <v>120</v>
      </c>
      <c r="K2615" s="4">
        <f t="shared" si="779"/>
        <v>45447</v>
      </c>
      <c r="L2615" s="5">
        <f t="shared" si="780"/>
        <v>6</v>
      </c>
      <c r="M2615" s="5">
        <f t="shared" si="781"/>
        <v>2024</v>
      </c>
      <c r="N2615" s="6">
        <v>395</v>
      </c>
      <c r="O2615" s="6">
        <f t="shared" si="793"/>
        <v>-395</v>
      </c>
      <c r="P2615" s="6">
        <f t="shared" si="786"/>
        <v>0</v>
      </c>
      <c r="Q2615" s="7">
        <v>4239369.9500000011</v>
      </c>
      <c r="R2615" s="44" t="str">
        <f>VLOOKUP(F2615,'Set up'!$A$2:$E$57,5,FALSE)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88"/>
        <v>2</v>
      </c>
      <c r="C2616" s="5">
        <f t="shared" si="789"/>
        <v>2024</v>
      </c>
      <c r="D2616" s="5" t="s">
        <v>2349</v>
      </c>
      <c r="E2616" s="5" t="str">
        <f>VLOOKUP(F2616,'Set up'!$A$2:$C$57,2,FALSE)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up'!$A$2:$C$57,3,FALSE)</f>
        <v>Cash</v>
      </c>
      <c r="J2616" s="5">
        <f>VLOOKUP(F2616,'Set up'!$A$2:$D$57,4,FALSE)</f>
        <v>0</v>
      </c>
      <c r="K2616" s="4">
        <f t="shared" si="779"/>
        <v>45328</v>
      </c>
      <c r="L2616" s="5">
        <f t="shared" si="780"/>
        <v>2</v>
      </c>
      <c r="M2616" s="5">
        <f t="shared" si="781"/>
        <v>2024</v>
      </c>
      <c r="N2616" s="6">
        <v>812.5</v>
      </c>
      <c r="O2616" s="6">
        <f>-N2616</f>
        <v>-812.5</v>
      </c>
      <c r="P2616" s="6">
        <f t="shared" si="786"/>
        <v>0</v>
      </c>
      <c r="Q2616" s="7">
        <v>4240182.4500000011</v>
      </c>
      <c r="R2616" s="44" t="str">
        <f>VLOOKUP(F2616,'Set up'!$A$2:$E$57,5,FALSE)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88"/>
        <v>2</v>
      </c>
      <c r="C2617" s="5">
        <f t="shared" si="789"/>
        <v>2024</v>
      </c>
      <c r="D2617" s="5" t="s">
        <v>2350</v>
      </c>
      <c r="E2617" s="5" t="str">
        <f>VLOOKUP(F2617,'Set up'!$A$2:$C$57,2,FALSE)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up'!$A$2:$C$57,3,FALSE)</f>
        <v>Cash</v>
      </c>
      <c r="J2617" s="5">
        <f>VLOOKUP(F2617,'Set up'!$A$2:$D$57,4,FALSE)</f>
        <v>0</v>
      </c>
      <c r="K2617" s="4">
        <f t="shared" si="779"/>
        <v>45328</v>
      </c>
      <c r="L2617" s="5">
        <f t="shared" si="780"/>
        <v>2</v>
      </c>
      <c r="M2617" s="5">
        <f t="shared" si="781"/>
        <v>2024</v>
      </c>
      <c r="N2617" s="6">
        <v>19272</v>
      </c>
      <c r="O2617" s="6">
        <f>-1252.4-7000-10000-1019.6</f>
        <v>-19272</v>
      </c>
      <c r="P2617" s="6">
        <f t="shared" si="786"/>
        <v>0</v>
      </c>
      <c r="Q2617" s="7">
        <v>4259454.4500000011</v>
      </c>
      <c r="R2617" s="44" t="str">
        <f>VLOOKUP(F2617,'Set up'!$A$2:$E$57,5,FALSE)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88"/>
        <v>2</v>
      </c>
      <c r="C2618" s="5">
        <f t="shared" si="789"/>
        <v>2024</v>
      </c>
      <c r="D2618" s="5" t="s">
        <v>2350</v>
      </c>
      <c r="E2618" s="5" t="str">
        <f>VLOOKUP(F2618,'Set up'!$A$2:$C$57,2,FALSE)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up'!$A$2:$C$57,3,FALSE)</f>
        <v>Cash</v>
      </c>
      <c r="J2618" s="5">
        <f>VLOOKUP(F2618,'Set up'!$A$2:$D$57,4,FALSE)</f>
        <v>0</v>
      </c>
      <c r="K2618" s="4">
        <f t="shared" si="779"/>
        <v>45328</v>
      </c>
      <c r="L2618" s="5">
        <f t="shared" si="780"/>
        <v>2</v>
      </c>
      <c r="M2618" s="5">
        <f t="shared" si="781"/>
        <v>2024</v>
      </c>
      <c r="N2618" s="6">
        <v>5742</v>
      </c>
      <c r="O2618" s="6">
        <f>-N2618</f>
        <v>-5742</v>
      </c>
      <c r="P2618" s="6">
        <f t="shared" si="786"/>
        <v>0</v>
      </c>
      <c r="Q2618" s="7">
        <v>4265196.4500000011</v>
      </c>
      <c r="R2618" s="44" t="str">
        <f>VLOOKUP(F2618,'Set up'!$A$2:$E$57,5,FALSE)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88"/>
        <v>2</v>
      </c>
      <c r="C2619" s="5">
        <f t="shared" si="789"/>
        <v>2024</v>
      </c>
      <c r="D2619" s="5" t="s">
        <v>2350</v>
      </c>
      <c r="E2619" s="5" t="str">
        <f>VLOOKUP(F2619,'Set up'!$A$2:$C$57,2,FALSE)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up'!$A$2:$C$57,3,FALSE)</f>
        <v>Cash</v>
      </c>
      <c r="J2619" s="5">
        <f>VLOOKUP(F2619,'Set up'!$A$2:$D$57,4,FALSE)</f>
        <v>0</v>
      </c>
      <c r="K2619" s="4">
        <f t="shared" si="779"/>
        <v>45328</v>
      </c>
      <c r="L2619" s="5">
        <f t="shared" si="780"/>
        <v>2</v>
      </c>
      <c r="M2619" s="5">
        <f t="shared" si="781"/>
        <v>2024</v>
      </c>
      <c r="N2619" s="6">
        <v>4914</v>
      </c>
      <c r="O2619" s="6">
        <f>-3438.4-1475.6</f>
        <v>-4914</v>
      </c>
      <c r="P2619" s="6">
        <f t="shared" si="786"/>
        <v>0</v>
      </c>
      <c r="Q2619" s="7">
        <v>4270110.4500000011</v>
      </c>
      <c r="R2619" s="44" t="str">
        <f>VLOOKUP(F2619,'Set up'!$A$2:$E$57,5,FALSE)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88"/>
        <v>2</v>
      </c>
      <c r="C2620" s="5">
        <f t="shared" si="789"/>
        <v>2024</v>
      </c>
      <c r="D2620" s="5" t="s">
        <v>2350</v>
      </c>
      <c r="E2620" s="5" t="str">
        <f>VLOOKUP(F2620,'Set up'!$A$2:$C$57,2,FALSE)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up'!$A$2:$C$57,3,FALSE)</f>
        <v>Cash</v>
      </c>
      <c r="J2620" s="5">
        <f>VLOOKUP(F2620,'Set up'!$A$2:$D$57,4,FALSE)</f>
        <v>0</v>
      </c>
      <c r="K2620" s="4">
        <f t="shared" si="779"/>
        <v>45328</v>
      </c>
      <c r="L2620" s="5">
        <f t="shared" si="780"/>
        <v>2</v>
      </c>
      <c r="M2620" s="5">
        <f t="shared" si="781"/>
        <v>2024</v>
      </c>
      <c r="N2620" s="6">
        <v>380</v>
      </c>
      <c r="O2620" s="6">
        <f>-N2620</f>
        <v>-380</v>
      </c>
      <c r="P2620" s="6">
        <f t="shared" si="786"/>
        <v>0</v>
      </c>
      <c r="Q2620" s="7">
        <v>4270490.4500000011</v>
      </c>
      <c r="R2620" s="44" t="str">
        <f>VLOOKUP(F2620,'Set up'!$A$2:$E$57,5,FALSE)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88"/>
        <v>2</v>
      </c>
      <c r="C2621" s="5">
        <f t="shared" si="789"/>
        <v>2024</v>
      </c>
      <c r="D2621" s="5" t="s">
        <v>2351</v>
      </c>
      <c r="E2621" s="5" t="str">
        <f>VLOOKUP(F2621,'Set up'!$A$2:$C$57,2,FALSE)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up'!$A$2:$C$57,3,FALSE)</f>
        <v>Cash</v>
      </c>
      <c r="J2621" s="5">
        <f>VLOOKUP(F2621,'Set up'!$A$2:$D$57,4,FALSE)</f>
        <v>0</v>
      </c>
      <c r="K2621" s="4">
        <f t="shared" si="779"/>
        <v>45328</v>
      </c>
      <c r="L2621" s="5">
        <f t="shared" si="780"/>
        <v>2</v>
      </c>
      <c r="M2621" s="5">
        <f t="shared" si="781"/>
        <v>2024</v>
      </c>
      <c r="N2621" s="6">
        <v>1738</v>
      </c>
      <c r="O2621" s="6">
        <f t="shared" ref="O2621:O2627" si="794">-N2621</f>
        <v>-1738</v>
      </c>
      <c r="P2621" s="6">
        <f t="shared" si="786"/>
        <v>0</v>
      </c>
      <c r="Q2621" s="7">
        <v>4272228.4500000011</v>
      </c>
      <c r="R2621" s="44" t="str">
        <f>VLOOKUP(F2621,'Set up'!$A$2:$E$57,5,FALSE)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88"/>
        <v>2</v>
      </c>
      <c r="C2622" s="5">
        <f t="shared" si="789"/>
        <v>2024</v>
      </c>
      <c r="D2622" s="5" t="s">
        <v>2351</v>
      </c>
      <c r="E2622" s="5" t="str">
        <f>VLOOKUP(F2622,'Set up'!$A$2:$C$57,2,FALSE)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up'!$A$2:$C$57,3,FALSE)</f>
        <v>Cash</v>
      </c>
      <c r="J2622" s="5">
        <f>VLOOKUP(F2622,'Set up'!$A$2:$D$57,4,FALSE)</f>
        <v>0</v>
      </c>
      <c r="K2622" s="4">
        <f t="shared" si="779"/>
        <v>45328</v>
      </c>
      <c r="L2622" s="5">
        <f t="shared" si="780"/>
        <v>2</v>
      </c>
      <c r="M2622" s="5">
        <f t="shared" si="781"/>
        <v>2024</v>
      </c>
      <c r="N2622" s="6">
        <v>250</v>
      </c>
      <c r="O2622" s="6">
        <f t="shared" si="794"/>
        <v>-250</v>
      </c>
      <c r="P2622" s="6">
        <f t="shared" si="786"/>
        <v>0</v>
      </c>
      <c r="Q2622" s="7">
        <v>4272478.4500000011</v>
      </c>
      <c r="R2622" s="44" t="str">
        <f>VLOOKUP(F2622,'Set up'!$A$2:$E$57,5,FALSE)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88"/>
        <v>2</v>
      </c>
      <c r="C2623" s="5">
        <f t="shared" si="789"/>
        <v>2024</v>
      </c>
      <c r="D2623" s="5" t="s">
        <v>2351</v>
      </c>
      <c r="E2623" s="5" t="str">
        <f>VLOOKUP(F2623,'Set up'!$A$2:$C$57,2,FALSE)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up'!$A$2:$C$57,3,FALSE)</f>
        <v>Cash</v>
      </c>
      <c r="J2623" s="5">
        <f>VLOOKUP(F2623,'Set up'!$A$2:$D$57,4,FALSE)</f>
        <v>0</v>
      </c>
      <c r="K2623" s="4">
        <f t="shared" si="779"/>
        <v>45328</v>
      </c>
      <c r="L2623" s="5">
        <f t="shared" si="780"/>
        <v>2</v>
      </c>
      <c r="M2623" s="5">
        <f t="shared" si="781"/>
        <v>2024</v>
      </c>
      <c r="N2623" s="6">
        <v>283.8</v>
      </c>
      <c r="O2623" s="6">
        <f t="shared" si="794"/>
        <v>-283.8</v>
      </c>
      <c r="P2623" s="6">
        <f t="shared" si="786"/>
        <v>0</v>
      </c>
      <c r="Q2623" s="7">
        <v>4272762.2500000009</v>
      </c>
      <c r="R2623" s="44" t="str">
        <f>VLOOKUP(F2623,'Set up'!$A$2:$E$57,5,FALSE)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88"/>
        <v>2</v>
      </c>
      <c r="C2624" s="5">
        <f t="shared" si="789"/>
        <v>2024</v>
      </c>
      <c r="D2624" s="5" t="s">
        <v>2351</v>
      </c>
      <c r="E2624" s="5" t="str">
        <f>VLOOKUP(F2624,'Set up'!$A$2:$C$57,2,FALSE)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up'!$A$2:$C$57,3,FALSE)</f>
        <v>Cash</v>
      </c>
      <c r="J2624" s="5">
        <f>VLOOKUP(F2624,'Set up'!$A$2:$D$57,4,FALSE)</f>
        <v>0</v>
      </c>
      <c r="K2624" s="4">
        <f t="shared" si="779"/>
        <v>45328</v>
      </c>
      <c r="L2624" s="5">
        <f t="shared" si="780"/>
        <v>2</v>
      </c>
      <c r="M2624" s="5">
        <f t="shared" si="781"/>
        <v>2024</v>
      </c>
      <c r="N2624" s="6">
        <v>55.2</v>
      </c>
      <c r="O2624" s="6">
        <f t="shared" si="794"/>
        <v>-55.2</v>
      </c>
      <c r="P2624" s="6">
        <f t="shared" si="786"/>
        <v>0</v>
      </c>
      <c r="Q2624" s="7">
        <v>4272817.4500000011</v>
      </c>
      <c r="R2624" s="44" t="str">
        <f>VLOOKUP(F2624,'Set up'!$A$2:$E$57,5,FALSE)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88"/>
        <v>2</v>
      </c>
      <c r="C2625" s="5">
        <f t="shared" si="789"/>
        <v>2024</v>
      </c>
      <c r="D2625" s="5" t="s">
        <v>2351</v>
      </c>
      <c r="E2625" s="5" t="str">
        <f>VLOOKUP(F2625,'Set up'!$A$2:$C$57,2,FALSE)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up'!$A$2:$C$57,3,FALSE)</f>
        <v>Cash</v>
      </c>
      <c r="J2625" s="5">
        <f>VLOOKUP(F2625,'Set up'!$A$2:$D$57,4,FALSE)</f>
        <v>0</v>
      </c>
      <c r="K2625" s="4">
        <f t="shared" si="779"/>
        <v>45328</v>
      </c>
      <c r="L2625" s="5">
        <f t="shared" si="780"/>
        <v>2</v>
      </c>
      <c r="M2625" s="5">
        <f t="shared" si="781"/>
        <v>2024</v>
      </c>
      <c r="N2625" s="6">
        <v>160</v>
      </c>
      <c r="O2625" s="6">
        <f t="shared" si="794"/>
        <v>-160</v>
      </c>
      <c r="P2625" s="6">
        <f t="shared" si="786"/>
        <v>0</v>
      </c>
      <c r="Q2625" s="7">
        <v>4272977.4500000011</v>
      </c>
      <c r="R2625" s="44" t="str">
        <f>VLOOKUP(F2625,'Set up'!$A$2:$E$57,5,FALSE)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88"/>
        <v>2</v>
      </c>
      <c r="C2626" s="5">
        <f t="shared" si="789"/>
        <v>2024</v>
      </c>
      <c r="D2626" s="5" t="s">
        <v>2351</v>
      </c>
      <c r="E2626" s="5" t="str">
        <f>VLOOKUP(F2626,'Set up'!$A$2:$C$57,2,FALSE)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up'!$A$2:$C$57,3,FALSE)</f>
        <v>Cash</v>
      </c>
      <c r="J2626" s="5">
        <f>VLOOKUP(F2626,'Set up'!$A$2:$D$57,4,FALSE)</f>
        <v>0</v>
      </c>
      <c r="K2626" s="4">
        <f t="shared" si="779"/>
        <v>45328</v>
      </c>
      <c r="L2626" s="5">
        <f t="shared" si="780"/>
        <v>2</v>
      </c>
      <c r="M2626" s="5">
        <f t="shared" si="781"/>
        <v>2024</v>
      </c>
      <c r="N2626" s="6">
        <v>120</v>
      </c>
      <c r="O2626" s="6">
        <f t="shared" si="794"/>
        <v>-120</v>
      </c>
      <c r="P2626" s="6">
        <f t="shared" si="786"/>
        <v>0</v>
      </c>
      <c r="Q2626" s="7">
        <v>4273097.4500000011</v>
      </c>
      <c r="R2626" s="44" t="str">
        <f>VLOOKUP(F2626,'Set up'!$A$2:$E$57,5,FALSE)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88"/>
        <v>2</v>
      </c>
      <c r="C2627" s="5">
        <f t="shared" si="789"/>
        <v>2024</v>
      </c>
      <c r="D2627" s="5" t="s">
        <v>2352</v>
      </c>
      <c r="E2627" s="5" t="str">
        <f>VLOOKUP(F2627,'Set up'!$A$2:$C$57,2,FALSE)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up'!$A$2:$C$57,3,FALSE)</f>
        <v>Cash</v>
      </c>
      <c r="J2627" s="5">
        <f>VLOOKUP(F2627,'Set up'!$A$2:$D$57,4,FALSE)</f>
        <v>0</v>
      </c>
      <c r="K2627" s="4">
        <f t="shared" ref="K2627:K2690" si="795">A2627+J2627</f>
        <v>45330</v>
      </c>
      <c r="L2627" s="5">
        <f t="shared" ref="L2627:L2690" si="796">MONTH(K2627)</f>
        <v>2</v>
      </c>
      <c r="M2627" s="5">
        <f t="shared" ref="M2627:M2690" si="797">YEAR(K2627)</f>
        <v>2024</v>
      </c>
      <c r="N2627" s="6">
        <v>1694</v>
      </c>
      <c r="O2627" s="6">
        <f t="shared" si="794"/>
        <v>-1694</v>
      </c>
      <c r="P2627" s="6">
        <f t="shared" si="786"/>
        <v>0</v>
      </c>
      <c r="Q2627" s="7">
        <v>4274791.4500000011</v>
      </c>
      <c r="R2627" s="44" t="str">
        <f>VLOOKUP(F2627,'Set up'!$A$2:$E$57,5,FALSE)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88"/>
        <v>2</v>
      </c>
      <c r="C2628" s="5">
        <f t="shared" si="789"/>
        <v>2024</v>
      </c>
      <c r="D2628" s="5" t="s">
        <v>2353</v>
      </c>
      <c r="E2628" s="5" t="str">
        <f>VLOOKUP(F2628,'Set up'!$A$2:$C$57,2,FALSE)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up'!$A$2:$C$57,3,FALSE)</f>
        <v>120</v>
      </c>
      <c r="J2628" s="5">
        <f>VLOOKUP(F2628,'Set up'!$A$2:$D$57,4,FALSE)</f>
        <v>120</v>
      </c>
      <c r="K2628" s="4">
        <f t="shared" si="795"/>
        <v>45450</v>
      </c>
      <c r="L2628" s="5">
        <f t="shared" si="796"/>
        <v>6</v>
      </c>
      <c r="M2628" s="5">
        <f t="shared" si="797"/>
        <v>2024</v>
      </c>
      <c r="N2628" s="6">
        <v>9636</v>
      </c>
      <c r="O2628" s="6">
        <f t="shared" ref="O2628:O2633" si="798">-N2628</f>
        <v>-9636</v>
      </c>
      <c r="P2628" s="6">
        <f t="shared" si="786"/>
        <v>0</v>
      </c>
      <c r="Q2628" s="7">
        <v>4284427.4500000011</v>
      </c>
      <c r="R2628" s="44" t="str">
        <f>VLOOKUP(F2628,'Set up'!$A$2:$E$57,5,FALSE)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88"/>
        <v>2</v>
      </c>
      <c r="C2629" s="5">
        <f t="shared" si="789"/>
        <v>2024</v>
      </c>
      <c r="D2629" s="5" t="s">
        <v>2353</v>
      </c>
      <c r="E2629" s="5" t="str">
        <f>VLOOKUP(F2629,'Set up'!$A$2:$C$57,2,FALSE)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up'!$A$2:$C$57,3,FALSE)</f>
        <v>120</v>
      </c>
      <c r="J2629" s="5">
        <f>VLOOKUP(F2629,'Set up'!$A$2:$D$57,4,FALSE)</f>
        <v>120</v>
      </c>
      <c r="K2629" s="4">
        <f t="shared" si="795"/>
        <v>45450</v>
      </c>
      <c r="L2629" s="5">
        <f t="shared" si="796"/>
        <v>6</v>
      </c>
      <c r="M2629" s="5">
        <f t="shared" si="797"/>
        <v>2024</v>
      </c>
      <c r="N2629" s="6">
        <v>1740</v>
      </c>
      <c r="O2629" s="6">
        <f t="shared" si="798"/>
        <v>-1740</v>
      </c>
      <c r="P2629" s="6">
        <f t="shared" si="786"/>
        <v>0</v>
      </c>
      <c r="Q2629" s="7">
        <v>4286167.4500000011</v>
      </c>
      <c r="R2629" s="44" t="str">
        <f>VLOOKUP(F2629,'Set up'!$A$2:$E$57,5,FALSE)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88"/>
        <v>2</v>
      </c>
      <c r="C2630" s="5">
        <f t="shared" si="789"/>
        <v>2024</v>
      </c>
      <c r="D2630" s="5" t="s">
        <v>2353</v>
      </c>
      <c r="E2630" s="5" t="str">
        <f>VLOOKUP(F2630,'Set up'!$A$2:$C$57,2,FALSE)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up'!$A$2:$C$57,3,FALSE)</f>
        <v>120</v>
      </c>
      <c r="J2630" s="5">
        <f>VLOOKUP(F2630,'Set up'!$A$2:$D$57,4,FALSE)</f>
        <v>120</v>
      </c>
      <c r="K2630" s="4">
        <f t="shared" si="795"/>
        <v>45450</v>
      </c>
      <c r="L2630" s="5">
        <f t="shared" si="796"/>
        <v>6</v>
      </c>
      <c r="M2630" s="5">
        <f t="shared" si="797"/>
        <v>2024</v>
      </c>
      <c r="N2630" s="6">
        <v>287.5</v>
      </c>
      <c r="O2630" s="6">
        <f t="shared" si="798"/>
        <v>-287.5</v>
      </c>
      <c r="P2630" s="6">
        <f t="shared" si="786"/>
        <v>0</v>
      </c>
      <c r="Q2630" s="7">
        <v>4286454.9500000011</v>
      </c>
      <c r="R2630" s="44" t="str">
        <f>VLOOKUP(F2630,'Set up'!$A$2:$E$57,5,FALSE)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88"/>
        <v>2</v>
      </c>
      <c r="C2631" s="5">
        <f t="shared" si="789"/>
        <v>2024</v>
      </c>
      <c r="D2631" s="5" t="s">
        <v>2353</v>
      </c>
      <c r="E2631" s="5" t="str">
        <f>VLOOKUP(F2631,'Set up'!$A$2:$C$57,2,FALSE)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up'!$A$2:$C$57,3,FALSE)</f>
        <v>120</v>
      </c>
      <c r="J2631" s="5">
        <f>VLOOKUP(F2631,'Set up'!$A$2:$D$57,4,FALSE)</f>
        <v>120</v>
      </c>
      <c r="K2631" s="4">
        <f t="shared" si="795"/>
        <v>45450</v>
      </c>
      <c r="L2631" s="5">
        <f t="shared" si="796"/>
        <v>6</v>
      </c>
      <c r="M2631" s="5">
        <f t="shared" si="797"/>
        <v>2024</v>
      </c>
      <c r="N2631" s="6">
        <v>440</v>
      </c>
      <c r="O2631" s="6">
        <f t="shared" si="798"/>
        <v>-440</v>
      </c>
      <c r="P2631" s="6">
        <f t="shared" si="786"/>
        <v>0</v>
      </c>
      <c r="Q2631" s="7">
        <v>4286894.9500000011</v>
      </c>
      <c r="R2631" s="44" t="str">
        <f>VLOOKUP(F2631,'Set up'!$A$2:$E$57,5,FALSE)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88"/>
        <v>2</v>
      </c>
      <c r="C2632" s="5">
        <f t="shared" si="789"/>
        <v>2024</v>
      </c>
      <c r="D2632" s="5" t="s">
        <v>2353</v>
      </c>
      <c r="E2632" s="5" t="str">
        <f>VLOOKUP(F2632,'Set up'!$A$2:$C$57,2,FALSE)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up'!$A$2:$C$57,3,FALSE)</f>
        <v>120</v>
      </c>
      <c r="J2632" s="5">
        <f>VLOOKUP(F2632,'Set up'!$A$2:$D$57,4,FALSE)</f>
        <v>120</v>
      </c>
      <c r="K2632" s="4">
        <f t="shared" si="795"/>
        <v>45450</v>
      </c>
      <c r="L2632" s="5">
        <f t="shared" si="796"/>
        <v>6</v>
      </c>
      <c r="M2632" s="5">
        <f t="shared" si="797"/>
        <v>2024</v>
      </c>
      <c r="N2632" s="6">
        <v>420</v>
      </c>
      <c r="O2632" s="6">
        <f t="shared" si="798"/>
        <v>-420</v>
      </c>
      <c r="P2632" s="6">
        <f t="shared" si="786"/>
        <v>0</v>
      </c>
      <c r="Q2632" s="7">
        <v>4287314.9500000011</v>
      </c>
      <c r="R2632" s="44" t="str">
        <f>VLOOKUP(F2632,'Set up'!$A$2:$E$57,5,FALSE)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88"/>
        <v>2</v>
      </c>
      <c r="C2633" s="5">
        <f t="shared" si="789"/>
        <v>2024</v>
      </c>
      <c r="D2633" s="5" t="s">
        <v>2353</v>
      </c>
      <c r="E2633" s="5" t="str">
        <f>VLOOKUP(F2633,'Set up'!$A$2:$C$57,2,FALSE)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up'!$A$2:$C$57,3,FALSE)</f>
        <v>120</v>
      </c>
      <c r="J2633" s="5">
        <f>VLOOKUP(F2633,'Set up'!$A$2:$D$57,4,FALSE)</f>
        <v>120</v>
      </c>
      <c r="K2633" s="4">
        <f t="shared" si="795"/>
        <v>45450</v>
      </c>
      <c r="L2633" s="5">
        <f t="shared" si="796"/>
        <v>6</v>
      </c>
      <c r="M2633" s="5">
        <f t="shared" si="797"/>
        <v>2024</v>
      </c>
      <c r="N2633" s="6">
        <v>220</v>
      </c>
      <c r="O2633" s="6">
        <f t="shared" si="798"/>
        <v>-220</v>
      </c>
      <c r="P2633" s="6">
        <f t="shared" si="786"/>
        <v>0</v>
      </c>
      <c r="Q2633" s="7">
        <v>4287534.9500000011</v>
      </c>
      <c r="R2633" s="44" t="str">
        <f>VLOOKUP(F2633,'Set up'!$A$2:$E$57,5,FALSE)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88"/>
        <v>2</v>
      </c>
      <c r="C2634" s="5">
        <f t="shared" si="789"/>
        <v>2024</v>
      </c>
      <c r="D2634" s="5" t="s">
        <v>2354</v>
      </c>
      <c r="E2634" s="5" t="str">
        <f>VLOOKUP(F2634,'Set up'!$A$2:$C$57,2,FALSE)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up'!$A$2:$C$57,3,FALSE)</f>
        <v>Cash</v>
      </c>
      <c r="J2634" s="5">
        <f>VLOOKUP(F2634,'Set up'!$A$2:$D$57,4,FALSE)</f>
        <v>0</v>
      </c>
      <c r="K2634" s="4">
        <f t="shared" si="795"/>
        <v>45337</v>
      </c>
      <c r="L2634" s="5">
        <f t="shared" si="796"/>
        <v>2</v>
      </c>
      <c r="M2634" s="5">
        <f t="shared" si="797"/>
        <v>2024</v>
      </c>
      <c r="N2634" s="6">
        <v>1738</v>
      </c>
      <c r="P2634" s="6">
        <f t="shared" si="786"/>
        <v>1738</v>
      </c>
      <c r="Q2634" s="7">
        <v>4289272.9500000011</v>
      </c>
      <c r="R2634" s="44" t="str">
        <f>VLOOKUP(F2634,'Set up'!$A$2:$E$57,5,FALSE)</f>
        <v>Trsf</v>
      </c>
    </row>
    <row r="2635" spans="1:19" ht="15" customHeight="1" x14ac:dyDescent="0.35">
      <c r="A2635" s="4">
        <v>45337</v>
      </c>
      <c r="B2635" s="5">
        <f t="shared" si="788"/>
        <v>2</v>
      </c>
      <c r="C2635" s="5">
        <f t="shared" si="789"/>
        <v>2024</v>
      </c>
      <c r="D2635" s="5" t="s">
        <v>2354</v>
      </c>
      <c r="E2635" s="5" t="str">
        <f>VLOOKUP(F2635,'Set up'!$A$2:$C$57,2,FALSE)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up'!$A$2:$C$57,3,FALSE)</f>
        <v>Cash</v>
      </c>
      <c r="J2635" s="5">
        <f>VLOOKUP(F2635,'Set up'!$A$2:$D$57,4,FALSE)</f>
        <v>0</v>
      </c>
      <c r="K2635" s="4">
        <f t="shared" si="795"/>
        <v>45337</v>
      </c>
      <c r="L2635" s="5">
        <f t="shared" si="796"/>
        <v>2</v>
      </c>
      <c r="M2635" s="5">
        <f t="shared" si="797"/>
        <v>2024</v>
      </c>
      <c r="N2635" s="6">
        <v>405</v>
      </c>
      <c r="P2635" s="6">
        <f t="shared" si="786"/>
        <v>405</v>
      </c>
      <c r="Q2635" s="7">
        <v>4289677.9500000011</v>
      </c>
      <c r="R2635" s="44" t="str">
        <f>VLOOKUP(F2635,'Set up'!$A$2:$E$57,5,FALSE)</f>
        <v>Trsf</v>
      </c>
    </row>
    <row r="2636" spans="1:19" ht="15" customHeight="1" x14ac:dyDescent="0.35">
      <c r="A2636" s="4">
        <v>45337</v>
      </c>
      <c r="B2636" s="5">
        <f t="shared" si="788"/>
        <v>2</v>
      </c>
      <c r="C2636" s="5">
        <f t="shared" si="789"/>
        <v>2024</v>
      </c>
      <c r="D2636" s="5" t="s">
        <v>2354</v>
      </c>
      <c r="E2636" s="5" t="str">
        <f>VLOOKUP(F2636,'Set up'!$A$2:$C$57,2,FALSE)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up'!$A$2:$C$57,3,FALSE)</f>
        <v>Cash</v>
      </c>
      <c r="J2636" s="5">
        <f>VLOOKUP(F2636,'Set up'!$A$2:$D$57,4,FALSE)</f>
        <v>0</v>
      </c>
      <c r="K2636" s="4">
        <f t="shared" si="795"/>
        <v>45337</v>
      </c>
      <c r="L2636" s="5">
        <f t="shared" si="796"/>
        <v>2</v>
      </c>
      <c r="M2636" s="5">
        <f t="shared" si="797"/>
        <v>2024</v>
      </c>
      <c r="N2636" s="6">
        <v>187.5</v>
      </c>
      <c r="P2636" s="6">
        <f t="shared" si="786"/>
        <v>187.5</v>
      </c>
      <c r="Q2636" s="7">
        <v>4289865.4500000011</v>
      </c>
      <c r="R2636" s="44" t="str">
        <f>VLOOKUP(F2636,'Set up'!$A$2:$E$57,5,FALSE)</f>
        <v>Trsf</v>
      </c>
    </row>
    <row r="2637" spans="1:19" ht="15" customHeight="1" x14ac:dyDescent="0.35">
      <c r="A2637" s="4">
        <v>45337</v>
      </c>
      <c r="B2637" s="5">
        <f t="shared" si="788"/>
        <v>2</v>
      </c>
      <c r="C2637" s="5">
        <f t="shared" si="789"/>
        <v>2024</v>
      </c>
      <c r="D2637" s="5" t="s">
        <v>2354</v>
      </c>
      <c r="E2637" s="5" t="str">
        <f>VLOOKUP(F2637,'Set up'!$A$2:$C$57,2,FALSE)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up'!$A$2:$C$57,3,FALSE)</f>
        <v>Cash</v>
      </c>
      <c r="J2637" s="5">
        <f>VLOOKUP(F2637,'Set up'!$A$2:$D$57,4,FALSE)</f>
        <v>0</v>
      </c>
      <c r="K2637" s="4">
        <f t="shared" si="795"/>
        <v>45337</v>
      </c>
      <c r="L2637" s="5">
        <f t="shared" si="796"/>
        <v>2</v>
      </c>
      <c r="M2637" s="5">
        <f t="shared" si="797"/>
        <v>2024</v>
      </c>
      <c r="N2637" s="6">
        <v>390</v>
      </c>
      <c r="P2637" s="6">
        <f t="shared" si="786"/>
        <v>390</v>
      </c>
      <c r="Q2637" s="7">
        <v>4290255.4500000011</v>
      </c>
      <c r="R2637" s="44" t="str">
        <f>VLOOKUP(F2637,'Set up'!$A$2:$E$57,5,FALSE)</f>
        <v>Trsf</v>
      </c>
    </row>
    <row r="2638" spans="1:19" ht="15" customHeight="1" x14ac:dyDescent="0.35">
      <c r="A2638" s="4">
        <v>45337</v>
      </c>
      <c r="B2638" s="5">
        <f t="shared" si="788"/>
        <v>2</v>
      </c>
      <c r="C2638" s="5">
        <f t="shared" si="789"/>
        <v>2024</v>
      </c>
      <c r="D2638" s="5" t="s">
        <v>2355</v>
      </c>
      <c r="E2638" s="5" t="str">
        <f>VLOOKUP(F2638,'Set up'!$A$2:$C$57,2,FALSE)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up'!$A$2:$C$57,3,FALSE)</f>
        <v>120</v>
      </c>
      <c r="J2638" s="5">
        <f>VLOOKUP(F2638,'Set up'!$A$2:$D$57,4,FALSE)</f>
        <v>120</v>
      </c>
      <c r="K2638" s="4">
        <f t="shared" si="795"/>
        <v>45457</v>
      </c>
      <c r="L2638" s="5">
        <f t="shared" si="796"/>
        <v>6</v>
      </c>
      <c r="M2638" s="5">
        <f t="shared" si="797"/>
        <v>2024</v>
      </c>
      <c r="N2638" s="6">
        <v>287.5</v>
      </c>
      <c r="O2638" s="6">
        <f>-N2638</f>
        <v>-287.5</v>
      </c>
      <c r="P2638" s="6">
        <f t="shared" si="786"/>
        <v>0</v>
      </c>
      <c r="Q2638" s="7">
        <v>4290542.9500000011</v>
      </c>
      <c r="R2638" s="44" t="str">
        <f>VLOOKUP(F2638,'Set up'!$A$2:$E$57,5,FALSE)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88"/>
        <v>2</v>
      </c>
      <c r="C2639" s="5">
        <f t="shared" si="789"/>
        <v>2024</v>
      </c>
      <c r="D2639" s="5" t="s">
        <v>2355</v>
      </c>
      <c r="E2639" s="5" t="str">
        <f>VLOOKUP(F2639,'Set up'!$A$2:$C$57,2,FALSE)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up'!$A$2:$C$57,3,FALSE)</f>
        <v>120</v>
      </c>
      <c r="J2639" s="5">
        <f>VLOOKUP(F2639,'Set up'!$A$2:$D$57,4,FALSE)</f>
        <v>120</v>
      </c>
      <c r="K2639" s="4">
        <f t="shared" si="795"/>
        <v>45457</v>
      </c>
      <c r="L2639" s="5">
        <f t="shared" si="796"/>
        <v>6</v>
      </c>
      <c r="M2639" s="5">
        <f t="shared" si="797"/>
        <v>2024</v>
      </c>
      <c r="N2639" s="6">
        <v>420</v>
      </c>
      <c r="O2639" s="6">
        <f>-N2639</f>
        <v>-420</v>
      </c>
      <c r="P2639" s="6">
        <f t="shared" si="786"/>
        <v>0</v>
      </c>
      <c r="Q2639" s="7">
        <v>4290962.9500000011</v>
      </c>
      <c r="R2639" s="44" t="str">
        <f>VLOOKUP(F2639,'Set up'!$A$2:$E$57,5,FALSE)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88"/>
        <v>2</v>
      </c>
      <c r="C2640" s="5">
        <f t="shared" si="789"/>
        <v>2024</v>
      </c>
      <c r="D2640" s="5" t="s">
        <v>2356</v>
      </c>
      <c r="E2640" s="5" t="str">
        <f>VLOOKUP(F2640,'Set up'!$A$2:$C$57,2,FALSE)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up'!$A$2:$C$57,3,FALSE)</f>
        <v>Cash</v>
      </c>
      <c r="J2640" s="5">
        <f>VLOOKUP(F2640,'Set up'!$A$2:$D$57,4,FALSE)</f>
        <v>0</v>
      </c>
      <c r="K2640" s="4">
        <f t="shared" si="795"/>
        <v>45338</v>
      </c>
      <c r="L2640" s="5">
        <f t="shared" si="796"/>
        <v>2</v>
      </c>
      <c r="M2640" s="5">
        <f t="shared" si="797"/>
        <v>2024</v>
      </c>
      <c r="N2640" s="6">
        <v>1738</v>
      </c>
      <c r="P2640" s="6">
        <f t="shared" si="786"/>
        <v>1738</v>
      </c>
      <c r="Q2640" s="7">
        <v>4292700.9500000011</v>
      </c>
      <c r="R2640" s="44" t="str">
        <f>VLOOKUP(F2640,'Set up'!$A$2:$E$57,5,FALSE)</f>
        <v>PD Chq</v>
      </c>
    </row>
    <row r="2641" spans="1:19" ht="15" customHeight="1" x14ac:dyDescent="0.35">
      <c r="A2641" s="4">
        <v>45338</v>
      </c>
      <c r="B2641" s="5">
        <f t="shared" si="788"/>
        <v>2</v>
      </c>
      <c r="C2641" s="5">
        <f t="shared" si="789"/>
        <v>2024</v>
      </c>
      <c r="D2641" s="5" t="s">
        <v>2356</v>
      </c>
      <c r="E2641" s="5" t="str">
        <f>VLOOKUP(F2641,'Set up'!$A$2:$C$57,2,FALSE)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up'!$A$2:$C$57,3,FALSE)</f>
        <v>Cash</v>
      </c>
      <c r="J2641" s="5">
        <f>VLOOKUP(F2641,'Set up'!$A$2:$D$57,4,FALSE)</f>
        <v>0</v>
      </c>
      <c r="K2641" s="4">
        <f t="shared" si="795"/>
        <v>45338</v>
      </c>
      <c r="L2641" s="5">
        <f t="shared" si="796"/>
        <v>2</v>
      </c>
      <c r="M2641" s="5">
        <f t="shared" si="797"/>
        <v>2024</v>
      </c>
      <c r="N2641" s="6">
        <v>259.60000000000002</v>
      </c>
      <c r="P2641" s="6">
        <f t="shared" si="786"/>
        <v>259.60000000000002</v>
      </c>
      <c r="Q2641" s="7">
        <v>4292960.5500000007</v>
      </c>
      <c r="R2641" s="44" t="str">
        <f>VLOOKUP(F2641,'Set up'!$A$2:$E$57,5,FALSE)</f>
        <v>PD Chq</v>
      </c>
    </row>
    <row r="2642" spans="1:19" ht="15" customHeight="1" x14ac:dyDescent="0.35">
      <c r="A2642" s="4">
        <v>45338</v>
      </c>
      <c r="B2642" s="5">
        <f t="shared" si="788"/>
        <v>2</v>
      </c>
      <c r="C2642" s="5">
        <f t="shared" si="789"/>
        <v>2024</v>
      </c>
      <c r="D2642" s="5" t="s">
        <v>2356</v>
      </c>
      <c r="E2642" s="5" t="str">
        <f>VLOOKUP(F2642,'Set up'!$A$2:$C$57,2,FALSE)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up'!$A$2:$C$57,3,FALSE)</f>
        <v>Cash</v>
      </c>
      <c r="J2642" s="5">
        <f>VLOOKUP(F2642,'Set up'!$A$2:$D$57,4,FALSE)</f>
        <v>0</v>
      </c>
      <c r="K2642" s="4">
        <f t="shared" si="795"/>
        <v>45338</v>
      </c>
      <c r="L2642" s="5">
        <f t="shared" si="796"/>
        <v>2</v>
      </c>
      <c r="M2642" s="5">
        <f t="shared" si="797"/>
        <v>2024</v>
      </c>
      <c r="N2642" s="6">
        <v>95</v>
      </c>
      <c r="P2642" s="6">
        <f t="shared" si="786"/>
        <v>95</v>
      </c>
      <c r="Q2642" s="7">
        <v>4293055.5500000007</v>
      </c>
      <c r="R2642" s="44" t="str">
        <f>VLOOKUP(F2642,'Set up'!$A$2:$E$57,5,FALSE)</f>
        <v>PD Chq</v>
      </c>
    </row>
    <row r="2643" spans="1:19" ht="15" customHeight="1" x14ac:dyDescent="0.35">
      <c r="A2643" s="4">
        <v>45338</v>
      </c>
      <c r="B2643" s="5">
        <f t="shared" si="788"/>
        <v>2</v>
      </c>
      <c r="C2643" s="5">
        <f t="shared" si="789"/>
        <v>2024</v>
      </c>
      <c r="D2643" s="5" t="s">
        <v>2356</v>
      </c>
      <c r="E2643" s="5" t="str">
        <f>VLOOKUP(F2643,'Set up'!$A$2:$C$57,2,FALSE)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up'!$A$2:$C$57,3,FALSE)</f>
        <v>Cash</v>
      </c>
      <c r="J2643" s="5">
        <f>VLOOKUP(F2643,'Set up'!$A$2:$D$57,4,FALSE)</f>
        <v>0</v>
      </c>
      <c r="K2643" s="4">
        <f t="shared" si="795"/>
        <v>45338</v>
      </c>
      <c r="L2643" s="5">
        <f t="shared" si="796"/>
        <v>2</v>
      </c>
      <c r="M2643" s="5">
        <f t="shared" si="797"/>
        <v>2024</v>
      </c>
      <c r="N2643" s="6">
        <v>312.5</v>
      </c>
      <c r="P2643" s="6">
        <f t="shared" si="786"/>
        <v>312.5</v>
      </c>
      <c r="Q2643" s="7">
        <v>4293368.0500000007</v>
      </c>
      <c r="R2643" s="44" t="str">
        <f>VLOOKUP(F2643,'Set up'!$A$2:$E$57,5,FALSE)</f>
        <v>PD Chq</v>
      </c>
    </row>
    <row r="2644" spans="1:19" ht="15" customHeight="1" x14ac:dyDescent="0.35">
      <c r="A2644" s="4">
        <v>45341</v>
      </c>
      <c r="B2644" s="5">
        <f t="shared" si="788"/>
        <v>2</v>
      </c>
      <c r="C2644" s="5">
        <f t="shared" si="789"/>
        <v>2024</v>
      </c>
      <c r="D2644" s="5" t="s">
        <v>2357</v>
      </c>
      <c r="E2644" s="5" t="str">
        <f>VLOOKUP(F2644,'Set up'!$A$2:$C$57,2,FALSE)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up'!$A$2:$C$57,3,FALSE)</f>
        <v>Cash</v>
      </c>
      <c r="J2644" s="5">
        <f>VLOOKUP(F2644,'Set up'!$A$2:$D$57,4,FALSE)</f>
        <v>0</v>
      </c>
      <c r="K2644" s="4">
        <f t="shared" si="795"/>
        <v>45341</v>
      </c>
      <c r="L2644" s="5">
        <f t="shared" si="796"/>
        <v>2</v>
      </c>
      <c r="M2644" s="5">
        <f t="shared" si="797"/>
        <v>2024</v>
      </c>
      <c r="N2644" s="6">
        <v>125</v>
      </c>
      <c r="O2644" s="6">
        <f t="shared" ref="O2644:O2650" si="799">-N2644</f>
        <v>-125</v>
      </c>
      <c r="P2644" s="6">
        <f t="shared" si="786"/>
        <v>0</v>
      </c>
      <c r="Q2644" s="7">
        <v>4293493.0500000007</v>
      </c>
      <c r="R2644" s="44" t="str">
        <f>VLOOKUP(F2644,'Set up'!$A$2:$E$57,5,FALSE)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88"/>
        <v>2</v>
      </c>
      <c r="C2645" s="5">
        <f t="shared" si="789"/>
        <v>2024</v>
      </c>
      <c r="D2645" s="5" t="s">
        <v>2358</v>
      </c>
      <c r="E2645" s="5" t="str">
        <f>VLOOKUP(F2645,'Set up'!$A$2:$C$57,2,FALSE)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up'!$A$2:$C$57,3,FALSE)</f>
        <v>Cash</v>
      </c>
      <c r="J2645" s="5">
        <f>VLOOKUP(F2645,'Set up'!$A$2:$D$57,4,FALSE)</f>
        <v>0</v>
      </c>
      <c r="K2645" s="4">
        <f t="shared" si="795"/>
        <v>45342</v>
      </c>
      <c r="L2645" s="5">
        <f t="shared" si="796"/>
        <v>2</v>
      </c>
      <c r="M2645" s="5">
        <f t="shared" si="797"/>
        <v>2024</v>
      </c>
      <c r="N2645" s="6">
        <v>3212</v>
      </c>
      <c r="O2645" s="6">
        <f t="shared" si="799"/>
        <v>-3212</v>
      </c>
      <c r="P2645" s="6">
        <f t="shared" ref="P2645:P2708" si="800">SUM(N2645+O2645)</f>
        <v>0</v>
      </c>
      <c r="Q2645" s="7">
        <v>4296705.0500000007</v>
      </c>
      <c r="R2645" s="44" t="str">
        <f>VLOOKUP(F2645,'Set up'!$A$2:$E$57,5,FALSE)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88"/>
        <v>2</v>
      </c>
      <c r="C2646" s="5">
        <f t="shared" si="789"/>
        <v>2024</v>
      </c>
      <c r="D2646" s="5" t="s">
        <v>2358</v>
      </c>
      <c r="E2646" s="5" t="str">
        <f>VLOOKUP(F2646,'Set up'!$A$2:$C$57,2,FALSE)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up'!$A$2:$C$57,3,FALSE)</f>
        <v>Cash</v>
      </c>
      <c r="J2646" s="5">
        <f>VLOOKUP(F2646,'Set up'!$A$2:$D$57,4,FALSE)</f>
        <v>0</v>
      </c>
      <c r="K2646" s="4">
        <f t="shared" si="795"/>
        <v>45342</v>
      </c>
      <c r="L2646" s="5">
        <f t="shared" si="796"/>
        <v>2</v>
      </c>
      <c r="M2646" s="5">
        <f t="shared" si="797"/>
        <v>2024</v>
      </c>
      <c r="N2646" s="6">
        <v>2610</v>
      </c>
      <c r="O2646" s="6">
        <f t="shared" si="799"/>
        <v>-2610</v>
      </c>
      <c r="P2646" s="6">
        <f t="shared" si="800"/>
        <v>0</v>
      </c>
      <c r="Q2646" s="7">
        <v>4299315.0500000007</v>
      </c>
      <c r="R2646" s="44" t="str">
        <f>VLOOKUP(F2646,'Set up'!$A$2:$E$57,5,FALSE)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88"/>
        <v>2</v>
      </c>
      <c r="C2647" s="5">
        <f t="shared" si="789"/>
        <v>2024</v>
      </c>
      <c r="D2647" s="5" t="s">
        <v>2358</v>
      </c>
      <c r="E2647" s="5" t="str">
        <f>VLOOKUP(F2647,'Set up'!$A$2:$C$57,2,FALSE)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up'!$A$2:$C$57,3,FALSE)</f>
        <v>Cash</v>
      </c>
      <c r="J2647" s="5">
        <f>VLOOKUP(F2647,'Set up'!$A$2:$D$57,4,FALSE)</f>
        <v>0</v>
      </c>
      <c r="K2647" s="4">
        <f t="shared" si="795"/>
        <v>45342</v>
      </c>
      <c r="L2647" s="5">
        <f t="shared" si="796"/>
        <v>2</v>
      </c>
      <c r="M2647" s="5">
        <f t="shared" si="797"/>
        <v>2024</v>
      </c>
      <c r="N2647" s="6">
        <v>468</v>
      </c>
      <c r="O2647" s="6">
        <f t="shared" si="799"/>
        <v>-468</v>
      </c>
      <c r="P2647" s="6">
        <f t="shared" si="800"/>
        <v>0</v>
      </c>
      <c r="Q2647" s="7">
        <v>4299783.0500000007</v>
      </c>
      <c r="R2647" s="44" t="str">
        <f>VLOOKUP(F2647,'Set up'!$A$2:$E$57,5,FALSE)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88"/>
        <v>2</v>
      </c>
      <c r="C2648" s="5">
        <f t="shared" si="789"/>
        <v>2024</v>
      </c>
      <c r="D2648" s="5" t="s">
        <v>2358</v>
      </c>
      <c r="E2648" s="5" t="str">
        <f>VLOOKUP(F2648,'Set up'!$A$2:$C$57,2,FALSE)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up'!$A$2:$C$57,3,FALSE)</f>
        <v>Cash</v>
      </c>
      <c r="J2648" s="5">
        <f>VLOOKUP(F2648,'Set up'!$A$2:$D$57,4,FALSE)</f>
        <v>0</v>
      </c>
      <c r="K2648" s="4">
        <f t="shared" si="795"/>
        <v>45342</v>
      </c>
      <c r="L2648" s="5">
        <f t="shared" si="796"/>
        <v>2</v>
      </c>
      <c r="M2648" s="5">
        <f t="shared" si="797"/>
        <v>2024</v>
      </c>
      <c r="N2648" s="6">
        <v>380</v>
      </c>
      <c r="O2648" s="6">
        <f t="shared" si="799"/>
        <v>-380</v>
      </c>
      <c r="P2648" s="6">
        <f t="shared" si="800"/>
        <v>0</v>
      </c>
      <c r="Q2648" s="7">
        <v>4300163.0500000007</v>
      </c>
      <c r="R2648" s="44" t="str">
        <f>VLOOKUP(F2648,'Set up'!$A$2:$E$57,5,FALSE)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88"/>
        <v>2</v>
      </c>
      <c r="C2649" s="5">
        <f t="shared" si="789"/>
        <v>2024</v>
      </c>
      <c r="D2649" s="5" t="s">
        <v>2358</v>
      </c>
      <c r="E2649" s="5" t="str">
        <f>VLOOKUP(F2649,'Set up'!$A$2:$C$57,2,FALSE)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up'!$A$2:$C$57,3,FALSE)</f>
        <v>Cash</v>
      </c>
      <c r="J2649" s="5">
        <f>VLOOKUP(F2649,'Set up'!$A$2:$D$57,4,FALSE)</f>
        <v>0</v>
      </c>
      <c r="K2649" s="4">
        <f t="shared" si="795"/>
        <v>45342</v>
      </c>
      <c r="L2649" s="5">
        <f t="shared" si="796"/>
        <v>2</v>
      </c>
      <c r="M2649" s="5">
        <f t="shared" si="797"/>
        <v>2024</v>
      </c>
      <c r="N2649" s="6">
        <v>900</v>
      </c>
      <c r="O2649" s="6">
        <f t="shared" si="799"/>
        <v>-900</v>
      </c>
      <c r="P2649" s="6">
        <f t="shared" si="800"/>
        <v>0</v>
      </c>
      <c r="Q2649" s="7">
        <v>4301063.0500000007</v>
      </c>
      <c r="R2649" s="44" t="str">
        <f>VLOOKUP(F2649,'Set up'!$A$2:$E$57,5,FALSE)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88"/>
        <v>2</v>
      </c>
      <c r="C2650" s="5">
        <f t="shared" si="789"/>
        <v>2024</v>
      </c>
      <c r="D2650" s="5" t="s">
        <v>2358</v>
      </c>
      <c r="E2650" s="5" t="str">
        <f>VLOOKUP(F2650,'Set up'!$A$2:$C$57,2,FALSE)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up'!$A$2:$C$57,3,FALSE)</f>
        <v>Cash</v>
      </c>
      <c r="J2650" s="5">
        <f>VLOOKUP(F2650,'Set up'!$A$2:$D$57,4,FALSE)</f>
        <v>0</v>
      </c>
      <c r="K2650" s="4">
        <f t="shared" si="795"/>
        <v>45342</v>
      </c>
      <c r="L2650" s="5">
        <f t="shared" si="796"/>
        <v>2</v>
      </c>
      <c r="M2650" s="5">
        <f t="shared" si="797"/>
        <v>2024</v>
      </c>
      <c r="N2650" s="6">
        <v>110</v>
      </c>
      <c r="O2650" s="6">
        <f t="shared" si="799"/>
        <v>-110</v>
      </c>
      <c r="P2650" s="6">
        <f t="shared" si="800"/>
        <v>0</v>
      </c>
      <c r="Q2650" s="7">
        <v>4301173.0500000007</v>
      </c>
      <c r="R2650" s="44" t="str">
        <f>VLOOKUP(F2650,'Set up'!$A$2:$E$57,5,FALSE)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88"/>
        <v>2</v>
      </c>
      <c r="C2651" s="5">
        <f t="shared" si="789"/>
        <v>2024</v>
      </c>
      <c r="D2651" s="5" t="s">
        <v>2359</v>
      </c>
      <c r="E2651" s="5" t="str">
        <f>VLOOKUP(F2651,'Set up'!$A$2:$C$57,2,FALSE)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up'!$A$2:$C$57,3,FALSE)</f>
        <v>Cash</v>
      </c>
      <c r="J2651" s="5">
        <f>VLOOKUP(F2651,'Set up'!$A$2:$D$57,4,FALSE)</f>
        <v>0</v>
      </c>
      <c r="K2651" s="4">
        <f t="shared" si="795"/>
        <v>45342</v>
      </c>
      <c r="L2651" s="5">
        <f t="shared" si="796"/>
        <v>2</v>
      </c>
      <c r="M2651" s="5">
        <f t="shared" si="797"/>
        <v>2024</v>
      </c>
      <c r="N2651" s="6">
        <v>350</v>
      </c>
      <c r="O2651" s="6">
        <f t="shared" ref="O2651:O2654" si="801">-N2651</f>
        <v>-350</v>
      </c>
      <c r="P2651" s="6">
        <f t="shared" si="800"/>
        <v>0</v>
      </c>
      <c r="Q2651" s="7">
        <v>4301523.0500000007</v>
      </c>
      <c r="R2651" s="44" t="str">
        <f>VLOOKUP(F2651,'Set up'!$A$2:$E$57,5,FALSE)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88"/>
        <v>2</v>
      </c>
      <c r="C2652" s="5">
        <f t="shared" si="789"/>
        <v>2024</v>
      </c>
      <c r="D2652" s="5" t="s">
        <v>2359</v>
      </c>
      <c r="E2652" s="5" t="str">
        <f>VLOOKUP(F2652,'Set up'!$A$2:$C$57,2,FALSE)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up'!$A$2:$C$57,3,FALSE)</f>
        <v>Cash</v>
      </c>
      <c r="J2652" s="5">
        <f>VLOOKUP(F2652,'Set up'!$A$2:$D$57,4,FALSE)</f>
        <v>0</v>
      </c>
      <c r="K2652" s="4">
        <f t="shared" si="795"/>
        <v>45342</v>
      </c>
      <c r="L2652" s="5">
        <f t="shared" si="796"/>
        <v>2</v>
      </c>
      <c r="M2652" s="5">
        <f t="shared" si="797"/>
        <v>2024</v>
      </c>
      <c r="N2652" s="6">
        <v>50</v>
      </c>
      <c r="O2652" s="6">
        <f t="shared" si="801"/>
        <v>-50</v>
      </c>
      <c r="P2652" s="6">
        <f t="shared" si="800"/>
        <v>0</v>
      </c>
      <c r="Q2652" s="7">
        <v>4301573.0500000007</v>
      </c>
      <c r="R2652" s="44" t="str">
        <f>VLOOKUP(F2652,'Set up'!$A$2:$E$57,5,FALSE)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88"/>
        <v>2</v>
      </c>
      <c r="C2653" s="5">
        <f t="shared" si="789"/>
        <v>2024</v>
      </c>
      <c r="D2653" s="5" t="s">
        <v>2360</v>
      </c>
      <c r="E2653" s="5" t="str">
        <f>VLOOKUP(F2653,'Set up'!$A$2:$C$57,2,FALSE)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up'!$A$2:$C$57,3,FALSE)</f>
        <v>Cash</v>
      </c>
      <c r="J2653" s="5">
        <f>VLOOKUP(F2653,'Set up'!$A$2:$D$57,4,FALSE)</f>
        <v>0</v>
      </c>
      <c r="K2653" s="4">
        <f t="shared" si="795"/>
        <v>45342</v>
      </c>
      <c r="L2653" s="5">
        <f t="shared" si="796"/>
        <v>2</v>
      </c>
      <c r="M2653" s="5">
        <f t="shared" si="797"/>
        <v>2024</v>
      </c>
      <c r="N2653" s="6">
        <v>575</v>
      </c>
      <c r="O2653" s="6">
        <f t="shared" si="801"/>
        <v>-575</v>
      </c>
      <c r="P2653" s="6">
        <f t="shared" si="800"/>
        <v>0</v>
      </c>
      <c r="Q2653" s="7">
        <v>4302148.0500000007</v>
      </c>
      <c r="R2653" s="44" t="str">
        <f>VLOOKUP(F2653,'Set up'!$A$2:$E$57,5,FALSE)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88"/>
        <v>2</v>
      </c>
      <c r="C2654" s="5">
        <f t="shared" si="789"/>
        <v>2024</v>
      </c>
      <c r="D2654" s="5" t="s">
        <v>2360</v>
      </c>
      <c r="E2654" s="5" t="str">
        <f>VLOOKUP(F2654,'Set up'!$A$2:$C$57,2,FALSE)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up'!$A$2:$C$57,3,FALSE)</f>
        <v>Cash</v>
      </c>
      <c r="J2654" s="5">
        <f>VLOOKUP(F2654,'Set up'!$A$2:$D$57,4,FALSE)</f>
        <v>0</v>
      </c>
      <c r="K2654" s="4">
        <f t="shared" si="795"/>
        <v>45342</v>
      </c>
      <c r="L2654" s="5">
        <f t="shared" si="796"/>
        <v>2</v>
      </c>
      <c r="M2654" s="5">
        <f t="shared" si="797"/>
        <v>2024</v>
      </c>
      <c r="N2654" s="6">
        <v>48</v>
      </c>
      <c r="O2654" s="6">
        <f t="shared" si="801"/>
        <v>-48</v>
      </c>
      <c r="P2654" s="6">
        <f t="shared" si="800"/>
        <v>0</v>
      </c>
      <c r="Q2654" s="7">
        <v>4302196.0500000007</v>
      </c>
      <c r="R2654" s="44" t="str">
        <f>VLOOKUP(F2654,'Set up'!$A$2:$E$57,5,FALSE)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88"/>
        <v>2</v>
      </c>
      <c r="C2655" s="5">
        <f t="shared" si="789"/>
        <v>2024</v>
      </c>
      <c r="D2655" s="5" t="s">
        <v>2364</v>
      </c>
      <c r="E2655" s="5" t="str">
        <f>VLOOKUP(F2655,'Set up'!$A$2:$C$57,2,FALSE)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up'!$A$2:$C$57,3,FALSE)</f>
        <v>Cash</v>
      </c>
      <c r="J2655" s="5">
        <f>VLOOKUP(F2655,'Set up'!$A$2:$D$57,4,FALSE)</f>
        <v>0</v>
      </c>
      <c r="K2655" s="4">
        <f t="shared" si="795"/>
        <v>45343</v>
      </c>
      <c r="L2655" s="5">
        <f t="shared" si="796"/>
        <v>2</v>
      </c>
      <c r="M2655" s="5">
        <f t="shared" si="797"/>
        <v>2024</v>
      </c>
      <c r="N2655" s="6">
        <v>1606</v>
      </c>
      <c r="O2655" s="6">
        <f t="shared" ref="O2655:O2660" si="802">-N2655</f>
        <v>-1606</v>
      </c>
      <c r="P2655" s="6">
        <f t="shared" si="800"/>
        <v>0</v>
      </c>
      <c r="Q2655" s="7">
        <v>4303802.0500000007</v>
      </c>
      <c r="R2655" s="44" t="str">
        <f>VLOOKUP(F2655,'Set up'!$A$2:$E$57,5,FALSE)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03">MONTH(A2656)</f>
        <v>2</v>
      </c>
      <c r="C2656" s="5">
        <f t="shared" ref="C2656:C2719" si="804">YEAR(A2656)</f>
        <v>2024</v>
      </c>
      <c r="D2656" s="5" t="s">
        <v>2364</v>
      </c>
      <c r="E2656" s="5" t="str">
        <f>VLOOKUP(F2656,'Set up'!$A$2:$C$57,2,FALSE)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up'!$A$2:$C$57,3,FALSE)</f>
        <v>Cash</v>
      </c>
      <c r="J2656" s="5">
        <f>VLOOKUP(F2656,'Set up'!$A$2:$D$57,4,FALSE)</f>
        <v>0</v>
      </c>
      <c r="K2656" s="4">
        <f t="shared" si="795"/>
        <v>45343</v>
      </c>
      <c r="L2656" s="5">
        <f t="shared" si="796"/>
        <v>2</v>
      </c>
      <c r="M2656" s="5">
        <f t="shared" si="797"/>
        <v>2024</v>
      </c>
      <c r="N2656" s="6">
        <v>630</v>
      </c>
      <c r="O2656" s="6">
        <f t="shared" si="802"/>
        <v>-630</v>
      </c>
      <c r="P2656" s="6">
        <f t="shared" si="800"/>
        <v>0</v>
      </c>
      <c r="Q2656" s="7">
        <v>4304432.0500000007</v>
      </c>
      <c r="R2656" s="44" t="str">
        <f>VLOOKUP(F2656,'Set up'!$A$2:$E$57,5,FALSE)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03"/>
        <v>2</v>
      </c>
      <c r="C2657" s="5">
        <f t="shared" si="804"/>
        <v>2024</v>
      </c>
      <c r="D2657" s="5" t="s">
        <v>2365</v>
      </c>
      <c r="E2657" s="5" t="str">
        <f>VLOOKUP(F2657,'Set up'!$A$2:$C$57,2,FALSE)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up'!$A$2:$C$57,3,FALSE)</f>
        <v>60</v>
      </c>
      <c r="J2657" s="5">
        <f>VLOOKUP(F2657,'Set up'!$A$2:$D$57,4,FALSE)</f>
        <v>60</v>
      </c>
      <c r="K2657" s="4">
        <f t="shared" si="795"/>
        <v>45404</v>
      </c>
      <c r="L2657" s="5">
        <f t="shared" si="796"/>
        <v>4</v>
      </c>
      <c r="M2657" s="5">
        <f t="shared" si="797"/>
        <v>2024</v>
      </c>
      <c r="N2657" s="6">
        <v>3212</v>
      </c>
      <c r="O2657" s="6">
        <f t="shared" si="802"/>
        <v>-3212</v>
      </c>
      <c r="P2657" s="6">
        <f t="shared" si="800"/>
        <v>0</v>
      </c>
      <c r="Q2657" s="7">
        <v>4307644.0500000007</v>
      </c>
      <c r="R2657" s="44" t="str">
        <f>VLOOKUP(F2657,'Set up'!$A$2:$E$57,5,FALSE)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03"/>
        <v>2</v>
      </c>
      <c r="C2658" s="5">
        <f t="shared" si="804"/>
        <v>2024</v>
      </c>
      <c r="D2658" s="5" t="s">
        <v>2365</v>
      </c>
      <c r="E2658" s="5" t="str">
        <f>VLOOKUP(F2658,'Set up'!$A$2:$C$57,2,FALSE)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up'!$A$2:$C$57,3,FALSE)</f>
        <v>60</v>
      </c>
      <c r="J2658" s="5">
        <f>VLOOKUP(F2658,'Set up'!$A$2:$D$57,4,FALSE)</f>
        <v>60</v>
      </c>
      <c r="K2658" s="4">
        <f t="shared" si="795"/>
        <v>45404</v>
      </c>
      <c r="L2658" s="5">
        <f t="shared" si="796"/>
        <v>4</v>
      </c>
      <c r="M2658" s="5">
        <f t="shared" si="797"/>
        <v>2024</v>
      </c>
      <c r="N2658" s="6">
        <v>1606</v>
      </c>
      <c r="O2658" s="6">
        <f t="shared" si="802"/>
        <v>-1606</v>
      </c>
      <c r="P2658" s="6">
        <f t="shared" si="800"/>
        <v>0</v>
      </c>
      <c r="Q2658" s="7">
        <v>4309250.0500000007</v>
      </c>
      <c r="R2658" s="44" t="str">
        <f>VLOOKUP(F2658,'Set up'!$A$2:$E$57,5,FALSE)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03"/>
        <v>2</v>
      </c>
      <c r="C2659" s="5">
        <f t="shared" si="804"/>
        <v>2024</v>
      </c>
      <c r="D2659" s="5" t="s">
        <v>2365</v>
      </c>
      <c r="E2659" s="5" t="str">
        <f>VLOOKUP(F2659,'Set up'!$A$2:$C$57,2,FALSE)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up'!$A$2:$C$57,3,FALSE)</f>
        <v>60</v>
      </c>
      <c r="J2659" s="5">
        <f>VLOOKUP(F2659,'Set up'!$A$2:$D$57,4,FALSE)</f>
        <v>60</v>
      </c>
      <c r="K2659" s="4">
        <f t="shared" si="795"/>
        <v>45404</v>
      </c>
      <c r="L2659" s="5">
        <f t="shared" si="796"/>
        <v>4</v>
      </c>
      <c r="M2659" s="5">
        <f t="shared" si="797"/>
        <v>2024</v>
      </c>
      <c r="N2659" s="6">
        <v>626.4</v>
      </c>
      <c r="O2659" s="6">
        <f t="shared" si="802"/>
        <v>-626.4</v>
      </c>
      <c r="P2659" s="6">
        <f t="shared" si="800"/>
        <v>0</v>
      </c>
      <c r="Q2659" s="7">
        <v>4309876.4500000011</v>
      </c>
      <c r="R2659" s="44" t="str">
        <f>VLOOKUP(F2659,'Set up'!$A$2:$E$57,5,FALSE)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03"/>
        <v>2</v>
      </c>
      <c r="C2660" s="5">
        <f t="shared" si="804"/>
        <v>2024</v>
      </c>
      <c r="D2660" s="5" t="s">
        <v>2365</v>
      </c>
      <c r="E2660" s="5" t="str">
        <f>VLOOKUP(F2660,'Set up'!$A$2:$C$57,2,FALSE)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up'!$A$2:$C$57,3,FALSE)</f>
        <v>60</v>
      </c>
      <c r="J2660" s="5">
        <f>VLOOKUP(F2660,'Set up'!$A$2:$D$57,4,FALSE)</f>
        <v>60</v>
      </c>
      <c r="K2660" s="4">
        <f t="shared" si="795"/>
        <v>45404</v>
      </c>
      <c r="L2660" s="5">
        <f t="shared" si="796"/>
        <v>4</v>
      </c>
      <c r="M2660" s="5">
        <f t="shared" si="797"/>
        <v>2024</v>
      </c>
      <c r="N2660" s="6">
        <v>440</v>
      </c>
      <c r="O2660" s="6">
        <f t="shared" si="802"/>
        <v>-440</v>
      </c>
      <c r="P2660" s="6">
        <f t="shared" si="800"/>
        <v>0</v>
      </c>
      <c r="Q2660" s="7">
        <v>4310316.4500000011</v>
      </c>
      <c r="R2660" s="44" t="str">
        <f>VLOOKUP(F2660,'Set up'!$A$2:$E$57,5,FALSE)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03"/>
        <v>2</v>
      </c>
      <c r="C2661" s="5">
        <f t="shared" si="804"/>
        <v>2024</v>
      </c>
      <c r="D2661" s="5" t="s">
        <v>2366</v>
      </c>
      <c r="E2661" s="5" t="str">
        <f>VLOOKUP(F2661,'Set up'!$A$2:$C$57,2,FALSE)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up'!$A$2:$C$57,3,FALSE)</f>
        <v>Cash</v>
      </c>
      <c r="J2661" s="5">
        <f>VLOOKUP(F2661,'Set up'!$A$2:$D$57,4,FALSE)</f>
        <v>0</v>
      </c>
      <c r="K2661" s="4">
        <f t="shared" si="795"/>
        <v>45345</v>
      </c>
      <c r="L2661" s="5">
        <f t="shared" si="796"/>
        <v>2</v>
      </c>
      <c r="M2661" s="5">
        <f t="shared" si="797"/>
        <v>2024</v>
      </c>
      <c r="N2661" s="6">
        <v>1738</v>
      </c>
      <c r="P2661" s="6">
        <f t="shared" si="800"/>
        <v>1738</v>
      </c>
      <c r="Q2661" s="7">
        <v>4312054.4500000011</v>
      </c>
      <c r="R2661" s="44" t="str">
        <f>VLOOKUP(F2661,'Set up'!$A$2:$E$57,5,FALSE)</f>
        <v>Trsf</v>
      </c>
    </row>
    <row r="2662" spans="1:19" ht="15" customHeight="1" x14ac:dyDescent="0.35">
      <c r="A2662" s="4">
        <v>45345</v>
      </c>
      <c r="B2662" s="5">
        <f t="shared" si="803"/>
        <v>2</v>
      </c>
      <c r="C2662" s="5">
        <f t="shared" si="804"/>
        <v>2024</v>
      </c>
      <c r="D2662" s="5" t="s">
        <v>2366</v>
      </c>
      <c r="E2662" s="5" t="str">
        <f>VLOOKUP(F2662,'Set up'!$A$2:$C$57,2,FALSE)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up'!$A$2:$C$57,3,FALSE)</f>
        <v>Cash</v>
      </c>
      <c r="J2662" s="5">
        <f>VLOOKUP(F2662,'Set up'!$A$2:$D$57,4,FALSE)</f>
        <v>0</v>
      </c>
      <c r="K2662" s="4">
        <f t="shared" si="795"/>
        <v>45345</v>
      </c>
      <c r="L2662" s="5">
        <f t="shared" si="796"/>
        <v>2</v>
      </c>
      <c r="M2662" s="5">
        <f t="shared" si="797"/>
        <v>2024</v>
      </c>
      <c r="N2662" s="6">
        <v>405</v>
      </c>
      <c r="P2662" s="6">
        <f t="shared" si="800"/>
        <v>405</v>
      </c>
      <c r="Q2662" s="7">
        <v>4312459.4500000011</v>
      </c>
      <c r="R2662" s="44" t="str">
        <f>VLOOKUP(F2662,'Set up'!$A$2:$E$57,5,FALSE)</f>
        <v>Trsf</v>
      </c>
    </row>
    <row r="2663" spans="1:19" ht="15" customHeight="1" x14ac:dyDescent="0.35">
      <c r="A2663" s="4">
        <v>45345</v>
      </c>
      <c r="B2663" s="5">
        <f t="shared" si="803"/>
        <v>2</v>
      </c>
      <c r="C2663" s="5">
        <f t="shared" si="804"/>
        <v>2024</v>
      </c>
      <c r="D2663" s="5" t="s">
        <v>2366</v>
      </c>
      <c r="E2663" s="5" t="str">
        <f>VLOOKUP(F2663,'Set up'!$A$2:$C$57,2,FALSE)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up'!$A$2:$C$57,3,FALSE)</f>
        <v>Cash</v>
      </c>
      <c r="J2663" s="5">
        <f>VLOOKUP(F2663,'Set up'!$A$2:$D$57,4,FALSE)</f>
        <v>0</v>
      </c>
      <c r="K2663" s="4">
        <f t="shared" si="795"/>
        <v>45345</v>
      </c>
      <c r="L2663" s="5">
        <f t="shared" si="796"/>
        <v>2</v>
      </c>
      <c r="M2663" s="5">
        <f t="shared" si="797"/>
        <v>2024</v>
      </c>
      <c r="N2663" s="6">
        <v>187.5</v>
      </c>
      <c r="P2663" s="6">
        <f t="shared" si="800"/>
        <v>187.5</v>
      </c>
      <c r="Q2663" s="7">
        <v>4312646.9500000011</v>
      </c>
      <c r="R2663" s="44" t="str">
        <f>VLOOKUP(F2663,'Set up'!$A$2:$E$57,5,FALSE)</f>
        <v>Trsf</v>
      </c>
    </row>
    <row r="2664" spans="1:19" ht="15" customHeight="1" x14ac:dyDescent="0.35">
      <c r="A2664" s="4">
        <v>45345</v>
      </c>
      <c r="B2664" s="5">
        <f t="shared" si="803"/>
        <v>2</v>
      </c>
      <c r="C2664" s="5">
        <f t="shared" si="804"/>
        <v>2024</v>
      </c>
      <c r="D2664" s="5" t="s">
        <v>2366</v>
      </c>
      <c r="E2664" s="5" t="str">
        <f>VLOOKUP(F2664,'Set up'!$A$2:$C$57,2,FALSE)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up'!$A$2:$C$57,3,FALSE)</f>
        <v>Cash</v>
      </c>
      <c r="J2664" s="5">
        <f>VLOOKUP(F2664,'Set up'!$A$2:$D$57,4,FALSE)</f>
        <v>0</v>
      </c>
      <c r="K2664" s="4">
        <f t="shared" si="795"/>
        <v>45345</v>
      </c>
      <c r="L2664" s="5">
        <f t="shared" si="796"/>
        <v>2</v>
      </c>
      <c r="M2664" s="5">
        <f t="shared" si="797"/>
        <v>2024</v>
      </c>
      <c r="N2664" s="6">
        <v>420</v>
      </c>
      <c r="P2664" s="6">
        <f t="shared" si="800"/>
        <v>420</v>
      </c>
      <c r="Q2664" s="7">
        <v>4313066.9500000011</v>
      </c>
      <c r="R2664" s="44" t="str">
        <f>VLOOKUP(F2664,'Set up'!$A$2:$E$57,5,FALSE)</f>
        <v>Trsf</v>
      </c>
    </row>
    <row r="2665" spans="1:19" ht="15" customHeight="1" x14ac:dyDescent="0.35">
      <c r="A2665" s="4">
        <v>45345</v>
      </c>
      <c r="B2665" s="5">
        <f t="shared" si="803"/>
        <v>2</v>
      </c>
      <c r="C2665" s="5">
        <f t="shared" si="804"/>
        <v>2024</v>
      </c>
      <c r="D2665" s="5" t="s">
        <v>2366</v>
      </c>
      <c r="E2665" s="5" t="str">
        <f>VLOOKUP(F2665,'Set up'!$A$2:$C$57,2,FALSE)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up'!$A$2:$C$57,3,FALSE)</f>
        <v>Cash</v>
      </c>
      <c r="J2665" s="5">
        <f>VLOOKUP(F2665,'Set up'!$A$2:$D$57,4,FALSE)</f>
        <v>0</v>
      </c>
      <c r="K2665" s="4">
        <f t="shared" si="795"/>
        <v>45345</v>
      </c>
      <c r="L2665" s="5">
        <f t="shared" si="796"/>
        <v>2</v>
      </c>
      <c r="M2665" s="5">
        <f t="shared" si="797"/>
        <v>2024</v>
      </c>
      <c r="N2665" s="6">
        <v>150</v>
      </c>
      <c r="P2665" s="6">
        <f t="shared" si="800"/>
        <v>150</v>
      </c>
      <c r="Q2665" s="7">
        <v>4313216.9500000011</v>
      </c>
      <c r="R2665" s="44" t="str">
        <f>VLOOKUP(F2665,'Set up'!$A$2:$E$57,5,FALSE)</f>
        <v>Trsf</v>
      </c>
    </row>
    <row r="2666" spans="1:19" ht="15" customHeight="1" x14ac:dyDescent="0.35">
      <c r="A2666" s="4">
        <v>45345</v>
      </c>
      <c r="B2666" s="5">
        <f t="shared" si="803"/>
        <v>2</v>
      </c>
      <c r="C2666" s="5">
        <f t="shared" si="804"/>
        <v>2024</v>
      </c>
      <c r="D2666" s="5" t="s">
        <v>2366</v>
      </c>
      <c r="E2666" s="5" t="str">
        <f>VLOOKUP(F2666,'Set up'!$A$2:$C$57,2,FALSE)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up'!$A$2:$C$57,3,FALSE)</f>
        <v>Cash</v>
      </c>
      <c r="J2666" s="5">
        <f>VLOOKUP(F2666,'Set up'!$A$2:$D$57,4,FALSE)</f>
        <v>0</v>
      </c>
      <c r="K2666" s="4">
        <f t="shared" si="795"/>
        <v>45345</v>
      </c>
      <c r="L2666" s="5">
        <f t="shared" si="796"/>
        <v>2</v>
      </c>
      <c r="M2666" s="5">
        <f t="shared" si="797"/>
        <v>2024</v>
      </c>
      <c r="N2666" s="6">
        <v>160</v>
      </c>
      <c r="P2666" s="6">
        <f t="shared" si="800"/>
        <v>160</v>
      </c>
      <c r="Q2666" s="7">
        <v>4313376.9500000011</v>
      </c>
      <c r="R2666" s="44" t="str">
        <f>VLOOKUP(F2666,'Set up'!$A$2:$E$57,5,FALSE)</f>
        <v>Trsf</v>
      </c>
    </row>
    <row r="2667" spans="1:19" ht="15" customHeight="1" x14ac:dyDescent="0.35">
      <c r="A2667" s="4">
        <v>45348</v>
      </c>
      <c r="B2667" s="5">
        <f t="shared" si="803"/>
        <v>2</v>
      </c>
      <c r="C2667" s="5">
        <f t="shared" si="804"/>
        <v>2024</v>
      </c>
      <c r="D2667" s="5" t="s">
        <v>2368</v>
      </c>
      <c r="E2667" s="5" t="str">
        <f>VLOOKUP(F2667,'Set up'!$A$2:$C$57,2,FALSE)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up'!$A$2:$C$57,3,FALSE)</f>
        <v>Cash</v>
      </c>
      <c r="J2667" s="5">
        <f>VLOOKUP(F2667,'Set up'!$A$2:$D$57,4,FALSE)</f>
        <v>0</v>
      </c>
      <c r="K2667" s="4">
        <f t="shared" si="795"/>
        <v>45348</v>
      </c>
      <c r="L2667" s="5">
        <f t="shared" si="796"/>
        <v>2</v>
      </c>
      <c r="M2667" s="5">
        <f t="shared" si="797"/>
        <v>2024</v>
      </c>
      <c r="N2667" s="6">
        <v>437.5</v>
      </c>
      <c r="O2667" s="6">
        <f>-N2667</f>
        <v>-437.5</v>
      </c>
      <c r="P2667" s="6">
        <f t="shared" si="800"/>
        <v>0</v>
      </c>
      <c r="Q2667" s="7">
        <v>4313814.4500000011</v>
      </c>
      <c r="R2667" s="44" t="str">
        <f>VLOOKUP(F2667,'Set up'!$A$2:$E$57,5,FALSE)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03"/>
        <v>2</v>
      </c>
      <c r="C2668" s="5">
        <f t="shared" si="804"/>
        <v>2024</v>
      </c>
      <c r="D2668" s="5" t="s">
        <v>2369</v>
      </c>
      <c r="E2668" s="5" t="str">
        <f>VLOOKUP(F2668,'Set up'!$A$2:$C$57,2,FALSE)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up'!$A$2:$C$57,3,FALSE)</f>
        <v>Cash</v>
      </c>
      <c r="J2668" s="5">
        <f>VLOOKUP(F2668,'Set up'!$A$2:$D$57,4,FALSE)</f>
        <v>0</v>
      </c>
      <c r="K2668" s="4">
        <f t="shared" si="795"/>
        <v>45348</v>
      </c>
      <c r="L2668" s="5">
        <f t="shared" si="796"/>
        <v>2</v>
      </c>
      <c r="M2668" s="5">
        <f t="shared" si="797"/>
        <v>2024</v>
      </c>
      <c r="N2668" s="6">
        <v>11121</v>
      </c>
      <c r="O2668" s="6">
        <f>-1901.9-9219.1</f>
        <v>-11121</v>
      </c>
      <c r="P2668" s="6">
        <f t="shared" si="800"/>
        <v>0</v>
      </c>
      <c r="Q2668" s="7">
        <v>4324935.4500000011</v>
      </c>
      <c r="R2668" s="44" t="str">
        <f>VLOOKUP(F2668,'Set up'!$A$2:$E$57,5,FALSE)</f>
        <v>Trsf</v>
      </c>
      <c r="S2668" s="1" t="s">
        <v>2993</v>
      </c>
    </row>
    <row r="2669" spans="1:19" ht="15" customHeight="1" x14ac:dyDescent="0.35">
      <c r="A2669" s="4">
        <v>45348</v>
      </c>
      <c r="B2669" s="5">
        <f t="shared" si="803"/>
        <v>2</v>
      </c>
      <c r="C2669" s="5">
        <f t="shared" si="804"/>
        <v>2024</v>
      </c>
      <c r="D2669" s="5" t="s">
        <v>2369</v>
      </c>
      <c r="E2669" s="5" t="str">
        <f>VLOOKUP(F2669,'Set up'!$A$2:$C$57,2,FALSE)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up'!$A$2:$C$57,3,FALSE)</f>
        <v>Cash</v>
      </c>
      <c r="J2669" s="5">
        <f>VLOOKUP(F2669,'Set up'!$A$2:$D$57,4,FALSE)</f>
        <v>0</v>
      </c>
      <c r="K2669" s="4">
        <f t="shared" si="795"/>
        <v>45348</v>
      </c>
      <c r="L2669" s="5">
        <f t="shared" si="796"/>
        <v>2</v>
      </c>
      <c r="M2669" s="5">
        <f t="shared" si="797"/>
        <v>2024</v>
      </c>
      <c r="N2669" s="6">
        <v>4077.4</v>
      </c>
      <c r="O2669" s="6">
        <f>-N2669</f>
        <v>-4077.4</v>
      </c>
      <c r="P2669" s="6">
        <f t="shared" si="800"/>
        <v>0</v>
      </c>
      <c r="Q2669" s="7">
        <v>4329012.8500000015</v>
      </c>
      <c r="R2669" s="44" t="str">
        <f>VLOOKUP(F2669,'Set up'!$A$2:$E$57,5,FALSE)</f>
        <v>Trsf</v>
      </c>
      <c r="S2669" s="1" t="s">
        <v>2994</v>
      </c>
    </row>
    <row r="2670" spans="1:19" ht="15" customHeight="1" x14ac:dyDescent="0.35">
      <c r="A2670" s="4">
        <v>45348</v>
      </c>
      <c r="B2670" s="5">
        <f t="shared" si="803"/>
        <v>2</v>
      </c>
      <c r="C2670" s="5">
        <f t="shared" si="804"/>
        <v>2024</v>
      </c>
      <c r="D2670" s="5" t="s">
        <v>2369</v>
      </c>
      <c r="E2670" s="5" t="str">
        <f>VLOOKUP(F2670,'Set up'!$A$2:$C$57,2,FALSE)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up'!$A$2:$C$57,3,FALSE)</f>
        <v>Cash</v>
      </c>
      <c r="J2670" s="5">
        <f>VLOOKUP(F2670,'Set up'!$A$2:$D$57,4,FALSE)</f>
        <v>0</v>
      </c>
      <c r="K2670" s="4">
        <f t="shared" si="795"/>
        <v>45348</v>
      </c>
      <c r="L2670" s="5">
        <f t="shared" si="796"/>
        <v>2</v>
      </c>
      <c r="M2670" s="5">
        <f t="shared" si="797"/>
        <v>2024</v>
      </c>
      <c r="N2670" s="6">
        <v>2340</v>
      </c>
      <c r="O2670" s="6">
        <f>-N2670</f>
        <v>-2340</v>
      </c>
      <c r="P2670" s="6">
        <f t="shared" si="800"/>
        <v>0</v>
      </c>
      <c r="Q2670" s="7">
        <v>4331352.8500000015</v>
      </c>
      <c r="R2670" s="44" t="str">
        <f>VLOOKUP(F2670,'Set up'!$A$2:$E$57,5,FALSE)</f>
        <v>Trsf</v>
      </c>
      <c r="S2670" s="1" t="s">
        <v>2995</v>
      </c>
    </row>
    <row r="2671" spans="1:19" ht="15" customHeight="1" x14ac:dyDescent="0.35">
      <c r="A2671" s="4">
        <v>45348</v>
      </c>
      <c r="B2671" s="5">
        <f t="shared" si="803"/>
        <v>2</v>
      </c>
      <c r="C2671" s="5">
        <f t="shared" si="804"/>
        <v>2024</v>
      </c>
      <c r="D2671" s="5" t="s">
        <v>2369</v>
      </c>
      <c r="E2671" s="5" t="str">
        <f>VLOOKUP(F2671,'Set up'!$A$2:$C$57,2,FALSE)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up'!$A$2:$C$57,3,FALSE)</f>
        <v>Cash</v>
      </c>
      <c r="J2671" s="5">
        <f>VLOOKUP(F2671,'Set up'!$A$2:$D$57,4,FALSE)</f>
        <v>0</v>
      </c>
      <c r="K2671" s="4">
        <f t="shared" si="795"/>
        <v>45348</v>
      </c>
      <c r="L2671" s="5">
        <f t="shared" si="796"/>
        <v>2</v>
      </c>
      <c r="M2671" s="5">
        <f t="shared" si="797"/>
        <v>2024</v>
      </c>
      <c r="N2671" s="6">
        <v>380</v>
      </c>
      <c r="O2671" s="6">
        <f>-N2671</f>
        <v>-380</v>
      </c>
      <c r="P2671" s="6">
        <f t="shared" si="800"/>
        <v>0</v>
      </c>
      <c r="Q2671" s="7">
        <v>4331732.8500000015</v>
      </c>
      <c r="R2671" s="44" t="str">
        <f>VLOOKUP(F2671,'Set up'!$A$2:$E$57,5,FALSE)</f>
        <v>Trsf</v>
      </c>
      <c r="S2671" s="1" t="s">
        <v>2996</v>
      </c>
    </row>
    <row r="2672" spans="1:19" ht="15" customHeight="1" x14ac:dyDescent="0.35">
      <c r="A2672" s="4">
        <v>45348</v>
      </c>
      <c r="B2672" s="5">
        <f t="shared" si="803"/>
        <v>2</v>
      </c>
      <c r="C2672" s="5">
        <f t="shared" si="804"/>
        <v>2024</v>
      </c>
      <c r="D2672" s="5" t="s">
        <v>2369</v>
      </c>
      <c r="E2672" s="5" t="str">
        <f>VLOOKUP(F2672,'Set up'!$A$2:$C$57,2,FALSE)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up'!$A$2:$C$57,3,FALSE)</f>
        <v>Cash</v>
      </c>
      <c r="J2672" s="5">
        <f>VLOOKUP(F2672,'Set up'!$A$2:$D$57,4,FALSE)</f>
        <v>0</v>
      </c>
      <c r="K2672" s="4">
        <f t="shared" si="795"/>
        <v>45348</v>
      </c>
      <c r="L2672" s="5">
        <f t="shared" si="796"/>
        <v>2</v>
      </c>
      <c r="M2672" s="5">
        <f t="shared" si="797"/>
        <v>2024</v>
      </c>
      <c r="N2672" s="6">
        <v>900</v>
      </c>
      <c r="O2672" s="6">
        <f>-N2672</f>
        <v>-900</v>
      </c>
      <c r="P2672" s="6">
        <f t="shared" si="800"/>
        <v>0</v>
      </c>
      <c r="Q2672" s="7">
        <v>4332632.8500000015</v>
      </c>
      <c r="R2672" s="44" t="str">
        <f>VLOOKUP(F2672,'Set up'!$A$2:$E$57,5,FALSE)</f>
        <v>Trsf</v>
      </c>
      <c r="S2672" s="1" t="s">
        <v>2997</v>
      </c>
    </row>
    <row r="2673" spans="1:19" ht="15" customHeight="1" x14ac:dyDescent="0.35">
      <c r="A2673" s="4">
        <v>45349</v>
      </c>
      <c r="B2673" s="5">
        <f t="shared" si="803"/>
        <v>2</v>
      </c>
      <c r="C2673" s="5">
        <f t="shared" si="804"/>
        <v>2024</v>
      </c>
      <c r="D2673" s="5" t="s">
        <v>2371</v>
      </c>
      <c r="E2673" s="5" t="str">
        <f>VLOOKUP(F2673,'Set up'!$A$2:$C$57,2,FALSE)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up'!$A$2:$C$57,3,FALSE)</f>
        <v>Cash</v>
      </c>
      <c r="J2673" s="5">
        <f>VLOOKUP(F2673,'Set up'!$A$2:$D$57,4,FALSE)</f>
        <v>0</v>
      </c>
      <c r="K2673" s="4">
        <f t="shared" si="795"/>
        <v>45349</v>
      </c>
      <c r="L2673" s="5">
        <f t="shared" si="796"/>
        <v>2</v>
      </c>
      <c r="M2673" s="5">
        <f t="shared" si="797"/>
        <v>2024</v>
      </c>
      <c r="N2673" s="6">
        <v>567.6</v>
      </c>
      <c r="O2673" s="6">
        <f t="shared" ref="O2673" si="805">-N2673</f>
        <v>-567.6</v>
      </c>
      <c r="P2673" s="6">
        <f t="shared" si="800"/>
        <v>0</v>
      </c>
      <c r="Q2673" s="7">
        <v>4333200.4500000011</v>
      </c>
      <c r="R2673" s="44" t="str">
        <f>VLOOKUP(F2673,'Set up'!$A$2:$E$57,5,FALSE)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03"/>
        <v>2</v>
      </c>
      <c r="C2674" s="5">
        <f t="shared" si="804"/>
        <v>2024</v>
      </c>
      <c r="D2674" s="5" t="s">
        <v>2372</v>
      </c>
      <c r="E2674" s="5" t="str">
        <f>VLOOKUP(F2674,'Set up'!$A$2:$C$57,2,FALSE)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up'!$A$2:$C$57,3,FALSE)</f>
        <v>Cash</v>
      </c>
      <c r="J2674" s="5">
        <f>VLOOKUP(F2674,'Set up'!$A$2:$D$57,4,FALSE)</f>
        <v>0</v>
      </c>
      <c r="K2674" s="4">
        <f t="shared" si="795"/>
        <v>45350</v>
      </c>
      <c r="L2674" s="5">
        <f t="shared" si="796"/>
        <v>2</v>
      </c>
      <c r="M2674" s="5">
        <f t="shared" si="797"/>
        <v>2024</v>
      </c>
      <c r="N2674" s="6">
        <v>1000</v>
      </c>
      <c r="O2674" s="6">
        <f>-N2674</f>
        <v>-1000</v>
      </c>
      <c r="P2674" s="6">
        <f t="shared" si="800"/>
        <v>0</v>
      </c>
      <c r="Q2674" s="7">
        <v>4334200.4500000011</v>
      </c>
      <c r="R2674" s="44" t="str">
        <f>VLOOKUP(F2674,'Set up'!$A$2:$E$57,5,FALSE)</f>
        <v>Trsf</v>
      </c>
      <c r="S2674" s="1" t="s">
        <v>2998</v>
      </c>
    </row>
    <row r="2675" spans="1:19" ht="15" customHeight="1" x14ac:dyDescent="0.35">
      <c r="A2675" s="4">
        <v>45352</v>
      </c>
      <c r="B2675" s="5">
        <f t="shared" si="803"/>
        <v>3</v>
      </c>
      <c r="C2675" s="5">
        <f t="shared" si="804"/>
        <v>2024</v>
      </c>
      <c r="D2675" s="5" t="s">
        <v>2423</v>
      </c>
      <c r="E2675" s="5" t="str">
        <f>VLOOKUP(F2675,'Set up'!$A$2:$C$57,2,FALSE)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up'!$A$2:$C$57,3,FALSE)</f>
        <v>Cash</v>
      </c>
      <c r="J2675" s="5">
        <f>VLOOKUP(F2675,'Set up'!$A$2:$D$57,4,FALSE)</f>
        <v>0</v>
      </c>
      <c r="K2675" s="4">
        <f t="shared" si="795"/>
        <v>45352</v>
      </c>
      <c r="L2675" s="5">
        <f t="shared" si="796"/>
        <v>3</v>
      </c>
      <c r="M2675" s="5">
        <f t="shared" si="797"/>
        <v>2024</v>
      </c>
      <c r="N2675" s="12">
        <v>1738</v>
      </c>
      <c r="O2675" s="12"/>
      <c r="P2675" s="6">
        <f t="shared" si="800"/>
        <v>1738</v>
      </c>
      <c r="Q2675" s="7">
        <f t="shared" ref="Q2675:Q2728" si="806">SUM(Q2674+N2675)</f>
        <v>4335938.4500000011</v>
      </c>
      <c r="R2675" s="44" t="str">
        <f>VLOOKUP(F2675,'Set up'!$A$2:$E$57,5,FALSE)</f>
        <v>PD Chq</v>
      </c>
    </row>
    <row r="2676" spans="1:19" ht="15" customHeight="1" x14ac:dyDescent="0.35">
      <c r="A2676" s="4">
        <v>45352</v>
      </c>
      <c r="B2676" s="5">
        <f t="shared" si="803"/>
        <v>3</v>
      </c>
      <c r="C2676" s="5">
        <f t="shared" si="804"/>
        <v>2024</v>
      </c>
      <c r="D2676" s="5" t="s">
        <v>2423</v>
      </c>
      <c r="E2676" s="5" t="str">
        <f>VLOOKUP(F2676,'Set up'!$A$2:$C$57,2,FALSE)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up'!$A$2:$C$57,3,FALSE)</f>
        <v>Cash</v>
      </c>
      <c r="J2676" s="5">
        <f>VLOOKUP(F2676,'Set up'!$A$2:$D$57,4,FALSE)</f>
        <v>0</v>
      </c>
      <c r="K2676" s="4">
        <f t="shared" si="795"/>
        <v>45352</v>
      </c>
      <c r="L2676" s="5">
        <f t="shared" si="796"/>
        <v>3</v>
      </c>
      <c r="M2676" s="5">
        <f t="shared" si="797"/>
        <v>2024</v>
      </c>
      <c r="N2676" s="12">
        <v>555</v>
      </c>
      <c r="O2676" s="12"/>
      <c r="P2676" s="6">
        <f t="shared" si="800"/>
        <v>555</v>
      </c>
      <c r="Q2676" s="7">
        <f t="shared" si="806"/>
        <v>4336493.4500000011</v>
      </c>
      <c r="R2676" s="44" t="str">
        <f>VLOOKUP(F2676,'Set up'!$A$2:$E$57,5,FALSE)</f>
        <v>PD Chq</v>
      </c>
    </row>
    <row r="2677" spans="1:19" ht="15" customHeight="1" x14ac:dyDescent="0.35">
      <c r="A2677" s="4">
        <v>45352</v>
      </c>
      <c r="B2677" s="5">
        <f t="shared" si="803"/>
        <v>3</v>
      </c>
      <c r="C2677" s="5">
        <f t="shared" si="804"/>
        <v>2024</v>
      </c>
      <c r="D2677" s="5" t="s">
        <v>2423</v>
      </c>
      <c r="E2677" s="5" t="str">
        <f>VLOOKUP(F2677,'Set up'!$A$2:$C$57,2,FALSE)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up'!$A$2:$C$57,3,FALSE)</f>
        <v>Cash</v>
      </c>
      <c r="J2677" s="5">
        <f>VLOOKUP(F2677,'Set up'!$A$2:$D$57,4,FALSE)</f>
        <v>0</v>
      </c>
      <c r="K2677" s="4">
        <f t="shared" si="795"/>
        <v>45352</v>
      </c>
      <c r="L2677" s="5">
        <f t="shared" si="796"/>
        <v>3</v>
      </c>
      <c r="M2677" s="5">
        <f t="shared" si="797"/>
        <v>2024</v>
      </c>
      <c r="N2677" s="12">
        <v>95</v>
      </c>
      <c r="O2677" s="12"/>
      <c r="P2677" s="6">
        <f t="shared" si="800"/>
        <v>95</v>
      </c>
      <c r="Q2677" s="7">
        <f t="shared" si="806"/>
        <v>4336588.4500000011</v>
      </c>
      <c r="R2677" s="44" t="str">
        <f>VLOOKUP(F2677,'Set up'!$A$2:$E$57,5,FALSE)</f>
        <v>PD Chq</v>
      </c>
    </row>
    <row r="2678" spans="1:19" ht="15" customHeight="1" x14ac:dyDescent="0.35">
      <c r="A2678" s="4">
        <v>45352</v>
      </c>
      <c r="B2678" s="5">
        <f t="shared" si="803"/>
        <v>3</v>
      </c>
      <c r="C2678" s="5">
        <f t="shared" si="804"/>
        <v>2024</v>
      </c>
      <c r="D2678" s="5" t="s">
        <v>2423</v>
      </c>
      <c r="E2678" s="5" t="str">
        <f>VLOOKUP(F2678,'Set up'!$A$2:$C$57,2,FALSE)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up'!$A$2:$C$57,3,FALSE)</f>
        <v>Cash</v>
      </c>
      <c r="J2678" s="5">
        <f>VLOOKUP(F2678,'Set up'!$A$2:$D$57,4,FALSE)</f>
        <v>0</v>
      </c>
      <c r="K2678" s="4">
        <f t="shared" si="795"/>
        <v>45352</v>
      </c>
      <c r="L2678" s="5">
        <f t="shared" si="796"/>
        <v>3</v>
      </c>
      <c r="M2678" s="5">
        <f t="shared" si="797"/>
        <v>2024</v>
      </c>
      <c r="N2678" s="12">
        <v>225</v>
      </c>
      <c r="O2678" s="12"/>
      <c r="P2678" s="6">
        <f t="shared" si="800"/>
        <v>225</v>
      </c>
      <c r="Q2678" s="7">
        <f t="shared" si="806"/>
        <v>4336813.4500000011</v>
      </c>
      <c r="R2678" s="44" t="str">
        <f>VLOOKUP(F2678,'Set up'!$A$2:$E$57,5,FALSE)</f>
        <v>PD Chq</v>
      </c>
    </row>
    <row r="2679" spans="1:19" ht="15" customHeight="1" x14ac:dyDescent="0.35">
      <c r="A2679" s="4">
        <v>45353</v>
      </c>
      <c r="B2679" s="5">
        <f t="shared" si="803"/>
        <v>3</v>
      </c>
      <c r="C2679" s="5">
        <f t="shared" si="804"/>
        <v>2024</v>
      </c>
      <c r="D2679" s="5" t="s">
        <v>2424</v>
      </c>
      <c r="E2679" s="5" t="str">
        <f>VLOOKUP(F2679,'Set up'!$A$2:$C$57,2,FALSE)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up'!$A$2:$C$57,3,FALSE)</f>
        <v>120</v>
      </c>
      <c r="J2679" s="5">
        <f>VLOOKUP(F2679,'Set up'!$A$2:$D$57,4,FALSE)</f>
        <v>120</v>
      </c>
      <c r="K2679" s="4">
        <f t="shared" si="795"/>
        <v>45473</v>
      </c>
      <c r="L2679" s="5">
        <f t="shared" si="796"/>
        <v>6</v>
      </c>
      <c r="M2679" s="5">
        <f t="shared" si="797"/>
        <v>2024</v>
      </c>
      <c r="N2679" s="12">
        <v>12848</v>
      </c>
      <c r="O2679" s="6">
        <f t="shared" ref="O2679:O2684" si="807">-N2679</f>
        <v>-12848</v>
      </c>
      <c r="P2679" s="6">
        <f t="shared" si="800"/>
        <v>0</v>
      </c>
      <c r="Q2679" s="7">
        <f t="shared" si="806"/>
        <v>4349661.4500000011</v>
      </c>
      <c r="R2679" s="44" t="str">
        <f>VLOOKUP(F2679,'Set up'!$A$2:$E$57,5,FALSE)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03"/>
        <v>3</v>
      </c>
      <c r="C2680" s="5">
        <f t="shared" si="804"/>
        <v>2024</v>
      </c>
      <c r="D2680" s="5" t="s">
        <v>2424</v>
      </c>
      <c r="E2680" s="5" t="str">
        <f>VLOOKUP(F2680,'Set up'!$A$2:$C$57,2,FALSE)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up'!$A$2:$C$57,3,FALSE)</f>
        <v>120</v>
      </c>
      <c r="J2680" s="5">
        <f>VLOOKUP(F2680,'Set up'!$A$2:$D$57,4,FALSE)</f>
        <v>120</v>
      </c>
      <c r="K2680" s="4">
        <f t="shared" si="795"/>
        <v>45473</v>
      </c>
      <c r="L2680" s="5">
        <f t="shared" si="796"/>
        <v>6</v>
      </c>
      <c r="M2680" s="5">
        <f t="shared" si="797"/>
        <v>2024</v>
      </c>
      <c r="N2680" s="12">
        <v>870</v>
      </c>
      <c r="O2680" s="6">
        <f t="shared" si="807"/>
        <v>-870</v>
      </c>
      <c r="P2680" s="6">
        <f t="shared" si="800"/>
        <v>0</v>
      </c>
      <c r="Q2680" s="7">
        <f t="shared" si="806"/>
        <v>4350531.4500000011</v>
      </c>
      <c r="R2680" s="44" t="str">
        <f>VLOOKUP(F2680,'Set up'!$A$2:$E$57,5,FALSE)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03"/>
        <v>3</v>
      </c>
      <c r="C2681" s="5">
        <f t="shared" si="804"/>
        <v>2024</v>
      </c>
      <c r="D2681" s="5" t="s">
        <v>2424</v>
      </c>
      <c r="E2681" s="5" t="str">
        <f>VLOOKUP(F2681,'Set up'!$A$2:$C$57,2,FALSE)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up'!$A$2:$C$57,3,FALSE)</f>
        <v>120</v>
      </c>
      <c r="J2681" s="5">
        <f>VLOOKUP(F2681,'Set up'!$A$2:$D$57,4,FALSE)</f>
        <v>120</v>
      </c>
      <c r="K2681" s="4">
        <f t="shared" si="795"/>
        <v>45473</v>
      </c>
      <c r="L2681" s="5">
        <f t="shared" si="796"/>
        <v>6</v>
      </c>
      <c r="M2681" s="5">
        <f t="shared" si="797"/>
        <v>2024</v>
      </c>
      <c r="N2681" s="12">
        <v>575</v>
      </c>
      <c r="O2681" s="6">
        <f t="shared" si="807"/>
        <v>-575</v>
      </c>
      <c r="P2681" s="6">
        <f t="shared" si="800"/>
        <v>0</v>
      </c>
      <c r="Q2681" s="7">
        <f t="shared" si="806"/>
        <v>4351106.4500000011</v>
      </c>
      <c r="R2681" s="44" t="str">
        <f>VLOOKUP(F2681,'Set up'!$A$2:$E$57,5,FALSE)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03"/>
        <v>3</v>
      </c>
      <c r="C2682" s="5">
        <f t="shared" si="804"/>
        <v>2024</v>
      </c>
      <c r="D2682" s="5" t="s">
        <v>2424</v>
      </c>
      <c r="E2682" s="5" t="str">
        <f>VLOOKUP(F2682,'Set up'!$A$2:$C$57,2,FALSE)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up'!$A$2:$C$57,3,FALSE)</f>
        <v>120</v>
      </c>
      <c r="J2682" s="5">
        <f>VLOOKUP(F2682,'Set up'!$A$2:$D$57,4,FALSE)</f>
        <v>120</v>
      </c>
      <c r="K2682" s="4">
        <f t="shared" si="795"/>
        <v>45473</v>
      </c>
      <c r="L2682" s="5">
        <f t="shared" si="796"/>
        <v>6</v>
      </c>
      <c r="M2682" s="5">
        <f t="shared" si="797"/>
        <v>2024</v>
      </c>
      <c r="N2682" s="12">
        <v>440</v>
      </c>
      <c r="O2682" s="6">
        <f t="shared" si="807"/>
        <v>-440</v>
      </c>
      <c r="P2682" s="6">
        <f t="shared" si="800"/>
        <v>0</v>
      </c>
      <c r="Q2682" s="7">
        <f t="shared" si="806"/>
        <v>4351546.4500000011</v>
      </c>
      <c r="R2682" s="44" t="str">
        <f>VLOOKUP(F2682,'Set up'!$A$2:$E$57,5,FALSE)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03"/>
        <v>3</v>
      </c>
      <c r="C2683" s="5">
        <f t="shared" si="804"/>
        <v>2024</v>
      </c>
      <c r="D2683" s="5" t="s">
        <v>2424</v>
      </c>
      <c r="E2683" s="5" t="str">
        <f>VLOOKUP(F2683,'Set up'!$A$2:$C$57,2,FALSE)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up'!$A$2:$C$57,3,FALSE)</f>
        <v>120</v>
      </c>
      <c r="J2683" s="5">
        <f>VLOOKUP(F2683,'Set up'!$A$2:$D$57,4,FALSE)</f>
        <v>120</v>
      </c>
      <c r="K2683" s="4">
        <f t="shared" si="795"/>
        <v>45473</v>
      </c>
      <c r="L2683" s="5">
        <f t="shared" si="796"/>
        <v>6</v>
      </c>
      <c r="M2683" s="5">
        <f t="shared" si="797"/>
        <v>2024</v>
      </c>
      <c r="N2683" s="12">
        <v>420</v>
      </c>
      <c r="O2683" s="6">
        <f t="shared" si="807"/>
        <v>-420</v>
      </c>
      <c r="P2683" s="6">
        <f t="shared" si="800"/>
        <v>0</v>
      </c>
      <c r="Q2683" s="7">
        <f t="shared" si="806"/>
        <v>4351966.4500000011</v>
      </c>
      <c r="R2683" s="44" t="str">
        <f>VLOOKUP(F2683,'Set up'!$A$2:$E$57,5,FALSE)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03"/>
        <v>3</v>
      </c>
      <c r="C2684" s="5">
        <f t="shared" si="804"/>
        <v>2024</v>
      </c>
      <c r="D2684" s="5" t="s">
        <v>2424</v>
      </c>
      <c r="E2684" s="5" t="str">
        <f>VLOOKUP(F2684,'Set up'!$A$2:$C$57,2,FALSE)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up'!$A$2:$C$57,3,FALSE)</f>
        <v>120</v>
      </c>
      <c r="J2684" s="5">
        <f>VLOOKUP(F2684,'Set up'!$A$2:$D$57,4,FALSE)</f>
        <v>120</v>
      </c>
      <c r="K2684" s="4">
        <f t="shared" si="795"/>
        <v>45473</v>
      </c>
      <c r="L2684" s="5">
        <f t="shared" si="796"/>
        <v>6</v>
      </c>
      <c r="M2684" s="5">
        <f t="shared" si="797"/>
        <v>2024</v>
      </c>
      <c r="N2684" s="12">
        <v>395</v>
      </c>
      <c r="O2684" s="6">
        <f t="shared" si="807"/>
        <v>-395</v>
      </c>
      <c r="P2684" s="6">
        <f t="shared" si="800"/>
        <v>0</v>
      </c>
      <c r="Q2684" s="7">
        <f t="shared" si="806"/>
        <v>4352361.4500000011</v>
      </c>
      <c r="R2684" s="44" t="str">
        <f>VLOOKUP(F2684,'Set up'!$A$2:$E$57,5,FALSE)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03"/>
        <v>3</v>
      </c>
      <c r="C2685" s="5">
        <f t="shared" si="804"/>
        <v>2024</v>
      </c>
      <c r="D2685" s="5" t="s">
        <v>2425</v>
      </c>
      <c r="E2685" s="5" t="str">
        <f>VLOOKUP(F2685,'Set up'!$A$2:$C$57,2,FALSE)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up'!$A$2:$C$57,3,FALSE)</f>
        <v>Cash</v>
      </c>
      <c r="J2685" s="5">
        <f>VLOOKUP(F2685,'Set up'!$A$2:$D$57,4,FALSE)</f>
        <v>0</v>
      </c>
      <c r="K2685" s="4">
        <f t="shared" si="795"/>
        <v>45353</v>
      </c>
      <c r="L2685" s="5">
        <f t="shared" si="796"/>
        <v>3</v>
      </c>
      <c r="M2685" s="5">
        <f t="shared" si="797"/>
        <v>2024</v>
      </c>
      <c r="N2685" s="12">
        <v>1279.8</v>
      </c>
      <c r="O2685" s="6">
        <f t="shared" ref="O2685" si="808">-N2685</f>
        <v>-1279.8</v>
      </c>
      <c r="P2685" s="6">
        <f t="shared" si="800"/>
        <v>0</v>
      </c>
      <c r="Q2685" s="7">
        <f t="shared" si="806"/>
        <v>4353641.2500000009</v>
      </c>
      <c r="R2685" s="44" t="str">
        <f>VLOOKUP(F2685,'Set up'!$A$2:$E$57,5,FALSE)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03"/>
        <v>3</v>
      </c>
      <c r="C2686" s="5">
        <f t="shared" si="804"/>
        <v>2024</v>
      </c>
      <c r="D2686" s="5" t="s">
        <v>2426</v>
      </c>
      <c r="E2686" s="5" t="str">
        <f>VLOOKUP(F2686,'Set up'!$A$2:$C$57,2,FALSE)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up'!$A$2:$C$57,3,FALSE)</f>
        <v>Cash</v>
      </c>
      <c r="J2686" s="5">
        <f>VLOOKUP(F2686,'Set up'!$A$2:$D$57,4,FALSE)</f>
        <v>0</v>
      </c>
      <c r="K2686" s="4">
        <f t="shared" si="795"/>
        <v>45356</v>
      </c>
      <c r="L2686" s="5">
        <f t="shared" si="796"/>
        <v>3</v>
      </c>
      <c r="M2686" s="5">
        <f t="shared" si="797"/>
        <v>2024</v>
      </c>
      <c r="N2686" s="12">
        <v>625</v>
      </c>
      <c r="O2686" s="6">
        <f>-N2686</f>
        <v>-625</v>
      </c>
      <c r="P2686" s="6">
        <f t="shared" si="800"/>
        <v>0</v>
      </c>
      <c r="Q2686" s="7">
        <f t="shared" si="806"/>
        <v>4354266.2500000009</v>
      </c>
      <c r="R2686" s="44" t="str">
        <f>VLOOKUP(F2686,'Set up'!$A$2:$E$57,5,FALSE)</f>
        <v>Trsf</v>
      </c>
      <c r="S2686" s="1" t="s">
        <v>2999</v>
      </c>
    </row>
    <row r="2687" spans="1:19" ht="15" customHeight="1" x14ac:dyDescent="0.35">
      <c r="A2687" s="4">
        <v>45356</v>
      </c>
      <c r="B2687" s="5">
        <f t="shared" si="803"/>
        <v>3</v>
      </c>
      <c r="C2687" s="5">
        <f t="shared" si="804"/>
        <v>2024</v>
      </c>
      <c r="D2687" s="5" t="s">
        <v>2427</v>
      </c>
      <c r="E2687" s="5" t="str">
        <f>VLOOKUP(F2687,'Set up'!$A$2:$C$57,2,FALSE)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up'!$A$2:$C$57,3,FALSE)</f>
        <v>Cash</v>
      </c>
      <c r="J2687" s="5">
        <f>VLOOKUP(F2687,'Set up'!$A$2:$D$57,4,FALSE)</f>
        <v>0</v>
      </c>
      <c r="K2687" s="4">
        <f t="shared" si="795"/>
        <v>45356</v>
      </c>
      <c r="L2687" s="5">
        <f t="shared" si="796"/>
        <v>3</v>
      </c>
      <c r="M2687" s="5">
        <f t="shared" si="797"/>
        <v>2024</v>
      </c>
      <c r="N2687" s="12">
        <v>16060</v>
      </c>
      <c r="O2687" s="6">
        <f>-6958.5-8000-1101.5</f>
        <v>-16060</v>
      </c>
      <c r="P2687" s="6">
        <f t="shared" si="800"/>
        <v>0</v>
      </c>
      <c r="Q2687" s="7">
        <f t="shared" si="806"/>
        <v>4370326.2500000009</v>
      </c>
      <c r="R2687" s="44" t="str">
        <f>VLOOKUP(F2687,'Set up'!$A$2:$E$57,5,FALSE)</f>
        <v>Trsf</v>
      </c>
      <c r="S2687" s="1" t="s">
        <v>3000</v>
      </c>
    </row>
    <row r="2688" spans="1:19" ht="15" customHeight="1" x14ac:dyDescent="0.35">
      <c r="A2688" s="4">
        <v>45356</v>
      </c>
      <c r="B2688" s="5">
        <f t="shared" si="803"/>
        <v>3</v>
      </c>
      <c r="C2688" s="5">
        <f t="shared" si="804"/>
        <v>2024</v>
      </c>
      <c r="D2688" s="5" t="s">
        <v>2427</v>
      </c>
      <c r="E2688" s="5" t="str">
        <f>VLOOKUP(F2688,'Set up'!$A$2:$C$57,2,FALSE)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up'!$A$2:$C$57,3,FALSE)</f>
        <v>Cash</v>
      </c>
      <c r="J2688" s="5">
        <f>VLOOKUP(F2688,'Set up'!$A$2:$D$57,4,FALSE)</f>
        <v>0</v>
      </c>
      <c r="K2688" s="4">
        <f t="shared" si="795"/>
        <v>45356</v>
      </c>
      <c r="L2688" s="5">
        <f t="shared" si="796"/>
        <v>3</v>
      </c>
      <c r="M2688" s="5">
        <f t="shared" si="797"/>
        <v>2024</v>
      </c>
      <c r="N2688" s="12">
        <v>3480</v>
      </c>
      <c r="O2688" s="6">
        <f>-N2688</f>
        <v>-3480</v>
      </c>
      <c r="P2688" s="6">
        <f t="shared" si="800"/>
        <v>0</v>
      </c>
      <c r="Q2688" s="7">
        <f t="shared" si="806"/>
        <v>4373806.2500000009</v>
      </c>
      <c r="R2688" s="44" t="str">
        <f>VLOOKUP(F2688,'Set up'!$A$2:$E$57,5,FALSE)</f>
        <v>Trsf</v>
      </c>
      <c r="S2688" s="1" t="s">
        <v>3001</v>
      </c>
    </row>
    <row r="2689" spans="1:19" ht="15" customHeight="1" x14ac:dyDescent="0.35">
      <c r="A2689" s="4">
        <v>45356</v>
      </c>
      <c r="B2689" s="5">
        <f t="shared" si="803"/>
        <v>3</v>
      </c>
      <c r="C2689" s="5">
        <f t="shared" si="804"/>
        <v>2024</v>
      </c>
      <c r="D2689" s="5" t="s">
        <v>2427</v>
      </c>
      <c r="E2689" s="5" t="str">
        <f>VLOOKUP(F2689,'Set up'!$A$2:$C$57,2,FALSE)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up'!$A$2:$C$57,3,FALSE)</f>
        <v>Cash</v>
      </c>
      <c r="J2689" s="5">
        <f>VLOOKUP(F2689,'Set up'!$A$2:$D$57,4,FALSE)</f>
        <v>0</v>
      </c>
      <c r="K2689" s="4">
        <f t="shared" si="795"/>
        <v>45356</v>
      </c>
      <c r="L2689" s="5">
        <f t="shared" si="796"/>
        <v>3</v>
      </c>
      <c r="M2689" s="5">
        <f t="shared" si="797"/>
        <v>2024</v>
      </c>
      <c r="N2689" s="12">
        <v>2146</v>
      </c>
      <c r="O2689" s="6">
        <f>-118.5-2027.5</f>
        <v>-2146</v>
      </c>
      <c r="P2689" s="6">
        <f t="shared" si="800"/>
        <v>0</v>
      </c>
      <c r="Q2689" s="7">
        <f t="shared" si="806"/>
        <v>4375952.2500000009</v>
      </c>
      <c r="R2689" s="44" t="str">
        <f>VLOOKUP(F2689,'Set up'!$A$2:$E$57,5,FALSE)</f>
        <v>Trsf</v>
      </c>
      <c r="S2689" s="1" t="s">
        <v>3002</v>
      </c>
    </row>
    <row r="2690" spans="1:19" ht="15" customHeight="1" x14ac:dyDescent="0.35">
      <c r="A2690" s="4">
        <v>45356</v>
      </c>
      <c r="B2690" s="5">
        <f t="shared" si="803"/>
        <v>3</v>
      </c>
      <c r="C2690" s="5">
        <f t="shared" si="804"/>
        <v>2024</v>
      </c>
      <c r="D2690" s="5" t="s">
        <v>2427</v>
      </c>
      <c r="E2690" s="5" t="str">
        <f>VLOOKUP(F2690,'Set up'!$A$2:$C$57,2,FALSE)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up'!$A$2:$C$57,3,FALSE)</f>
        <v>Cash</v>
      </c>
      <c r="J2690" s="5">
        <f>VLOOKUP(F2690,'Set up'!$A$2:$D$57,4,FALSE)</f>
        <v>0</v>
      </c>
      <c r="K2690" s="4">
        <f t="shared" si="795"/>
        <v>45356</v>
      </c>
      <c r="L2690" s="5">
        <f t="shared" si="796"/>
        <v>3</v>
      </c>
      <c r="M2690" s="5">
        <f t="shared" si="797"/>
        <v>2024</v>
      </c>
      <c r="N2690" s="12">
        <v>3510</v>
      </c>
      <c r="O2690" s="12">
        <f>-972.5-2537.5</f>
        <v>-3510</v>
      </c>
      <c r="P2690" s="6">
        <f t="shared" si="800"/>
        <v>0</v>
      </c>
      <c r="Q2690" s="7">
        <f t="shared" si="806"/>
        <v>4379462.2500000009</v>
      </c>
      <c r="R2690" s="44" t="str">
        <f>VLOOKUP(F2690,'Set up'!$A$2:$E$57,5,FALSE)</f>
        <v>Trsf</v>
      </c>
      <c r="S2690" s="1" t="s">
        <v>3003</v>
      </c>
    </row>
    <row r="2691" spans="1:19" ht="15" customHeight="1" x14ac:dyDescent="0.35">
      <c r="A2691" s="4">
        <v>45356</v>
      </c>
      <c r="B2691" s="5">
        <f t="shared" si="803"/>
        <v>3</v>
      </c>
      <c r="C2691" s="5">
        <f t="shared" si="804"/>
        <v>2024</v>
      </c>
      <c r="D2691" s="5" t="s">
        <v>2427</v>
      </c>
      <c r="E2691" s="5" t="str">
        <f>VLOOKUP(F2691,'Set up'!$A$2:$C$57,2,FALSE)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up'!$A$2:$C$57,3,FALSE)</f>
        <v>Cash</v>
      </c>
      <c r="J2691" s="5">
        <f>VLOOKUP(F2691,'Set up'!$A$2:$D$57,4,FALSE)</f>
        <v>0</v>
      </c>
      <c r="K2691" s="4">
        <f t="shared" ref="K2691:K2754" si="809">A2691+J2691</f>
        <v>45356</v>
      </c>
      <c r="L2691" s="5">
        <f t="shared" ref="L2691:L2754" si="810">MONTH(K2691)</f>
        <v>3</v>
      </c>
      <c r="M2691" s="5">
        <f t="shared" ref="M2691:M2754" si="811">YEAR(K2691)</f>
        <v>2024</v>
      </c>
      <c r="N2691" s="12">
        <v>380</v>
      </c>
      <c r="O2691" s="6">
        <f>-N2691</f>
        <v>-380</v>
      </c>
      <c r="P2691" s="6">
        <f t="shared" si="800"/>
        <v>0</v>
      </c>
      <c r="Q2691" s="7">
        <f t="shared" si="806"/>
        <v>4379842.2500000009</v>
      </c>
      <c r="R2691" s="44" t="str">
        <f>VLOOKUP(F2691,'Set up'!$A$2:$E$57,5,FALSE)</f>
        <v>Trsf</v>
      </c>
      <c r="S2691" s="1" t="s">
        <v>3004</v>
      </c>
    </row>
    <row r="2692" spans="1:19" ht="15" customHeight="1" x14ac:dyDescent="0.35">
      <c r="A2692" s="4">
        <v>45355</v>
      </c>
      <c r="B2692" s="5">
        <f t="shared" si="803"/>
        <v>3</v>
      </c>
      <c r="C2692" s="5">
        <f t="shared" si="804"/>
        <v>2024</v>
      </c>
      <c r="D2692" s="5" t="s">
        <v>2428</v>
      </c>
      <c r="E2692" s="5" t="str">
        <f>VLOOKUP(F2692,'Set up'!$A$2:$C$57,2,FALSE)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up'!$A$2:$C$57,3,FALSE)</f>
        <v>60</v>
      </c>
      <c r="J2692" s="5">
        <f>VLOOKUP(F2692,'Set up'!$A$2:$D$57,4,FALSE)</f>
        <v>60</v>
      </c>
      <c r="K2692" s="4">
        <f t="shared" si="809"/>
        <v>45415</v>
      </c>
      <c r="L2692" s="5">
        <f t="shared" si="810"/>
        <v>5</v>
      </c>
      <c r="M2692" s="5">
        <f t="shared" si="811"/>
        <v>2024</v>
      </c>
      <c r="N2692" s="12">
        <v>3212</v>
      </c>
      <c r="O2692" s="6">
        <f t="shared" ref="O2692" si="812">-N2692</f>
        <v>-3212</v>
      </c>
      <c r="P2692" s="6">
        <f t="shared" si="800"/>
        <v>0</v>
      </c>
      <c r="Q2692" s="7">
        <f t="shared" si="806"/>
        <v>4383054.2500000009</v>
      </c>
      <c r="R2692" s="44" t="str">
        <f>VLOOKUP(F2692,'Set up'!$A$2:$E$57,5,FALSE)</f>
        <v>Chq</v>
      </c>
      <c r="S2692" s="1" t="s">
        <v>2978</v>
      </c>
    </row>
    <row r="2693" spans="1:19" ht="15" customHeight="1" x14ac:dyDescent="0.35">
      <c r="A2693" s="4">
        <v>45356</v>
      </c>
      <c r="B2693" s="5">
        <f t="shared" si="803"/>
        <v>3</v>
      </c>
      <c r="C2693" s="5">
        <f t="shared" si="804"/>
        <v>2024</v>
      </c>
      <c r="D2693" s="5" t="s">
        <v>2429</v>
      </c>
      <c r="E2693" s="5" t="str">
        <f>VLOOKUP(F2693,'Set up'!$A$2:$C$57,2,FALSE)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up'!$A$2:$C$57,3,FALSE)</f>
        <v>Cash</v>
      </c>
      <c r="J2693" s="5">
        <f>VLOOKUP(F2693,'Set up'!$A$2:$D$57,4,FALSE)</f>
        <v>0</v>
      </c>
      <c r="K2693" s="4">
        <f t="shared" si="809"/>
        <v>45356</v>
      </c>
      <c r="L2693" s="5">
        <f t="shared" si="810"/>
        <v>3</v>
      </c>
      <c r="M2693" s="5">
        <f t="shared" si="811"/>
        <v>2024</v>
      </c>
      <c r="N2693" s="12">
        <v>1628</v>
      </c>
      <c r="O2693" s="6">
        <f t="shared" ref="O2693:O2694" si="813">-N2693</f>
        <v>-1628</v>
      </c>
      <c r="P2693" s="6">
        <f t="shared" si="800"/>
        <v>0</v>
      </c>
      <c r="Q2693" s="7">
        <f t="shared" si="806"/>
        <v>4384682.2500000009</v>
      </c>
      <c r="R2693" s="44" t="str">
        <f>VLOOKUP(F2693,'Set up'!$A$2:$E$57,5,FALSE)</f>
        <v>Cash</v>
      </c>
      <c r="S2693" s="1" t="s">
        <v>2495</v>
      </c>
    </row>
    <row r="2694" spans="1:19" ht="15" customHeight="1" x14ac:dyDescent="0.35">
      <c r="A2694" s="4">
        <v>45356</v>
      </c>
      <c r="B2694" s="5">
        <f t="shared" si="803"/>
        <v>3</v>
      </c>
      <c r="C2694" s="5">
        <f t="shared" si="804"/>
        <v>2024</v>
      </c>
      <c r="D2694" s="5" t="s">
        <v>2429</v>
      </c>
      <c r="E2694" s="5" t="str">
        <f>VLOOKUP(F2694,'Set up'!$A$2:$C$57,2,FALSE)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up'!$A$2:$C$57,3,FALSE)</f>
        <v>Cash</v>
      </c>
      <c r="J2694" s="5">
        <f>VLOOKUP(F2694,'Set up'!$A$2:$D$57,4,FALSE)</f>
        <v>0</v>
      </c>
      <c r="K2694" s="4">
        <f t="shared" si="809"/>
        <v>45356</v>
      </c>
      <c r="L2694" s="5">
        <f t="shared" si="810"/>
        <v>3</v>
      </c>
      <c r="M2694" s="5">
        <f t="shared" si="811"/>
        <v>2024</v>
      </c>
      <c r="N2694" s="12">
        <v>630</v>
      </c>
      <c r="O2694" s="6">
        <f t="shared" si="813"/>
        <v>-630</v>
      </c>
      <c r="P2694" s="6">
        <f t="shared" si="800"/>
        <v>0</v>
      </c>
      <c r="Q2694" s="7">
        <f t="shared" si="806"/>
        <v>4385312.2500000009</v>
      </c>
      <c r="R2694" s="44" t="str">
        <f>VLOOKUP(F2694,'Set up'!$A$2:$E$57,5,FALSE)</f>
        <v>Cash</v>
      </c>
      <c r="S2694" s="1" t="s">
        <v>2495</v>
      </c>
    </row>
    <row r="2695" spans="1:19" ht="15" customHeight="1" x14ac:dyDescent="0.35">
      <c r="A2695" s="4">
        <v>45356</v>
      </c>
      <c r="B2695" s="5">
        <f t="shared" si="803"/>
        <v>3</v>
      </c>
      <c r="C2695" s="5">
        <f t="shared" si="804"/>
        <v>2024</v>
      </c>
      <c r="D2695" s="5" t="s">
        <v>2430</v>
      </c>
      <c r="E2695" s="5" t="str">
        <f>VLOOKUP(F2695,'Set up'!$A$2:$C$57,2,FALSE)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up'!$A$2:$C$57,3,FALSE)</f>
        <v>Cash</v>
      </c>
      <c r="J2695" s="5">
        <f>VLOOKUP(F2695,'Set up'!$A$2:$D$57,4,FALSE)</f>
        <v>0</v>
      </c>
      <c r="K2695" s="4">
        <f t="shared" si="809"/>
        <v>45356</v>
      </c>
      <c r="L2695" s="5">
        <f t="shared" si="810"/>
        <v>3</v>
      </c>
      <c r="M2695" s="5">
        <f t="shared" si="811"/>
        <v>2024</v>
      </c>
      <c r="N2695" s="12">
        <v>1738</v>
      </c>
      <c r="O2695" s="12"/>
      <c r="P2695" s="6">
        <f t="shared" si="800"/>
        <v>1738</v>
      </c>
      <c r="Q2695" s="7">
        <f t="shared" si="806"/>
        <v>4387050.2500000009</v>
      </c>
      <c r="R2695" s="44" t="str">
        <f>VLOOKUP(F2695,'Set up'!$A$2:$E$57,5,FALSE)</f>
        <v>Trsf</v>
      </c>
    </row>
    <row r="2696" spans="1:19" ht="15" customHeight="1" x14ac:dyDescent="0.35">
      <c r="A2696" s="4">
        <v>45356</v>
      </c>
      <c r="B2696" s="5">
        <f t="shared" si="803"/>
        <v>3</v>
      </c>
      <c r="C2696" s="5">
        <f t="shared" si="804"/>
        <v>2024</v>
      </c>
      <c r="D2696" s="5" t="s">
        <v>2430</v>
      </c>
      <c r="E2696" s="5" t="str">
        <f>VLOOKUP(F2696,'Set up'!$A$2:$C$57,2,FALSE)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up'!$A$2:$C$57,3,FALSE)</f>
        <v>Cash</v>
      </c>
      <c r="J2696" s="5">
        <f>VLOOKUP(F2696,'Set up'!$A$2:$D$57,4,FALSE)</f>
        <v>0</v>
      </c>
      <c r="K2696" s="4">
        <f t="shared" si="809"/>
        <v>45356</v>
      </c>
      <c r="L2696" s="5">
        <f t="shared" si="810"/>
        <v>3</v>
      </c>
      <c r="M2696" s="5">
        <f t="shared" si="811"/>
        <v>2024</v>
      </c>
      <c r="N2696" s="12">
        <v>110</v>
      </c>
      <c r="O2696" s="12"/>
      <c r="P2696" s="6">
        <f t="shared" si="800"/>
        <v>110</v>
      </c>
      <c r="Q2696" s="7">
        <f t="shared" si="806"/>
        <v>4387160.2500000009</v>
      </c>
      <c r="R2696" s="44" t="str">
        <f>VLOOKUP(F2696,'Set up'!$A$2:$E$57,5,FALSE)</f>
        <v>Trsf</v>
      </c>
    </row>
    <row r="2697" spans="1:19" ht="15" customHeight="1" x14ac:dyDescent="0.35">
      <c r="A2697" s="4">
        <v>45358</v>
      </c>
      <c r="B2697" s="5">
        <f t="shared" si="803"/>
        <v>3</v>
      </c>
      <c r="C2697" s="5">
        <f t="shared" si="804"/>
        <v>2024</v>
      </c>
      <c r="D2697" s="5" t="s">
        <v>2431</v>
      </c>
      <c r="E2697" s="5" t="str">
        <f>VLOOKUP(F2697,'Set up'!$A$2:$C$57,2,FALSE)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up'!$A$2:$C$57,3,FALSE)</f>
        <v>Cash</v>
      </c>
      <c r="J2697" s="5">
        <f>VLOOKUP(F2697,'Set up'!$A$2:$D$57,4,FALSE)</f>
        <v>0</v>
      </c>
      <c r="K2697" s="4">
        <f t="shared" si="809"/>
        <v>45358</v>
      </c>
      <c r="L2697" s="5">
        <f t="shared" si="810"/>
        <v>3</v>
      </c>
      <c r="M2697" s="5">
        <f t="shared" si="811"/>
        <v>2024</v>
      </c>
      <c r="N2697" s="12">
        <v>1738</v>
      </c>
      <c r="O2697" s="6">
        <f t="shared" ref="O2697:O2699" si="814">-N2697</f>
        <v>-1738</v>
      </c>
      <c r="P2697" s="6">
        <f t="shared" si="800"/>
        <v>0</v>
      </c>
      <c r="Q2697" s="7">
        <f t="shared" si="806"/>
        <v>4388898.2500000009</v>
      </c>
      <c r="R2697" s="44" t="str">
        <f>VLOOKUP(F2697,'Set up'!$A$2:$E$57,5,FALSE)</f>
        <v>Trsf</v>
      </c>
      <c r="S2697" s="1" t="s">
        <v>2494</v>
      </c>
    </row>
    <row r="2698" spans="1:19" ht="15" customHeight="1" x14ac:dyDescent="0.35">
      <c r="A2698" s="4">
        <v>45358</v>
      </c>
      <c r="B2698" s="5">
        <f t="shared" si="803"/>
        <v>3</v>
      </c>
      <c r="C2698" s="5">
        <f t="shared" si="804"/>
        <v>2024</v>
      </c>
      <c r="D2698" s="5" t="s">
        <v>2431</v>
      </c>
      <c r="E2698" s="5" t="str">
        <f>VLOOKUP(F2698,'Set up'!$A$2:$C$57,2,FALSE)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up'!$A$2:$C$57,3,FALSE)</f>
        <v>Cash</v>
      </c>
      <c r="J2698" s="5">
        <f>VLOOKUP(F2698,'Set up'!$A$2:$D$57,4,FALSE)</f>
        <v>0</v>
      </c>
      <c r="K2698" s="4">
        <f t="shared" si="809"/>
        <v>45358</v>
      </c>
      <c r="L2698" s="5">
        <f t="shared" si="810"/>
        <v>3</v>
      </c>
      <c r="M2698" s="5">
        <f t="shared" si="811"/>
        <v>2024</v>
      </c>
      <c r="N2698" s="12">
        <v>110</v>
      </c>
      <c r="O2698" s="6">
        <f t="shared" si="814"/>
        <v>-110</v>
      </c>
      <c r="P2698" s="6">
        <f t="shared" si="800"/>
        <v>0</v>
      </c>
      <c r="Q2698" s="7">
        <f t="shared" si="806"/>
        <v>4389008.2500000009</v>
      </c>
      <c r="R2698" s="44" t="str">
        <f>VLOOKUP(F2698,'Set up'!$A$2:$E$57,5,FALSE)</f>
        <v>Trsf</v>
      </c>
      <c r="S2698" s="1" t="s">
        <v>2494</v>
      </c>
    </row>
    <row r="2699" spans="1:19" ht="15" customHeight="1" x14ac:dyDescent="0.35">
      <c r="A2699" s="4">
        <v>45358</v>
      </c>
      <c r="B2699" s="5">
        <f t="shared" si="803"/>
        <v>3</v>
      </c>
      <c r="C2699" s="5">
        <f t="shared" si="804"/>
        <v>2024</v>
      </c>
      <c r="D2699" s="5" t="s">
        <v>2431</v>
      </c>
      <c r="E2699" s="5" t="str">
        <f>VLOOKUP(F2699,'Set up'!$A$2:$C$57,2,FALSE)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up'!$A$2:$C$57,3,FALSE)</f>
        <v>Cash</v>
      </c>
      <c r="J2699" s="5">
        <f>VLOOKUP(F2699,'Set up'!$A$2:$D$57,4,FALSE)</f>
        <v>0</v>
      </c>
      <c r="K2699" s="4">
        <f t="shared" si="809"/>
        <v>45358</v>
      </c>
      <c r="L2699" s="5">
        <f t="shared" si="810"/>
        <v>3</v>
      </c>
      <c r="M2699" s="5">
        <f t="shared" si="811"/>
        <v>2024</v>
      </c>
      <c r="N2699" s="12">
        <v>125</v>
      </c>
      <c r="O2699" s="6">
        <f t="shared" si="814"/>
        <v>-125</v>
      </c>
      <c r="P2699" s="6">
        <f t="shared" si="800"/>
        <v>0</v>
      </c>
      <c r="Q2699" s="7">
        <f t="shared" si="806"/>
        <v>4389133.2500000009</v>
      </c>
      <c r="R2699" s="44" t="str">
        <f>VLOOKUP(F2699,'Set up'!$A$2:$E$57,5,FALSE)</f>
        <v>Trsf</v>
      </c>
      <c r="S2699" s="1" t="s">
        <v>2494</v>
      </c>
    </row>
    <row r="2700" spans="1:19" ht="15" customHeight="1" x14ac:dyDescent="0.35">
      <c r="A2700" s="4">
        <v>45363</v>
      </c>
      <c r="B2700" s="5">
        <f t="shared" si="803"/>
        <v>3</v>
      </c>
      <c r="C2700" s="5">
        <f t="shared" si="804"/>
        <v>2024</v>
      </c>
      <c r="D2700" s="5" t="s">
        <v>2432</v>
      </c>
      <c r="E2700" s="5" t="str">
        <f>VLOOKUP(F2700,'Set up'!$A$2:$C$57,2,FALSE)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up'!$A$2:$C$57,3,FALSE)</f>
        <v>45</v>
      </c>
      <c r="J2700" s="5">
        <f>VLOOKUP(F2700,'Set up'!$A$2:$D$57,4,FALSE)</f>
        <v>45</v>
      </c>
      <c r="K2700" s="4">
        <f t="shared" si="809"/>
        <v>45408</v>
      </c>
      <c r="L2700" s="5">
        <f t="shared" si="810"/>
        <v>4</v>
      </c>
      <c r="M2700" s="5">
        <f t="shared" si="811"/>
        <v>2024</v>
      </c>
      <c r="N2700" s="12">
        <v>1738</v>
      </c>
      <c r="O2700" s="6">
        <f t="shared" ref="O2700:O2707" si="815">-N2700</f>
        <v>-1738</v>
      </c>
      <c r="P2700" s="6">
        <f t="shared" si="800"/>
        <v>0</v>
      </c>
      <c r="Q2700" s="7">
        <f t="shared" si="806"/>
        <v>4390871.2500000009</v>
      </c>
      <c r="R2700" s="44" t="str">
        <f>VLOOKUP(F2700,'Set up'!$A$2:$E$57,5,FALSE)</f>
        <v>PD Chq</v>
      </c>
      <c r="S2700" s="1" t="s">
        <v>2829</v>
      </c>
    </row>
    <row r="2701" spans="1:19" ht="15" customHeight="1" x14ac:dyDescent="0.35">
      <c r="A2701" s="4">
        <v>45363</v>
      </c>
      <c r="B2701" s="5">
        <f t="shared" si="803"/>
        <v>3</v>
      </c>
      <c r="C2701" s="5">
        <f t="shared" si="804"/>
        <v>2024</v>
      </c>
      <c r="D2701" s="5" t="s">
        <v>2432</v>
      </c>
      <c r="E2701" s="5" t="str">
        <f>VLOOKUP(F2701,'Set up'!$A$2:$C$57,2,FALSE)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up'!$A$2:$C$57,3,FALSE)</f>
        <v>45</v>
      </c>
      <c r="J2701" s="5">
        <f>VLOOKUP(F2701,'Set up'!$A$2:$D$57,4,FALSE)</f>
        <v>45</v>
      </c>
      <c r="K2701" s="4">
        <f t="shared" si="809"/>
        <v>45408</v>
      </c>
      <c r="L2701" s="5">
        <f t="shared" si="810"/>
        <v>4</v>
      </c>
      <c r="M2701" s="5">
        <f t="shared" si="811"/>
        <v>2024</v>
      </c>
      <c r="N2701" s="12">
        <v>220</v>
      </c>
      <c r="O2701" s="6">
        <f t="shared" si="815"/>
        <v>-220</v>
      </c>
      <c r="P2701" s="6">
        <f t="shared" si="800"/>
        <v>0</v>
      </c>
      <c r="Q2701" s="7">
        <f t="shared" si="806"/>
        <v>4391091.2500000009</v>
      </c>
      <c r="R2701" s="44" t="str">
        <f>VLOOKUP(F2701,'Set up'!$A$2:$E$57,5,FALSE)</f>
        <v>PD Chq</v>
      </c>
      <c r="S2701" s="1" t="s">
        <v>2829</v>
      </c>
    </row>
    <row r="2702" spans="1:19" ht="15" customHeight="1" x14ac:dyDescent="0.35">
      <c r="A2702" s="4">
        <v>45363</v>
      </c>
      <c r="B2702" s="5">
        <f t="shared" si="803"/>
        <v>3</v>
      </c>
      <c r="C2702" s="5">
        <f t="shared" si="804"/>
        <v>2024</v>
      </c>
      <c r="D2702" s="5" t="s">
        <v>2432</v>
      </c>
      <c r="E2702" s="5" t="str">
        <f>VLOOKUP(F2702,'Set up'!$A$2:$C$57,2,FALSE)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up'!$A$2:$C$57,3,FALSE)</f>
        <v>45</v>
      </c>
      <c r="J2702" s="5">
        <f>VLOOKUP(F2702,'Set up'!$A$2:$D$57,4,FALSE)</f>
        <v>45</v>
      </c>
      <c r="K2702" s="4">
        <f t="shared" si="809"/>
        <v>45408</v>
      </c>
      <c r="L2702" s="5">
        <f t="shared" si="810"/>
        <v>4</v>
      </c>
      <c r="M2702" s="5">
        <f t="shared" si="811"/>
        <v>2024</v>
      </c>
      <c r="N2702" s="12">
        <v>60</v>
      </c>
      <c r="O2702" s="6">
        <f t="shared" si="815"/>
        <v>-60</v>
      </c>
      <c r="P2702" s="6">
        <f t="shared" si="800"/>
        <v>0</v>
      </c>
      <c r="Q2702" s="7">
        <f t="shared" si="806"/>
        <v>4391151.2500000009</v>
      </c>
      <c r="R2702" s="44" t="str">
        <f>VLOOKUP(F2702,'Set up'!$A$2:$E$57,5,FALSE)</f>
        <v>PD Chq</v>
      </c>
      <c r="S2702" s="1" t="s">
        <v>2829</v>
      </c>
    </row>
    <row r="2703" spans="1:19" ht="15" customHeight="1" x14ac:dyDescent="0.35">
      <c r="A2703" s="4">
        <v>45364</v>
      </c>
      <c r="B2703" s="5">
        <f t="shared" si="803"/>
        <v>3</v>
      </c>
      <c r="C2703" s="5">
        <f t="shared" si="804"/>
        <v>2024</v>
      </c>
      <c r="D2703" s="5" t="s">
        <v>2433</v>
      </c>
      <c r="E2703" s="5" t="str">
        <f>VLOOKUP(F2703,'Set up'!$A$2:$C$57,2,FALSE)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up'!$A$2:$C$57,3,FALSE)</f>
        <v>120</v>
      </c>
      <c r="J2703" s="5">
        <f>VLOOKUP(F2703,'Set up'!$A$2:$D$57,4,FALSE)</f>
        <v>120</v>
      </c>
      <c r="K2703" s="4">
        <f t="shared" si="809"/>
        <v>45484</v>
      </c>
      <c r="L2703" s="5">
        <f t="shared" si="810"/>
        <v>7</v>
      </c>
      <c r="M2703" s="5">
        <f t="shared" si="811"/>
        <v>2024</v>
      </c>
      <c r="N2703" s="12">
        <v>12848</v>
      </c>
      <c r="O2703" s="6">
        <f t="shared" si="815"/>
        <v>-12848</v>
      </c>
      <c r="P2703" s="6">
        <f t="shared" si="800"/>
        <v>0</v>
      </c>
      <c r="Q2703" s="7">
        <f t="shared" si="806"/>
        <v>4403999.2500000009</v>
      </c>
      <c r="R2703" s="44" t="str">
        <f>VLOOKUP(F2703,'Set up'!$A$2:$E$57,5,FALSE)</f>
        <v>Trsf</v>
      </c>
      <c r="S2703" s="1" t="s">
        <v>2927</v>
      </c>
    </row>
    <row r="2704" spans="1:19" ht="15" customHeight="1" x14ac:dyDescent="0.35">
      <c r="A2704" s="4">
        <v>45364</v>
      </c>
      <c r="B2704" s="5">
        <f t="shared" si="803"/>
        <v>3</v>
      </c>
      <c r="C2704" s="5">
        <f t="shared" si="804"/>
        <v>2024</v>
      </c>
      <c r="D2704" s="5" t="s">
        <v>2433</v>
      </c>
      <c r="E2704" s="5" t="str">
        <f>VLOOKUP(F2704,'Set up'!$A$2:$C$57,2,FALSE)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up'!$A$2:$C$57,3,FALSE)</f>
        <v>120</v>
      </c>
      <c r="J2704" s="5">
        <f>VLOOKUP(F2704,'Set up'!$A$2:$D$57,4,FALSE)</f>
        <v>120</v>
      </c>
      <c r="K2704" s="4">
        <f t="shared" si="809"/>
        <v>45484</v>
      </c>
      <c r="L2704" s="5">
        <f t="shared" si="810"/>
        <v>7</v>
      </c>
      <c r="M2704" s="5">
        <f t="shared" si="811"/>
        <v>2024</v>
      </c>
      <c r="N2704" s="12">
        <v>1073</v>
      </c>
      <c r="O2704" s="6">
        <f t="shared" si="815"/>
        <v>-1073</v>
      </c>
      <c r="P2704" s="6">
        <f t="shared" si="800"/>
        <v>0</v>
      </c>
      <c r="Q2704" s="7">
        <f t="shared" si="806"/>
        <v>4405072.2500000009</v>
      </c>
      <c r="R2704" s="44" t="str">
        <f>VLOOKUP(F2704,'Set up'!$A$2:$E$57,5,FALSE)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03"/>
        <v>3</v>
      </c>
      <c r="C2705" s="5">
        <f t="shared" si="804"/>
        <v>2024</v>
      </c>
      <c r="D2705" s="5" t="s">
        <v>2433</v>
      </c>
      <c r="E2705" s="5" t="str">
        <f>VLOOKUP(F2705,'Set up'!$A$2:$C$57,2,FALSE)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up'!$A$2:$C$57,3,FALSE)</f>
        <v>120</v>
      </c>
      <c r="J2705" s="5">
        <f>VLOOKUP(F2705,'Set up'!$A$2:$D$57,4,FALSE)</f>
        <v>120</v>
      </c>
      <c r="K2705" s="4">
        <f t="shared" si="809"/>
        <v>45484</v>
      </c>
      <c r="L2705" s="5">
        <f t="shared" si="810"/>
        <v>7</v>
      </c>
      <c r="M2705" s="5">
        <f t="shared" si="811"/>
        <v>2024</v>
      </c>
      <c r="N2705" s="12">
        <v>287.5</v>
      </c>
      <c r="O2705" s="6">
        <f t="shared" si="815"/>
        <v>-287.5</v>
      </c>
      <c r="P2705" s="6">
        <f t="shared" si="800"/>
        <v>0</v>
      </c>
      <c r="Q2705" s="7">
        <f t="shared" si="806"/>
        <v>4405359.7500000009</v>
      </c>
      <c r="R2705" s="44" t="str">
        <f>VLOOKUP(F2705,'Set up'!$A$2:$E$57,5,FALSE)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03"/>
        <v>3</v>
      </c>
      <c r="C2706" s="5">
        <f t="shared" si="804"/>
        <v>2024</v>
      </c>
      <c r="D2706" s="5" t="s">
        <v>2433</v>
      </c>
      <c r="E2706" s="5" t="str">
        <f>VLOOKUP(F2706,'Set up'!$A$2:$C$57,2,FALSE)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up'!$A$2:$C$57,3,FALSE)</f>
        <v>120</v>
      </c>
      <c r="J2706" s="5">
        <f>VLOOKUP(F2706,'Set up'!$A$2:$D$57,4,FALSE)</f>
        <v>120</v>
      </c>
      <c r="K2706" s="4">
        <f t="shared" si="809"/>
        <v>45484</v>
      </c>
      <c r="L2706" s="5">
        <f t="shared" si="810"/>
        <v>7</v>
      </c>
      <c r="M2706" s="5">
        <f t="shared" si="811"/>
        <v>2024</v>
      </c>
      <c r="N2706" s="12">
        <v>440</v>
      </c>
      <c r="O2706" s="6">
        <f t="shared" si="815"/>
        <v>-440</v>
      </c>
      <c r="P2706" s="6">
        <f t="shared" si="800"/>
        <v>0</v>
      </c>
      <c r="Q2706" s="7">
        <f t="shared" si="806"/>
        <v>4405799.7500000009</v>
      </c>
      <c r="R2706" s="44" t="str">
        <f>VLOOKUP(F2706,'Set up'!$A$2:$E$57,5,FALSE)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03"/>
        <v>3</v>
      </c>
      <c r="C2707" s="5">
        <f t="shared" si="804"/>
        <v>2024</v>
      </c>
      <c r="D2707" s="5" t="s">
        <v>2433</v>
      </c>
      <c r="E2707" s="5" t="str">
        <f>VLOOKUP(F2707,'Set up'!$A$2:$C$57,2,FALSE)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up'!$A$2:$C$57,3,FALSE)</f>
        <v>120</v>
      </c>
      <c r="J2707" s="5">
        <f>VLOOKUP(F2707,'Set up'!$A$2:$D$57,4,FALSE)</f>
        <v>120</v>
      </c>
      <c r="K2707" s="4">
        <f t="shared" si="809"/>
        <v>45484</v>
      </c>
      <c r="L2707" s="5">
        <f t="shared" si="810"/>
        <v>7</v>
      </c>
      <c r="M2707" s="5">
        <f t="shared" si="811"/>
        <v>2024</v>
      </c>
      <c r="N2707" s="12">
        <v>420</v>
      </c>
      <c r="O2707" s="6">
        <f t="shared" si="815"/>
        <v>-420</v>
      </c>
      <c r="P2707" s="6">
        <f t="shared" si="800"/>
        <v>0</v>
      </c>
      <c r="Q2707" s="7">
        <f t="shared" si="806"/>
        <v>4406219.7500000009</v>
      </c>
      <c r="R2707" s="44" t="str">
        <f>VLOOKUP(F2707,'Set up'!$A$2:$E$57,5,FALSE)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03"/>
        <v>3</v>
      </c>
      <c r="C2708" s="5">
        <f t="shared" si="804"/>
        <v>2024</v>
      </c>
      <c r="D2708" s="5" t="s">
        <v>2435</v>
      </c>
      <c r="E2708" s="5" t="str">
        <f>VLOOKUP(F2708,'Set up'!$A$2:$C$57,2,FALSE)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up'!$A$2:$C$57,3,FALSE)</f>
        <v>Cash</v>
      </c>
      <c r="J2708" s="5">
        <f>VLOOKUP(F2708,'Set up'!$A$2:$D$57,4,FALSE)</f>
        <v>0</v>
      </c>
      <c r="K2708" s="4">
        <f t="shared" si="809"/>
        <v>45364</v>
      </c>
      <c r="L2708" s="5">
        <f t="shared" si="810"/>
        <v>3</v>
      </c>
      <c r="M2708" s="5">
        <f t="shared" si="811"/>
        <v>2024</v>
      </c>
      <c r="N2708" s="12">
        <v>625</v>
      </c>
      <c r="O2708" s="6">
        <f>-N2708</f>
        <v>-625</v>
      </c>
      <c r="P2708" s="6">
        <f t="shared" si="800"/>
        <v>0</v>
      </c>
      <c r="Q2708" s="7">
        <f t="shared" si="806"/>
        <v>4406844.7500000009</v>
      </c>
      <c r="R2708" s="44" t="str">
        <f>VLOOKUP(F2708,'Set up'!$A$2:$E$57,5,FALSE)</f>
        <v>Trsf</v>
      </c>
      <c r="S2708" s="1" t="s">
        <v>3005</v>
      </c>
    </row>
    <row r="2709" spans="1:19" ht="15" customHeight="1" x14ac:dyDescent="0.35">
      <c r="A2709" s="4">
        <v>45364</v>
      </c>
      <c r="B2709" s="5">
        <f t="shared" si="803"/>
        <v>3</v>
      </c>
      <c r="C2709" s="5">
        <f t="shared" si="804"/>
        <v>2024</v>
      </c>
      <c r="D2709" s="5" t="s">
        <v>2436</v>
      </c>
      <c r="E2709" s="5" t="str">
        <f>VLOOKUP(F2709,'Set up'!$A$2:$C$57,2,FALSE)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up'!$A$2:$C$57,3,FALSE)</f>
        <v>Cash</v>
      </c>
      <c r="J2709" s="5">
        <f>VLOOKUP(F2709,'Set up'!$A$2:$D$57,4,FALSE)</f>
        <v>0</v>
      </c>
      <c r="K2709" s="4">
        <f t="shared" si="809"/>
        <v>45364</v>
      </c>
      <c r="L2709" s="5">
        <f t="shared" si="810"/>
        <v>3</v>
      </c>
      <c r="M2709" s="5">
        <f t="shared" si="811"/>
        <v>2024</v>
      </c>
      <c r="N2709" s="12">
        <v>16060</v>
      </c>
      <c r="O2709" s="12">
        <f>-3257.5-11300-1502.5</f>
        <v>-16060</v>
      </c>
      <c r="P2709" s="6">
        <f t="shared" ref="P2709:P2772" si="816">SUM(N2709+O2709)</f>
        <v>0</v>
      </c>
      <c r="Q2709" s="7">
        <f t="shared" si="806"/>
        <v>4422904.7500000009</v>
      </c>
      <c r="R2709" s="44" t="str">
        <f>VLOOKUP(F2709,'Set up'!$A$2:$E$57,5,FALSE)</f>
        <v>Trsf</v>
      </c>
      <c r="S2709" s="1" t="s">
        <v>3006</v>
      </c>
    </row>
    <row r="2710" spans="1:19" ht="15" customHeight="1" x14ac:dyDescent="0.35">
      <c r="A2710" s="4">
        <v>45364</v>
      </c>
      <c r="B2710" s="5">
        <f t="shared" si="803"/>
        <v>3</v>
      </c>
      <c r="C2710" s="5">
        <f t="shared" si="804"/>
        <v>2024</v>
      </c>
      <c r="D2710" s="5" t="s">
        <v>2436</v>
      </c>
      <c r="E2710" s="5" t="str">
        <f>VLOOKUP(F2710,'Set up'!$A$2:$C$57,2,FALSE)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up'!$A$2:$C$57,3,FALSE)</f>
        <v>Cash</v>
      </c>
      <c r="J2710" s="5">
        <f>VLOOKUP(F2710,'Set up'!$A$2:$D$57,4,FALSE)</f>
        <v>0</v>
      </c>
      <c r="K2710" s="4">
        <f t="shared" si="809"/>
        <v>45364</v>
      </c>
      <c r="L2710" s="5">
        <f t="shared" si="810"/>
        <v>3</v>
      </c>
      <c r="M2710" s="5">
        <f t="shared" si="811"/>
        <v>2024</v>
      </c>
      <c r="N2710" s="12">
        <v>5220</v>
      </c>
      <c r="O2710" s="6">
        <f>-N2710</f>
        <v>-5220</v>
      </c>
      <c r="P2710" s="6">
        <f t="shared" si="816"/>
        <v>0</v>
      </c>
      <c r="Q2710" s="7">
        <f t="shared" si="806"/>
        <v>4428124.7500000009</v>
      </c>
      <c r="R2710" s="44" t="str">
        <f>VLOOKUP(F2710,'Set up'!$A$2:$E$57,5,FALSE)</f>
        <v>Trsf</v>
      </c>
      <c r="S2710" s="1" t="s">
        <v>3067</v>
      </c>
    </row>
    <row r="2711" spans="1:19" ht="15" customHeight="1" x14ac:dyDescent="0.35">
      <c r="A2711" s="4">
        <v>45364</v>
      </c>
      <c r="B2711" s="5">
        <f t="shared" si="803"/>
        <v>3</v>
      </c>
      <c r="C2711" s="5">
        <f t="shared" si="804"/>
        <v>2024</v>
      </c>
      <c r="D2711" s="5" t="s">
        <v>2436</v>
      </c>
      <c r="E2711" s="5" t="str">
        <f>VLOOKUP(F2711,'Set up'!$A$2:$C$57,2,FALSE)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up'!$A$2:$C$57,3,FALSE)</f>
        <v>Cash</v>
      </c>
      <c r="J2711" s="5">
        <f>VLOOKUP(F2711,'Set up'!$A$2:$D$57,4,FALSE)</f>
        <v>0</v>
      </c>
      <c r="K2711" s="4">
        <f t="shared" si="809"/>
        <v>45364</v>
      </c>
      <c r="L2711" s="5">
        <f t="shared" si="810"/>
        <v>3</v>
      </c>
      <c r="M2711" s="5">
        <f t="shared" si="811"/>
        <v>2024</v>
      </c>
      <c r="N2711" s="12">
        <v>3510</v>
      </c>
      <c r="O2711" s="6">
        <f>-N2711</f>
        <v>-3510</v>
      </c>
      <c r="P2711" s="6">
        <f t="shared" si="816"/>
        <v>0</v>
      </c>
      <c r="Q2711" s="7">
        <f t="shared" si="806"/>
        <v>4431634.7500000009</v>
      </c>
      <c r="R2711" s="44" t="str">
        <f>VLOOKUP(F2711,'Set up'!$A$2:$E$57,5,FALSE)</f>
        <v>Trsf</v>
      </c>
      <c r="S2711" s="1" t="s">
        <v>3069</v>
      </c>
    </row>
    <row r="2712" spans="1:19" ht="15" customHeight="1" x14ac:dyDescent="0.35">
      <c r="A2712" s="4">
        <v>45364</v>
      </c>
      <c r="B2712" s="5">
        <f t="shared" si="803"/>
        <v>3</v>
      </c>
      <c r="C2712" s="5">
        <f t="shared" si="804"/>
        <v>2024</v>
      </c>
      <c r="D2712" s="5" t="s">
        <v>2436</v>
      </c>
      <c r="E2712" s="5" t="str">
        <f>VLOOKUP(F2712,'Set up'!$A$2:$C$57,2,FALSE)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up'!$A$2:$C$57,3,FALSE)</f>
        <v>Cash</v>
      </c>
      <c r="J2712" s="5">
        <f>VLOOKUP(F2712,'Set up'!$A$2:$D$57,4,FALSE)</f>
        <v>0</v>
      </c>
      <c r="K2712" s="4">
        <f t="shared" si="809"/>
        <v>45364</v>
      </c>
      <c r="L2712" s="5">
        <f t="shared" si="810"/>
        <v>3</v>
      </c>
      <c r="M2712" s="5">
        <f t="shared" si="811"/>
        <v>2024</v>
      </c>
      <c r="N2712" s="12">
        <v>1000</v>
      </c>
      <c r="O2712" s="6">
        <f>-N2712</f>
        <v>-1000</v>
      </c>
      <c r="P2712" s="6">
        <f t="shared" si="816"/>
        <v>0</v>
      </c>
      <c r="Q2712" s="7">
        <f t="shared" si="806"/>
        <v>4432634.7500000009</v>
      </c>
      <c r="R2712" s="44" t="str">
        <f>VLOOKUP(F2712,'Set up'!$A$2:$E$57,5,FALSE)</f>
        <v>Trsf</v>
      </c>
      <c r="S2712" s="1" t="s">
        <v>3070</v>
      </c>
    </row>
    <row r="2713" spans="1:19" ht="15" customHeight="1" x14ac:dyDescent="0.35">
      <c r="A2713" s="4">
        <v>45364</v>
      </c>
      <c r="B2713" s="5">
        <f t="shared" si="803"/>
        <v>3</v>
      </c>
      <c r="C2713" s="5">
        <f t="shared" si="804"/>
        <v>2024</v>
      </c>
      <c r="D2713" s="5" t="s">
        <v>2436</v>
      </c>
      <c r="E2713" s="5" t="str">
        <f>VLOOKUP(F2713,'Set up'!$A$2:$C$57,2,FALSE)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up'!$A$2:$C$57,3,FALSE)</f>
        <v>Cash</v>
      </c>
      <c r="J2713" s="5">
        <f>VLOOKUP(F2713,'Set up'!$A$2:$D$57,4,FALSE)</f>
        <v>0</v>
      </c>
      <c r="K2713" s="4">
        <f t="shared" si="809"/>
        <v>45364</v>
      </c>
      <c r="L2713" s="5">
        <f t="shared" si="810"/>
        <v>3</v>
      </c>
      <c r="M2713" s="5">
        <f t="shared" si="811"/>
        <v>2024</v>
      </c>
      <c r="N2713" s="12">
        <v>360</v>
      </c>
      <c r="O2713" s="6">
        <f>-N2713</f>
        <v>-360</v>
      </c>
      <c r="P2713" s="6">
        <f t="shared" si="816"/>
        <v>0</v>
      </c>
      <c r="Q2713" s="7">
        <f t="shared" si="806"/>
        <v>4432994.7500000009</v>
      </c>
      <c r="R2713" s="44" t="str">
        <f>VLOOKUP(F2713,'Set up'!$A$2:$E$57,5,FALSE)</f>
        <v>Trsf</v>
      </c>
      <c r="S2713" s="1" t="s">
        <v>3071</v>
      </c>
    </row>
    <row r="2714" spans="1:19" ht="15" customHeight="1" x14ac:dyDescent="0.35">
      <c r="A2714" s="4">
        <v>45364</v>
      </c>
      <c r="B2714" s="5">
        <f t="shared" si="803"/>
        <v>3</v>
      </c>
      <c r="C2714" s="5">
        <f t="shared" si="804"/>
        <v>2024</v>
      </c>
      <c r="D2714" s="5" t="s">
        <v>2436</v>
      </c>
      <c r="E2714" s="5" t="str">
        <f>VLOOKUP(F2714,'Set up'!$A$2:$C$57,2,FALSE)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up'!$A$2:$C$57,3,FALSE)</f>
        <v>Cash</v>
      </c>
      <c r="J2714" s="5">
        <f>VLOOKUP(F2714,'Set up'!$A$2:$D$57,4,FALSE)</f>
        <v>0</v>
      </c>
      <c r="K2714" s="4">
        <f t="shared" si="809"/>
        <v>45364</v>
      </c>
      <c r="L2714" s="5">
        <f t="shared" si="810"/>
        <v>3</v>
      </c>
      <c r="M2714" s="5">
        <f t="shared" si="811"/>
        <v>2024</v>
      </c>
      <c r="N2714" s="12">
        <v>380</v>
      </c>
      <c r="O2714" s="6">
        <f>-N2714</f>
        <v>-380</v>
      </c>
      <c r="P2714" s="6">
        <f t="shared" si="816"/>
        <v>0</v>
      </c>
      <c r="Q2714" s="7">
        <f t="shared" si="806"/>
        <v>4433374.7500000009</v>
      </c>
      <c r="R2714" s="44" t="str">
        <f>VLOOKUP(F2714,'Set up'!$A$2:$E$57,5,FALSE)</f>
        <v>Trsf</v>
      </c>
      <c r="S2714" s="1" t="s">
        <v>3068</v>
      </c>
    </row>
    <row r="2715" spans="1:19" ht="15" customHeight="1" x14ac:dyDescent="0.35">
      <c r="A2715" s="4">
        <v>45367</v>
      </c>
      <c r="B2715" s="5">
        <f t="shared" si="803"/>
        <v>3</v>
      </c>
      <c r="C2715" s="5">
        <f t="shared" si="804"/>
        <v>2024</v>
      </c>
      <c r="D2715" s="5" t="s">
        <v>2438</v>
      </c>
      <c r="E2715" s="5" t="str">
        <f>VLOOKUP(F2715,'Set up'!$A$2:$C$57,2,FALSE)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up'!$A$2:$C$57,3,FALSE)</f>
        <v>Cash</v>
      </c>
      <c r="J2715" s="5">
        <f>VLOOKUP(F2715,'Set up'!$A$2:$D$57,4,FALSE)</f>
        <v>0</v>
      </c>
      <c r="K2715" s="4">
        <f t="shared" si="809"/>
        <v>45367</v>
      </c>
      <c r="L2715" s="5">
        <f t="shared" si="810"/>
        <v>3</v>
      </c>
      <c r="M2715" s="5">
        <f t="shared" si="811"/>
        <v>2024</v>
      </c>
      <c r="N2715" s="12">
        <v>3212</v>
      </c>
      <c r="O2715" s="6">
        <f t="shared" ref="O2715:O2717" si="817">-N2715</f>
        <v>-3212</v>
      </c>
      <c r="P2715" s="6">
        <f t="shared" si="816"/>
        <v>0</v>
      </c>
      <c r="Q2715" s="7">
        <f t="shared" si="806"/>
        <v>4436586.7500000009</v>
      </c>
      <c r="R2715" s="44" t="str">
        <f>VLOOKUP(F2715,'Set up'!$A$2:$E$57,5,FALSE)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03"/>
        <v>3</v>
      </c>
      <c r="C2716" s="5">
        <f t="shared" si="804"/>
        <v>2024</v>
      </c>
      <c r="D2716" s="5" t="s">
        <v>2438</v>
      </c>
      <c r="E2716" s="5" t="str">
        <f>VLOOKUP(F2716,'Set up'!$A$2:$C$57,2,FALSE)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up'!$A$2:$C$57,3,FALSE)</f>
        <v>Cash</v>
      </c>
      <c r="J2716" s="5">
        <f>VLOOKUP(F2716,'Set up'!$A$2:$D$57,4,FALSE)</f>
        <v>0</v>
      </c>
      <c r="K2716" s="4">
        <f t="shared" si="809"/>
        <v>45367</v>
      </c>
      <c r="L2716" s="5">
        <f t="shared" si="810"/>
        <v>3</v>
      </c>
      <c r="M2716" s="5">
        <f t="shared" si="811"/>
        <v>2024</v>
      </c>
      <c r="N2716" s="12">
        <v>828</v>
      </c>
      <c r="O2716" s="6">
        <f t="shared" si="817"/>
        <v>-828</v>
      </c>
      <c r="P2716" s="6">
        <f t="shared" si="816"/>
        <v>0</v>
      </c>
      <c r="Q2716" s="7">
        <f t="shared" si="806"/>
        <v>4437414.7500000009</v>
      </c>
      <c r="R2716" s="44" t="str">
        <f>VLOOKUP(F2716,'Set up'!$A$2:$E$57,5,FALSE)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03"/>
        <v>3</v>
      </c>
      <c r="C2717" s="5">
        <f t="shared" si="804"/>
        <v>2024</v>
      </c>
      <c r="D2717" s="5" t="s">
        <v>2438</v>
      </c>
      <c r="E2717" s="5" t="str">
        <f>VLOOKUP(F2717,'Set up'!$A$2:$C$57,2,FALSE)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up'!$A$2:$C$57,3,FALSE)</f>
        <v>Cash</v>
      </c>
      <c r="J2717" s="5">
        <f>VLOOKUP(F2717,'Set up'!$A$2:$D$57,4,FALSE)</f>
        <v>0</v>
      </c>
      <c r="K2717" s="4">
        <f t="shared" si="809"/>
        <v>45367</v>
      </c>
      <c r="L2717" s="5">
        <f t="shared" si="810"/>
        <v>3</v>
      </c>
      <c r="M2717" s="5">
        <f t="shared" si="811"/>
        <v>2024</v>
      </c>
      <c r="N2717" s="12">
        <v>567.6</v>
      </c>
      <c r="O2717" s="6">
        <f t="shared" si="817"/>
        <v>-567.6</v>
      </c>
      <c r="P2717" s="6">
        <f t="shared" si="816"/>
        <v>0</v>
      </c>
      <c r="Q2717" s="7">
        <f t="shared" si="806"/>
        <v>4437982.3500000006</v>
      </c>
      <c r="R2717" s="44" t="str">
        <f>VLOOKUP(F2717,'Set up'!$A$2:$E$57,5,FALSE)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03"/>
        <v>3</v>
      </c>
      <c r="C2718" s="5">
        <f t="shared" si="804"/>
        <v>2024</v>
      </c>
      <c r="D2718" s="5" t="s">
        <v>2438</v>
      </c>
      <c r="E2718" s="5" t="str">
        <f>VLOOKUP(F2718,'Set up'!$A$2:$C$57,2,FALSE)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up'!$A$2:$C$57,3,FALSE)</f>
        <v>Cash</v>
      </c>
      <c r="J2718" s="5">
        <f>VLOOKUP(F2718,'Set up'!$A$2:$D$57,4,FALSE)</f>
        <v>0</v>
      </c>
      <c r="K2718" s="4">
        <f t="shared" si="809"/>
        <v>45367</v>
      </c>
      <c r="L2718" s="5">
        <f t="shared" si="810"/>
        <v>3</v>
      </c>
      <c r="M2718" s="5">
        <f t="shared" si="811"/>
        <v>2024</v>
      </c>
      <c r="N2718" s="12">
        <v>110</v>
      </c>
      <c r="O2718" s="6">
        <f t="shared" ref="O2718:O2719" si="818">-N2718</f>
        <v>-110</v>
      </c>
      <c r="P2718" s="6">
        <f t="shared" si="816"/>
        <v>0</v>
      </c>
      <c r="Q2718" s="7">
        <f t="shared" si="806"/>
        <v>4438092.3500000006</v>
      </c>
      <c r="R2718" s="44" t="str">
        <f>VLOOKUP(F2718,'Set up'!$A$2:$E$57,5,FALSE)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03"/>
        <v>3</v>
      </c>
      <c r="C2719" s="5">
        <f t="shared" si="804"/>
        <v>2024</v>
      </c>
      <c r="D2719" s="5" t="s">
        <v>2438</v>
      </c>
      <c r="E2719" s="5" t="str">
        <f>VLOOKUP(F2719,'Set up'!$A$2:$C$57,2,FALSE)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up'!$A$2:$C$57,3,FALSE)</f>
        <v>Cash</v>
      </c>
      <c r="J2719" s="5">
        <f>VLOOKUP(F2719,'Set up'!$A$2:$D$57,4,FALSE)</f>
        <v>0</v>
      </c>
      <c r="K2719" s="4">
        <f t="shared" si="809"/>
        <v>45367</v>
      </c>
      <c r="L2719" s="5">
        <f t="shared" si="810"/>
        <v>3</v>
      </c>
      <c r="M2719" s="5">
        <f t="shared" si="811"/>
        <v>2024</v>
      </c>
      <c r="N2719" s="12">
        <v>160</v>
      </c>
      <c r="O2719" s="6">
        <f t="shared" si="818"/>
        <v>-160</v>
      </c>
      <c r="P2719" s="6">
        <f t="shared" si="816"/>
        <v>0</v>
      </c>
      <c r="Q2719" s="7">
        <f t="shared" si="806"/>
        <v>4438252.3500000006</v>
      </c>
      <c r="R2719" s="44" t="str">
        <f>VLOOKUP(F2719,'Set up'!$A$2:$E$57,5,FALSE)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19">MONTH(A2720)</f>
        <v>3</v>
      </c>
      <c r="C2720" s="5">
        <f t="shared" ref="C2720:C2783" si="820">YEAR(A2720)</f>
        <v>2024</v>
      </c>
      <c r="D2720" s="5" t="s">
        <v>2439</v>
      </c>
      <c r="E2720" s="5" t="str">
        <f>VLOOKUP(F2720,'Set up'!$A$2:$C$57,2,FALSE)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up'!$A$2:$C$57,3,FALSE)</f>
        <v>Cash</v>
      </c>
      <c r="J2720" s="5">
        <f>VLOOKUP(F2720,'Set up'!$A$2:$D$57,4,FALSE)</f>
        <v>0</v>
      </c>
      <c r="K2720" s="4">
        <f t="shared" si="809"/>
        <v>45367</v>
      </c>
      <c r="L2720" s="5">
        <f t="shared" si="810"/>
        <v>3</v>
      </c>
      <c r="M2720" s="5">
        <f t="shared" si="811"/>
        <v>2024</v>
      </c>
      <c r="N2720" s="12">
        <v>200</v>
      </c>
      <c r="O2720" s="6">
        <f t="shared" ref="O2720" si="821">-N2720</f>
        <v>-200</v>
      </c>
      <c r="P2720" s="6">
        <f t="shared" si="816"/>
        <v>0</v>
      </c>
      <c r="Q2720" s="7">
        <f t="shared" si="806"/>
        <v>4438452.3500000006</v>
      </c>
      <c r="R2720" s="44" t="str">
        <f>VLOOKUP(F2720,'Set up'!$A$2:$E$57,5,FALSE)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19"/>
        <v>3</v>
      </c>
      <c r="C2721" s="5">
        <f t="shared" si="820"/>
        <v>2024</v>
      </c>
      <c r="D2721" s="5" t="s">
        <v>2441</v>
      </c>
      <c r="E2721" s="5" t="str">
        <f>VLOOKUP(F2721,'Set up'!$A$2:$C$57,2,FALSE)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up'!$A$2:$C$57,3,FALSE)</f>
        <v>Cash</v>
      </c>
      <c r="J2721" s="5">
        <f>VLOOKUP(F2721,'Set up'!$A$2:$D$57,4,FALSE)</f>
        <v>0</v>
      </c>
      <c r="K2721" s="4">
        <f t="shared" si="809"/>
        <v>45367</v>
      </c>
      <c r="L2721" s="5">
        <f t="shared" si="810"/>
        <v>3</v>
      </c>
      <c r="M2721" s="5">
        <f t="shared" si="811"/>
        <v>2024</v>
      </c>
      <c r="N2721" s="12">
        <v>1738</v>
      </c>
      <c r="O2721" s="12"/>
      <c r="P2721" s="6">
        <f t="shared" si="816"/>
        <v>1738</v>
      </c>
      <c r="Q2721" s="7">
        <f t="shared" si="806"/>
        <v>4440190.3500000006</v>
      </c>
      <c r="R2721" s="44" t="str">
        <f>VLOOKUP(F2721,'Set up'!$A$2:$E$57,5,FALSE)</f>
        <v>Trsf</v>
      </c>
    </row>
    <row r="2722" spans="1:19" ht="15" customHeight="1" x14ac:dyDescent="0.35">
      <c r="A2722" s="4">
        <v>45367</v>
      </c>
      <c r="B2722" s="5">
        <f t="shared" si="819"/>
        <v>3</v>
      </c>
      <c r="C2722" s="5">
        <f t="shared" si="820"/>
        <v>2024</v>
      </c>
      <c r="D2722" s="5" t="s">
        <v>2441</v>
      </c>
      <c r="E2722" s="5" t="str">
        <f>VLOOKUP(F2722,'Set up'!$A$2:$C$57,2,FALSE)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up'!$A$2:$C$57,3,FALSE)</f>
        <v>Cash</v>
      </c>
      <c r="J2722" s="5">
        <f>VLOOKUP(F2722,'Set up'!$A$2:$D$57,4,FALSE)</f>
        <v>0</v>
      </c>
      <c r="K2722" s="4">
        <f t="shared" si="809"/>
        <v>45367</v>
      </c>
      <c r="L2722" s="5">
        <f t="shared" si="810"/>
        <v>3</v>
      </c>
      <c r="M2722" s="5">
        <f t="shared" si="811"/>
        <v>2024</v>
      </c>
      <c r="N2722" s="12">
        <v>405</v>
      </c>
      <c r="O2722" s="12"/>
      <c r="P2722" s="6">
        <f t="shared" si="816"/>
        <v>405</v>
      </c>
      <c r="Q2722" s="7">
        <f t="shared" si="806"/>
        <v>4440595.3500000006</v>
      </c>
      <c r="R2722" s="44" t="str">
        <f>VLOOKUP(F2722,'Set up'!$A$2:$E$57,5,FALSE)</f>
        <v>Trsf</v>
      </c>
    </row>
    <row r="2723" spans="1:19" ht="15" customHeight="1" x14ac:dyDescent="0.35">
      <c r="A2723" s="4">
        <v>45367</v>
      </c>
      <c r="B2723" s="5">
        <f t="shared" si="819"/>
        <v>3</v>
      </c>
      <c r="C2723" s="5">
        <f t="shared" si="820"/>
        <v>2024</v>
      </c>
      <c r="D2723" s="5" t="s">
        <v>2441</v>
      </c>
      <c r="E2723" s="5" t="str">
        <f>VLOOKUP(F2723,'Set up'!$A$2:$C$57,2,FALSE)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up'!$A$2:$C$57,3,FALSE)</f>
        <v>Cash</v>
      </c>
      <c r="J2723" s="5">
        <f>VLOOKUP(F2723,'Set up'!$A$2:$D$57,4,FALSE)</f>
        <v>0</v>
      </c>
      <c r="K2723" s="4">
        <f t="shared" si="809"/>
        <v>45367</v>
      </c>
      <c r="L2723" s="5">
        <f t="shared" si="810"/>
        <v>3</v>
      </c>
      <c r="M2723" s="5">
        <f t="shared" si="811"/>
        <v>2024</v>
      </c>
      <c r="N2723" s="12">
        <v>187.5</v>
      </c>
      <c r="O2723" s="12"/>
      <c r="P2723" s="6">
        <f t="shared" si="816"/>
        <v>187.5</v>
      </c>
      <c r="Q2723" s="7">
        <f t="shared" si="806"/>
        <v>4440782.8500000006</v>
      </c>
      <c r="R2723" s="44" t="str">
        <f>VLOOKUP(F2723,'Set up'!$A$2:$E$57,5,FALSE)</f>
        <v>Trsf</v>
      </c>
    </row>
    <row r="2724" spans="1:19" ht="15" customHeight="1" x14ac:dyDescent="0.35">
      <c r="A2724" s="4">
        <v>45367</v>
      </c>
      <c r="B2724" s="5">
        <f t="shared" si="819"/>
        <v>3</v>
      </c>
      <c r="C2724" s="5">
        <f t="shared" si="820"/>
        <v>2024</v>
      </c>
      <c r="D2724" s="5" t="s">
        <v>2441</v>
      </c>
      <c r="E2724" s="5" t="str">
        <f>VLOOKUP(F2724,'Set up'!$A$2:$C$57,2,FALSE)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up'!$A$2:$C$57,3,FALSE)</f>
        <v>Cash</v>
      </c>
      <c r="J2724" s="5">
        <f>VLOOKUP(F2724,'Set up'!$A$2:$D$57,4,FALSE)</f>
        <v>0</v>
      </c>
      <c r="K2724" s="4">
        <f t="shared" si="809"/>
        <v>45367</v>
      </c>
      <c r="L2724" s="5">
        <f t="shared" si="810"/>
        <v>3</v>
      </c>
      <c r="M2724" s="5">
        <f t="shared" si="811"/>
        <v>2024</v>
      </c>
      <c r="N2724" s="12">
        <v>110</v>
      </c>
      <c r="O2724" s="12"/>
      <c r="P2724" s="6">
        <f t="shared" si="816"/>
        <v>110</v>
      </c>
      <c r="Q2724" s="7">
        <f t="shared" si="806"/>
        <v>4440892.8500000006</v>
      </c>
      <c r="R2724" s="44" t="str">
        <f>VLOOKUP(F2724,'Set up'!$A$2:$E$57,5,FALSE)</f>
        <v>Trsf</v>
      </c>
    </row>
    <row r="2725" spans="1:19" ht="15" customHeight="1" x14ac:dyDescent="0.35">
      <c r="A2725" s="4">
        <v>45367</v>
      </c>
      <c r="B2725" s="5">
        <f t="shared" si="819"/>
        <v>3</v>
      </c>
      <c r="C2725" s="5">
        <f t="shared" si="820"/>
        <v>2024</v>
      </c>
      <c r="D2725" s="5" t="s">
        <v>2441</v>
      </c>
      <c r="E2725" s="5" t="str">
        <f>VLOOKUP(F2725,'Set up'!$A$2:$C$57,2,FALSE)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up'!$A$2:$C$57,3,FALSE)</f>
        <v>Cash</v>
      </c>
      <c r="J2725" s="5">
        <f>VLOOKUP(F2725,'Set up'!$A$2:$D$57,4,FALSE)</f>
        <v>0</v>
      </c>
      <c r="K2725" s="4">
        <f t="shared" si="809"/>
        <v>45367</v>
      </c>
      <c r="L2725" s="5">
        <f t="shared" si="810"/>
        <v>3</v>
      </c>
      <c r="M2725" s="5">
        <f t="shared" si="811"/>
        <v>2024</v>
      </c>
      <c r="N2725" s="12">
        <v>390</v>
      </c>
      <c r="O2725" s="12"/>
      <c r="P2725" s="6">
        <f t="shared" si="816"/>
        <v>390</v>
      </c>
      <c r="Q2725" s="7">
        <f t="shared" si="806"/>
        <v>4441282.8500000006</v>
      </c>
      <c r="R2725" s="44" t="str">
        <f>VLOOKUP(F2725,'Set up'!$A$2:$E$57,5,FALSE)</f>
        <v>Trsf</v>
      </c>
    </row>
    <row r="2726" spans="1:19" ht="15" customHeight="1" x14ac:dyDescent="0.35">
      <c r="A2726" s="4">
        <v>45367</v>
      </c>
      <c r="B2726" s="5">
        <f t="shared" si="819"/>
        <v>3</v>
      </c>
      <c r="C2726" s="5">
        <f t="shared" si="820"/>
        <v>2024</v>
      </c>
      <c r="D2726" s="5" t="s">
        <v>2441</v>
      </c>
      <c r="E2726" s="5" t="str">
        <f>VLOOKUP(F2726,'Set up'!$A$2:$C$57,2,FALSE)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up'!$A$2:$C$57,3,FALSE)</f>
        <v>Cash</v>
      </c>
      <c r="J2726" s="5">
        <f>VLOOKUP(F2726,'Set up'!$A$2:$D$57,4,FALSE)</f>
        <v>0</v>
      </c>
      <c r="K2726" s="4">
        <f t="shared" si="809"/>
        <v>45367</v>
      </c>
      <c r="L2726" s="5">
        <f t="shared" si="810"/>
        <v>3</v>
      </c>
      <c r="M2726" s="5">
        <f t="shared" si="811"/>
        <v>2024</v>
      </c>
      <c r="N2726" s="12">
        <v>283.8</v>
      </c>
      <c r="O2726" s="12"/>
      <c r="P2726" s="6">
        <f t="shared" si="816"/>
        <v>283.8</v>
      </c>
      <c r="Q2726" s="7">
        <f t="shared" si="806"/>
        <v>4441566.6500000004</v>
      </c>
      <c r="R2726" s="44" t="str">
        <f>VLOOKUP(F2726,'Set up'!$A$2:$E$57,5,FALSE)</f>
        <v>Trsf</v>
      </c>
    </row>
    <row r="2727" spans="1:19" ht="15" customHeight="1" x14ac:dyDescent="0.35">
      <c r="A2727" s="4">
        <v>45367</v>
      </c>
      <c r="B2727" s="5">
        <f t="shared" si="819"/>
        <v>3</v>
      </c>
      <c r="C2727" s="5">
        <f t="shared" si="820"/>
        <v>2024</v>
      </c>
      <c r="D2727" s="5" t="s">
        <v>2441</v>
      </c>
      <c r="E2727" s="5" t="str">
        <f>VLOOKUP(F2727,'Set up'!$A$2:$C$57,2,FALSE)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up'!$A$2:$C$57,3,FALSE)</f>
        <v>Cash</v>
      </c>
      <c r="J2727" s="5">
        <f>VLOOKUP(F2727,'Set up'!$A$2:$D$57,4,FALSE)</f>
        <v>0</v>
      </c>
      <c r="K2727" s="4">
        <f t="shared" si="809"/>
        <v>45367</v>
      </c>
      <c r="L2727" s="5">
        <f t="shared" si="810"/>
        <v>3</v>
      </c>
      <c r="M2727" s="5">
        <f t="shared" si="811"/>
        <v>2024</v>
      </c>
      <c r="N2727" s="12">
        <v>260</v>
      </c>
      <c r="O2727" s="12"/>
      <c r="P2727" s="6">
        <f t="shared" si="816"/>
        <v>260</v>
      </c>
      <c r="Q2727" s="7">
        <f t="shared" si="806"/>
        <v>4441826.6500000004</v>
      </c>
      <c r="R2727" s="44" t="str">
        <f>VLOOKUP(F2727,'Set up'!$A$2:$E$57,5,FALSE)</f>
        <v>Trsf</v>
      </c>
    </row>
    <row r="2728" spans="1:19" ht="15" customHeight="1" x14ac:dyDescent="0.35">
      <c r="A2728" s="4">
        <v>45367</v>
      </c>
      <c r="B2728" s="5">
        <f t="shared" si="819"/>
        <v>3</v>
      </c>
      <c r="C2728" s="5">
        <f t="shared" si="820"/>
        <v>2024</v>
      </c>
      <c r="D2728" s="5" t="s">
        <v>2441</v>
      </c>
      <c r="E2728" s="5" t="str">
        <f>VLOOKUP(F2728,'Set up'!$A$2:$C$57,2,FALSE)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up'!$A$2:$C$57,3,FALSE)</f>
        <v>Cash</v>
      </c>
      <c r="J2728" s="5">
        <f>VLOOKUP(F2728,'Set up'!$A$2:$D$57,4,FALSE)</f>
        <v>0</v>
      </c>
      <c r="K2728" s="4">
        <f t="shared" si="809"/>
        <v>45367</v>
      </c>
      <c r="L2728" s="5">
        <f t="shared" si="810"/>
        <v>3</v>
      </c>
      <c r="M2728" s="5">
        <f t="shared" si="811"/>
        <v>2024</v>
      </c>
      <c r="N2728" s="12">
        <v>120</v>
      </c>
      <c r="O2728" s="12"/>
      <c r="P2728" s="6">
        <f t="shared" si="816"/>
        <v>120</v>
      </c>
      <c r="Q2728" s="7">
        <f t="shared" si="806"/>
        <v>4441946.6500000004</v>
      </c>
      <c r="R2728" s="44" t="str">
        <f>VLOOKUP(F2728,'Set up'!$A$2:$E$57,5,FALSE)</f>
        <v>Trsf</v>
      </c>
    </row>
    <row r="2729" spans="1:19" ht="15" customHeight="1" x14ac:dyDescent="0.35">
      <c r="A2729" s="4">
        <v>45367</v>
      </c>
      <c r="B2729" s="5">
        <f t="shared" si="819"/>
        <v>3</v>
      </c>
      <c r="C2729" s="5">
        <f t="shared" si="820"/>
        <v>2024</v>
      </c>
      <c r="D2729" s="5" t="s">
        <v>2443</v>
      </c>
      <c r="E2729" s="5" t="str">
        <f>VLOOKUP(F2729,'Set up'!$A$2:$C$57,2,FALSE)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up'!$A$2:$C$57,3,FALSE)</f>
        <v>Cash</v>
      </c>
      <c r="J2729" s="5">
        <f>VLOOKUP(F2729,'Set up'!$A$2:$D$57,4,FALSE)</f>
        <v>0</v>
      </c>
      <c r="K2729" s="4">
        <f t="shared" si="809"/>
        <v>45367</v>
      </c>
      <c r="L2729" s="5">
        <f t="shared" si="810"/>
        <v>3</v>
      </c>
      <c r="M2729" s="5">
        <f t="shared" si="811"/>
        <v>2024</v>
      </c>
      <c r="N2729" s="12">
        <v>187.5</v>
      </c>
      <c r="O2729" s="6">
        <f t="shared" ref="O2729:O2739" si="822">-N2729</f>
        <v>-187.5</v>
      </c>
      <c r="P2729" s="6">
        <f t="shared" si="816"/>
        <v>0</v>
      </c>
      <c r="Q2729" s="7">
        <f>SUM(Q2728+N2729)</f>
        <v>4442134.1500000004</v>
      </c>
      <c r="R2729" s="44" t="str">
        <f>VLOOKUP(F2729,'Set up'!$A$2:$E$57,5,FALSE)</f>
        <v>Trsf</v>
      </c>
      <c r="S2729" s="1" t="s">
        <v>3072</v>
      </c>
    </row>
    <row r="2730" spans="1:19" ht="15" customHeight="1" x14ac:dyDescent="0.35">
      <c r="A2730" s="4">
        <v>45367</v>
      </c>
      <c r="B2730" s="5">
        <f t="shared" si="819"/>
        <v>3</v>
      </c>
      <c r="C2730" s="5">
        <f t="shared" si="820"/>
        <v>2024</v>
      </c>
      <c r="D2730" s="5" t="s">
        <v>2444</v>
      </c>
      <c r="E2730" s="5" t="str">
        <f>VLOOKUP(F2730,'Set up'!$A$2:$C$57,2,FALSE)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up'!$A$2:$C$57,3,FALSE)</f>
        <v>Cash</v>
      </c>
      <c r="J2730" s="5">
        <f>VLOOKUP(F2730,'Set up'!$A$2:$D$57,4,FALSE)</f>
        <v>0</v>
      </c>
      <c r="K2730" s="4">
        <f t="shared" si="809"/>
        <v>45367</v>
      </c>
      <c r="L2730" s="5">
        <f t="shared" si="810"/>
        <v>3</v>
      </c>
      <c r="M2730" s="5">
        <f t="shared" si="811"/>
        <v>2024</v>
      </c>
      <c r="N2730" s="12">
        <v>4818</v>
      </c>
      <c r="O2730" s="6">
        <f t="shared" si="822"/>
        <v>-4818</v>
      </c>
      <c r="P2730" s="6">
        <f t="shared" si="816"/>
        <v>0</v>
      </c>
      <c r="Q2730" s="7">
        <f t="shared" ref="Q2730:Q2768" si="823">SUM(Q2729+N2730)</f>
        <v>4446952.1500000004</v>
      </c>
      <c r="R2730" s="44" t="str">
        <f>VLOOKUP(F2730,'Set up'!$A$2:$E$57,5,FALSE)</f>
        <v>Trsf</v>
      </c>
      <c r="S2730" s="1" t="s">
        <v>3073</v>
      </c>
    </row>
    <row r="2731" spans="1:19" ht="15" customHeight="1" x14ac:dyDescent="0.35">
      <c r="A2731" s="4">
        <v>45367</v>
      </c>
      <c r="B2731" s="5">
        <f t="shared" si="819"/>
        <v>3</v>
      </c>
      <c r="C2731" s="5">
        <f t="shared" si="820"/>
        <v>2024</v>
      </c>
      <c r="D2731" s="5" t="s">
        <v>2444</v>
      </c>
      <c r="E2731" s="5" t="str">
        <f>VLOOKUP(F2731,'Set up'!$A$2:$C$57,2,FALSE)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up'!$A$2:$C$57,3,FALSE)</f>
        <v>Cash</v>
      </c>
      <c r="J2731" s="5">
        <f>VLOOKUP(F2731,'Set up'!$A$2:$D$57,4,FALSE)</f>
        <v>0</v>
      </c>
      <c r="K2731" s="4">
        <f t="shared" si="809"/>
        <v>45367</v>
      </c>
      <c r="L2731" s="5">
        <f t="shared" si="810"/>
        <v>3</v>
      </c>
      <c r="M2731" s="5">
        <f t="shared" si="811"/>
        <v>2024</v>
      </c>
      <c r="N2731" s="12">
        <v>1931.4</v>
      </c>
      <c r="O2731" s="6">
        <f t="shared" si="822"/>
        <v>-1931.4</v>
      </c>
      <c r="P2731" s="6">
        <f t="shared" si="816"/>
        <v>0</v>
      </c>
      <c r="Q2731" s="7">
        <f t="shared" si="823"/>
        <v>4448883.5500000007</v>
      </c>
      <c r="R2731" s="44" t="str">
        <f>VLOOKUP(F2731,'Set up'!$A$2:$E$57,5,FALSE)</f>
        <v>Trsf</v>
      </c>
      <c r="S2731" s="1" t="s">
        <v>3074</v>
      </c>
    </row>
    <row r="2732" spans="1:19" ht="15" customHeight="1" x14ac:dyDescent="0.35">
      <c r="A2732" s="4">
        <v>45367</v>
      </c>
      <c r="B2732" s="5">
        <f t="shared" si="819"/>
        <v>3</v>
      </c>
      <c r="C2732" s="5">
        <f t="shared" si="820"/>
        <v>2024</v>
      </c>
      <c r="D2732" s="5" t="s">
        <v>2444</v>
      </c>
      <c r="E2732" s="5" t="str">
        <f>VLOOKUP(F2732,'Set up'!$A$2:$C$57,2,FALSE)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up'!$A$2:$C$57,3,FALSE)</f>
        <v>Cash</v>
      </c>
      <c r="J2732" s="5">
        <f>VLOOKUP(F2732,'Set up'!$A$2:$D$57,4,FALSE)</f>
        <v>0</v>
      </c>
      <c r="K2732" s="4">
        <f t="shared" si="809"/>
        <v>45367</v>
      </c>
      <c r="L2732" s="5">
        <f t="shared" si="810"/>
        <v>3</v>
      </c>
      <c r="M2732" s="5">
        <f t="shared" si="811"/>
        <v>2024</v>
      </c>
      <c r="N2732" s="12">
        <v>1170</v>
      </c>
      <c r="O2732" s="6">
        <f t="shared" si="822"/>
        <v>-1170</v>
      </c>
      <c r="P2732" s="6">
        <f t="shared" si="816"/>
        <v>0</v>
      </c>
      <c r="Q2732" s="7">
        <f t="shared" si="823"/>
        <v>4450053.5500000007</v>
      </c>
      <c r="R2732" s="44" t="str">
        <f>VLOOKUP(F2732,'Set up'!$A$2:$E$57,5,FALSE)</f>
        <v>Trsf</v>
      </c>
      <c r="S2732" s="1" t="s">
        <v>3075</v>
      </c>
    </row>
    <row r="2733" spans="1:19" ht="15" customHeight="1" x14ac:dyDescent="0.35">
      <c r="A2733" s="4">
        <v>45367</v>
      </c>
      <c r="B2733" s="5">
        <f t="shared" si="819"/>
        <v>3</v>
      </c>
      <c r="C2733" s="5">
        <f t="shared" si="820"/>
        <v>2024</v>
      </c>
      <c r="D2733" s="5" t="s">
        <v>2444</v>
      </c>
      <c r="E2733" s="5" t="str">
        <f>VLOOKUP(F2733,'Set up'!$A$2:$C$57,2,FALSE)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up'!$A$2:$C$57,3,FALSE)</f>
        <v>Cash</v>
      </c>
      <c r="J2733" s="5">
        <f>VLOOKUP(F2733,'Set up'!$A$2:$D$57,4,FALSE)</f>
        <v>0</v>
      </c>
      <c r="K2733" s="4">
        <f t="shared" si="809"/>
        <v>45367</v>
      </c>
      <c r="L2733" s="5">
        <f t="shared" si="810"/>
        <v>3</v>
      </c>
      <c r="M2733" s="5">
        <f t="shared" si="811"/>
        <v>2024</v>
      </c>
      <c r="N2733" s="12">
        <v>1000</v>
      </c>
      <c r="O2733" s="6">
        <f t="shared" si="822"/>
        <v>-1000</v>
      </c>
      <c r="P2733" s="6">
        <f t="shared" si="816"/>
        <v>0</v>
      </c>
      <c r="Q2733" s="7">
        <f t="shared" si="823"/>
        <v>4451053.5500000007</v>
      </c>
      <c r="R2733" s="44" t="str">
        <f>VLOOKUP(F2733,'Set up'!$A$2:$E$57,5,FALSE)</f>
        <v>Trsf</v>
      </c>
      <c r="S2733" s="1" t="s">
        <v>3070</v>
      </c>
    </row>
    <row r="2734" spans="1:19" ht="15" customHeight="1" x14ac:dyDescent="0.35">
      <c r="A2734" s="4">
        <v>45367</v>
      </c>
      <c r="B2734" s="5">
        <f t="shared" si="819"/>
        <v>3</v>
      </c>
      <c r="C2734" s="5">
        <f t="shared" si="820"/>
        <v>2024</v>
      </c>
      <c r="D2734" s="5" t="s">
        <v>2444</v>
      </c>
      <c r="E2734" s="5" t="str">
        <f>VLOOKUP(F2734,'Set up'!$A$2:$C$57,2,FALSE)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up'!$A$2:$C$57,3,FALSE)</f>
        <v>Cash</v>
      </c>
      <c r="J2734" s="5">
        <f>VLOOKUP(F2734,'Set up'!$A$2:$D$57,4,FALSE)</f>
        <v>0</v>
      </c>
      <c r="K2734" s="4">
        <f t="shared" si="809"/>
        <v>45367</v>
      </c>
      <c r="L2734" s="5">
        <f t="shared" si="810"/>
        <v>3</v>
      </c>
      <c r="M2734" s="5">
        <f t="shared" si="811"/>
        <v>2024</v>
      </c>
      <c r="N2734" s="12">
        <v>380</v>
      </c>
      <c r="O2734" s="6">
        <f t="shared" si="822"/>
        <v>-380</v>
      </c>
      <c r="P2734" s="6">
        <f t="shared" si="816"/>
        <v>0</v>
      </c>
      <c r="Q2734" s="7">
        <f t="shared" si="823"/>
        <v>4451433.5500000007</v>
      </c>
      <c r="R2734" s="44" t="str">
        <f>VLOOKUP(F2734,'Set up'!$A$2:$E$57,5,FALSE)</f>
        <v>Trsf</v>
      </c>
      <c r="S2734" s="1" t="s">
        <v>3068</v>
      </c>
    </row>
    <row r="2735" spans="1:19" ht="15" customHeight="1" x14ac:dyDescent="0.35">
      <c r="A2735" s="4">
        <v>45370</v>
      </c>
      <c r="B2735" s="5">
        <f t="shared" si="819"/>
        <v>3</v>
      </c>
      <c r="C2735" s="5">
        <f t="shared" si="820"/>
        <v>2024</v>
      </c>
      <c r="D2735" s="5" t="s">
        <v>2445</v>
      </c>
      <c r="E2735" s="5" t="str">
        <f>VLOOKUP(F2735,'Set up'!$A$2:$C$57,2,FALSE)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up'!$A$2:$C$57,3,FALSE)</f>
        <v>Cash</v>
      </c>
      <c r="J2735" s="5">
        <f>VLOOKUP(F2735,'Set up'!$A$2:$D$57,4,FALSE)</f>
        <v>0</v>
      </c>
      <c r="K2735" s="4">
        <f t="shared" si="809"/>
        <v>45370</v>
      </c>
      <c r="L2735" s="5">
        <f t="shared" si="810"/>
        <v>3</v>
      </c>
      <c r="M2735" s="5">
        <f t="shared" si="811"/>
        <v>2024</v>
      </c>
      <c r="N2735" s="12">
        <v>125</v>
      </c>
      <c r="O2735" s="6">
        <f t="shared" si="822"/>
        <v>-125</v>
      </c>
      <c r="P2735" s="6">
        <f t="shared" si="816"/>
        <v>0</v>
      </c>
      <c r="Q2735" s="7">
        <f t="shared" si="823"/>
        <v>4451558.5500000007</v>
      </c>
      <c r="R2735" s="44" t="str">
        <f>VLOOKUP(F2735,'Set up'!$A$2:$E$57,5,FALSE)</f>
        <v>Trsf</v>
      </c>
      <c r="S2735" s="1" t="s">
        <v>3076</v>
      </c>
    </row>
    <row r="2736" spans="1:19" ht="15" customHeight="1" x14ac:dyDescent="0.35">
      <c r="A2736" s="4">
        <v>45370</v>
      </c>
      <c r="B2736" s="5">
        <f t="shared" si="819"/>
        <v>3</v>
      </c>
      <c r="C2736" s="5">
        <f t="shared" si="820"/>
        <v>2024</v>
      </c>
      <c r="D2736" s="5" t="s">
        <v>2446</v>
      </c>
      <c r="E2736" s="5" t="str">
        <f>VLOOKUP(F2736,'Set up'!$A$2:$C$57,2,FALSE)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up'!$A$2:$C$57,3,FALSE)</f>
        <v>Cash</v>
      </c>
      <c r="J2736" s="5">
        <f>VLOOKUP(F2736,'Set up'!$A$2:$D$57,4,FALSE)</f>
        <v>0</v>
      </c>
      <c r="K2736" s="4">
        <f t="shared" si="809"/>
        <v>45370</v>
      </c>
      <c r="L2736" s="5">
        <f t="shared" si="810"/>
        <v>3</v>
      </c>
      <c r="M2736" s="5">
        <f t="shared" si="811"/>
        <v>2024</v>
      </c>
      <c r="N2736" s="12">
        <v>3212</v>
      </c>
      <c r="O2736" s="6">
        <f t="shared" si="822"/>
        <v>-3212</v>
      </c>
      <c r="P2736" s="6">
        <f t="shared" si="816"/>
        <v>0</v>
      </c>
      <c r="Q2736" s="7">
        <f t="shared" si="823"/>
        <v>4454770.5500000007</v>
      </c>
      <c r="R2736" s="44" t="str">
        <f>VLOOKUP(F2736,'Set up'!$A$2:$E$57,5,FALSE)</f>
        <v>Trsf</v>
      </c>
      <c r="S2736" s="1" t="s">
        <v>3077</v>
      </c>
    </row>
    <row r="2737" spans="1:19" ht="15" customHeight="1" x14ac:dyDescent="0.35">
      <c r="A2737" s="4">
        <v>45370</v>
      </c>
      <c r="B2737" s="5">
        <f t="shared" si="819"/>
        <v>3</v>
      </c>
      <c r="C2737" s="5">
        <f t="shared" si="820"/>
        <v>2024</v>
      </c>
      <c r="D2737" s="5" t="s">
        <v>2446</v>
      </c>
      <c r="E2737" s="5" t="str">
        <f>VLOOKUP(F2737,'Set up'!$A$2:$C$57,2,FALSE)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up'!$A$2:$C$57,3,FALSE)</f>
        <v>Cash</v>
      </c>
      <c r="J2737" s="5">
        <f>VLOOKUP(F2737,'Set up'!$A$2:$D$57,4,FALSE)</f>
        <v>0</v>
      </c>
      <c r="K2737" s="4">
        <f t="shared" si="809"/>
        <v>45370</v>
      </c>
      <c r="L2737" s="5">
        <f t="shared" si="810"/>
        <v>3</v>
      </c>
      <c r="M2737" s="5">
        <f t="shared" si="811"/>
        <v>2024</v>
      </c>
      <c r="N2737" s="12">
        <v>1073</v>
      </c>
      <c r="O2737" s="6">
        <f t="shared" si="822"/>
        <v>-1073</v>
      </c>
      <c r="P2737" s="6">
        <f t="shared" si="816"/>
        <v>0</v>
      </c>
      <c r="Q2737" s="7">
        <f t="shared" si="823"/>
        <v>4455843.5500000007</v>
      </c>
      <c r="R2737" s="44" t="str">
        <f>VLOOKUP(F2737,'Set up'!$A$2:$E$57,5,FALSE)</f>
        <v>Trsf</v>
      </c>
      <c r="S2737" s="1" t="s">
        <v>3078</v>
      </c>
    </row>
    <row r="2738" spans="1:19" ht="15" customHeight="1" x14ac:dyDescent="0.35">
      <c r="A2738" s="4">
        <v>45370</v>
      </c>
      <c r="B2738" s="5">
        <f t="shared" si="819"/>
        <v>3</v>
      </c>
      <c r="C2738" s="5">
        <f t="shared" si="820"/>
        <v>2024</v>
      </c>
      <c r="D2738" s="5" t="s">
        <v>2446</v>
      </c>
      <c r="E2738" s="5" t="str">
        <f>VLOOKUP(F2738,'Set up'!$A$2:$C$57,2,FALSE)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up'!$A$2:$C$57,3,FALSE)</f>
        <v>Cash</v>
      </c>
      <c r="J2738" s="5">
        <f>VLOOKUP(F2738,'Set up'!$A$2:$D$57,4,FALSE)</f>
        <v>0</v>
      </c>
      <c r="K2738" s="4">
        <f t="shared" si="809"/>
        <v>45370</v>
      </c>
      <c r="L2738" s="5">
        <f t="shared" si="810"/>
        <v>3</v>
      </c>
      <c r="M2738" s="5">
        <f t="shared" si="811"/>
        <v>2024</v>
      </c>
      <c r="N2738" s="12">
        <v>702</v>
      </c>
      <c r="O2738" s="6">
        <f t="shared" si="822"/>
        <v>-702</v>
      </c>
      <c r="P2738" s="6">
        <f t="shared" si="816"/>
        <v>0</v>
      </c>
      <c r="Q2738" s="7">
        <f t="shared" si="823"/>
        <v>4456545.5500000007</v>
      </c>
      <c r="R2738" s="44" t="str">
        <f>VLOOKUP(F2738,'Set up'!$A$2:$E$57,5,FALSE)</f>
        <v>Trsf</v>
      </c>
      <c r="S2738" s="1" t="s">
        <v>3079</v>
      </c>
    </row>
    <row r="2739" spans="1:19" ht="15" customHeight="1" x14ac:dyDescent="0.35">
      <c r="A2739" s="4">
        <v>45370</v>
      </c>
      <c r="B2739" s="5">
        <f t="shared" si="819"/>
        <v>3</v>
      </c>
      <c r="C2739" s="5">
        <f t="shared" si="820"/>
        <v>2024</v>
      </c>
      <c r="D2739" s="5" t="s">
        <v>2446</v>
      </c>
      <c r="E2739" s="5" t="str">
        <f>VLOOKUP(F2739,'Set up'!$A$2:$C$57,2,FALSE)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up'!$A$2:$C$57,3,FALSE)</f>
        <v>Cash</v>
      </c>
      <c r="J2739" s="5">
        <f>VLOOKUP(F2739,'Set up'!$A$2:$D$57,4,FALSE)</f>
        <v>0</v>
      </c>
      <c r="K2739" s="4">
        <f t="shared" si="809"/>
        <v>45370</v>
      </c>
      <c r="L2739" s="5">
        <f t="shared" si="810"/>
        <v>3</v>
      </c>
      <c r="M2739" s="5">
        <f t="shared" si="811"/>
        <v>2024</v>
      </c>
      <c r="N2739" s="12">
        <v>1000</v>
      </c>
      <c r="O2739" s="6">
        <f t="shared" si="822"/>
        <v>-1000</v>
      </c>
      <c r="P2739" s="6">
        <f t="shared" si="816"/>
        <v>0</v>
      </c>
      <c r="Q2739" s="7">
        <f t="shared" si="823"/>
        <v>4457545.5500000007</v>
      </c>
      <c r="R2739" s="44" t="str">
        <f>VLOOKUP(F2739,'Set up'!$A$2:$E$57,5,FALSE)</f>
        <v>Trsf</v>
      </c>
      <c r="S2739" s="1" t="s">
        <v>3070</v>
      </c>
    </row>
    <row r="2740" spans="1:19" ht="15" customHeight="1" x14ac:dyDescent="0.35">
      <c r="A2740" s="4">
        <v>45371</v>
      </c>
      <c r="B2740" s="5">
        <f t="shared" si="819"/>
        <v>3</v>
      </c>
      <c r="C2740" s="5">
        <f t="shared" si="820"/>
        <v>2024</v>
      </c>
      <c r="D2740" s="5" t="s">
        <v>2447</v>
      </c>
      <c r="E2740" s="5" t="str">
        <f>VLOOKUP(F2740,'Set up'!$A$2:$C$57,2,FALSE)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up'!$A$2:$C$57,3,FALSE)</f>
        <v>30</v>
      </c>
      <c r="J2740" s="5">
        <f>VLOOKUP(F2740,'Set up'!$A$2:$D$57,4,FALSE)</f>
        <v>30</v>
      </c>
      <c r="K2740" s="4">
        <f t="shared" si="809"/>
        <v>45401</v>
      </c>
      <c r="L2740" s="5">
        <f t="shared" si="810"/>
        <v>4</v>
      </c>
      <c r="M2740" s="5">
        <f t="shared" si="811"/>
        <v>2024</v>
      </c>
      <c r="N2740" s="12">
        <v>5214</v>
      </c>
      <c r="O2740" s="6">
        <f t="shared" ref="O2740:O2751" si="824">-N2740</f>
        <v>-5214</v>
      </c>
      <c r="P2740" s="6">
        <f t="shared" si="816"/>
        <v>0</v>
      </c>
      <c r="Q2740" s="7">
        <f t="shared" si="823"/>
        <v>4462759.5500000007</v>
      </c>
      <c r="R2740" s="44" t="str">
        <f>VLOOKUP(F2740,'Set up'!$A$2:$E$57,5,FALSE)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19"/>
        <v>3</v>
      </c>
      <c r="C2741" s="5">
        <f t="shared" si="820"/>
        <v>2024</v>
      </c>
      <c r="D2741" s="5" t="s">
        <v>2447</v>
      </c>
      <c r="E2741" s="5" t="str">
        <f>VLOOKUP(F2741,'Set up'!$A$2:$C$57,2,FALSE)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up'!$A$2:$C$57,3,FALSE)</f>
        <v>30</v>
      </c>
      <c r="J2741" s="5">
        <f>VLOOKUP(F2741,'Set up'!$A$2:$D$57,4,FALSE)</f>
        <v>30</v>
      </c>
      <c r="K2741" s="4">
        <f t="shared" si="809"/>
        <v>45401</v>
      </c>
      <c r="L2741" s="5">
        <f t="shared" si="810"/>
        <v>4</v>
      </c>
      <c r="M2741" s="5">
        <f t="shared" si="811"/>
        <v>2024</v>
      </c>
      <c r="N2741" s="12">
        <v>1263.5999999999999</v>
      </c>
      <c r="O2741" s="6">
        <f t="shared" si="824"/>
        <v>-1263.5999999999999</v>
      </c>
      <c r="P2741" s="6">
        <f t="shared" si="816"/>
        <v>0</v>
      </c>
      <c r="Q2741" s="7">
        <f t="shared" si="823"/>
        <v>4464023.1500000004</v>
      </c>
      <c r="R2741" s="44" t="str">
        <f>VLOOKUP(F2741,'Set up'!$A$2:$E$57,5,FALSE)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19"/>
        <v>3</v>
      </c>
      <c r="C2742" s="5">
        <f t="shared" si="820"/>
        <v>2024</v>
      </c>
      <c r="D2742" s="5" t="s">
        <v>2447</v>
      </c>
      <c r="E2742" s="5" t="str">
        <f>VLOOKUP(F2742,'Set up'!$A$2:$C$57,2,FALSE)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up'!$A$2:$C$57,3,FALSE)</f>
        <v>30</v>
      </c>
      <c r="J2742" s="5">
        <f>VLOOKUP(F2742,'Set up'!$A$2:$D$57,4,FALSE)</f>
        <v>30</v>
      </c>
      <c r="K2742" s="4">
        <f t="shared" si="809"/>
        <v>45401</v>
      </c>
      <c r="L2742" s="5">
        <f t="shared" si="810"/>
        <v>4</v>
      </c>
      <c r="M2742" s="5">
        <f t="shared" si="811"/>
        <v>2024</v>
      </c>
      <c r="N2742" s="12">
        <v>240</v>
      </c>
      <c r="O2742" s="6">
        <f t="shared" si="824"/>
        <v>-240</v>
      </c>
      <c r="P2742" s="6">
        <f t="shared" si="816"/>
        <v>0</v>
      </c>
      <c r="Q2742" s="7">
        <f t="shared" si="823"/>
        <v>4464263.1500000004</v>
      </c>
      <c r="R2742" s="44" t="str">
        <f>VLOOKUP(F2742,'Set up'!$A$2:$E$57,5,FALSE)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19"/>
        <v>3</v>
      </c>
      <c r="C2743" s="5">
        <f t="shared" si="820"/>
        <v>2024</v>
      </c>
      <c r="D2743" s="5" t="s">
        <v>2447</v>
      </c>
      <c r="E2743" s="5" t="str">
        <f>VLOOKUP(F2743,'Set up'!$A$2:$C$57,2,FALSE)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up'!$A$2:$C$57,3,FALSE)</f>
        <v>30</v>
      </c>
      <c r="J2743" s="5">
        <f>VLOOKUP(F2743,'Set up'!$A$2:$D$57,4,FALSE)</f>
        <v>30</v>
      </c>
      <c r="K2743" s="4">
        <f t="shared" si="809"/>
        <v>45401</v>
      </c>
      <c r="L2743" s="5">
        <f t="shared" si="810"/>
        <v>4</v>
      </c>
      <c r="M2743" s="5">
        <f t="shared" si="811"/>
        <v>2024</v>
      </c>
      <c r="N2743" s="12">
        <v>572</v>
      </c>
      <c r="O2743" s="6">
        <f t="shared" si="824"/>
        <v>-572</v>
      </c>
      <c r="P2743" s="6">
        <f t="shared" si="816"/>
        <v>0</v>
      </c>
      <c r="Q2743" s="7">
        <f t="shared" si="823"/>
        <v>4464835.1500000004</v>
      </c>
      <c r="R2743" s="44" t="str">
        <f>VLOOKUP(F2743,'Set up'!$A$2:$E$57,5,FALSE)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19"/>
        <v>3</v>
      </c>
      <c r="C2744" s="5">
        <f t="shared" si="820"/>
        <v>2024</v>
      </c>
      <c r="D2744" s="5" t="s">
        <v>2447</v>
      </c>
      <c r="E2744" s="5" t="str">
        <f>VLOOKUP(F2744,'Set up'!$A$2:$C$57,2,FALSE)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up'!$A$2:$C$57,3,FALSE)</f>
        <v>30</v>
      </c>
      <c r="J2744" s="5">
        <f>VLOOKUP(F2744,'Set up'!$A$2:$D$57,4,FALSE)</f>
        <v>30</v>
      </c>
      <c r="K2744" s="4">
        <f t="shared" si="809"/>
        <v>45401</v>
      </c>
      <c r="L2744" s="5">
        <f t="shared" si="810"/>
        <v>4</v>
      </c>
      <c r="M2744" s="5">
        <f t="shared" si="811"/>
        <v>2024</v>
      </c>
      <c r="N2744" s="12">
        <v>190</v>
      </c>
      <c r="O2744" s="6">
        <f t="shared" si="824"/>
        <v>-190</v>
      </c>
      <c r="P2744" s="6">
        <f t="shared" si="816"/>
        <v>0</v>
      </c>
      <c r="Q2744" s="7">
        <f t="shared" si="823"/>
        <v>4465025.1500000004</v>
      </c>
      <c r="R2744" s="44" t="str">
        <f>VLOOKUP(F2744,'Set up'!$A$2:$E$57,5,FALSE)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19"/>
        <v>3</v>
      </c>
      <c r="C2745" s="5">
        <f t="shared" si="820"/>
        <v>2024</v>
      </c>
      <c r="D2745" s="5" t="s">
        <v>2448</v>
      </c>
      <c r="E2745" s="5" t="str">
        <f>VLOOKUP(F2745,'Set up'!$A$2:$C$57,2,FALSE)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up'!$A$2:$C$57,3,FALSE)</f>
        <v>120</v>
      </c>
      <c r="J2745" s="5">
        <f>VLOOKUP(F2745,'Set up'!$A$2:$D$57,4,FALSE)</f>
        <v>120</v>
      </c>
      <c r="K2745" s="4">
        <f t="shared" si="809"/>
        <v>45492</v>
      </c>
      <c r="L2745" s="5">
        <f t="shared" si="810"/>
        <v>7</v>
      </c>
      <c r="M2745" s="5">
        <f t="shared" si="811"/>
        <v>2024</v>
      </c>
      <c r="N2745" s="12">
        <v>9636</v>
      </c>
      <c r="O2745" s="6">
        <f t="shared" si="824"/>
        <v>-9636</v>
      </c>
      <c r="P2745" s="6">
        <f t="shared" si="816"/>
        <v>0</v>
      </c>
      <c r="Q2745" s="7">
        <f t="shared" si="823"/>
        <v>4474661.1500000004</v>
      </c>
      <c r="R2745" s="44" t="str">
        <f>VLOOKUP(F2745,'Set up'!$A$2:$E$57,5,FALSE)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19"/>
        <v>3</v>
      </c>
      <c r="C2746" s="5">
        <f t="shared" si="820"/>
        <v>2024</v>
      </c>
      <c r="D2746" s="5" t="s">
        <v>2448</v>
      </c>
      <c r="E2746" s="5" t="str">
        <f>VLOOKUP(F2746,'Set up'!$A$2:$C$57,2,FALSE)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up'!$A$2:$C$57,3,FALSE)</f>
        <v>120</v>
      </c>
      <c r="J2746" s="5">
        <f>VLOOKUP(F2746,'Set up'!$A$2:$D$57,4,FALSE)</f>
        <v>120</v>
      </c>
      <c r="K2746" s="4">
        <f t="shared" si="809"/>
        <v>45492</v>
      </c>
      <c r="L2746" s="5">
        <f t="shared" si="810"/>
        <v>7</v>
      </c>
      <c r="M2746" s="5">
        <f t="shared" si="811"/>
        <v>2024</v>
      </c>
      <c r="N2746" s="12">
        <v>1740</v>
      </c>
      <c r="O2746" s="6">
        <f t="shared" si="824"/>
        <v>-1740</v>
      </c>
      <c r="P2746" s="6">
        <f t="shared" si="816"/>
        <v>0</v>
      </c>
      <c r="Q2746" s="7">
        <f t="shared" si="823"/>
        <v>4476401.1500000004</v>
      </c>
      <c r="R2746" s="44" t="str">
        <f>VLOOKUP(F2746,'Set up'!$A$2:$E$57,5,FALSE)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19"/>
        <v>3</v>
      </c>
      <c r="C2747" s="5">
        <f t="shared" si="820"/>
        <v>2024</v>
      </c>
      <c r="D2747" s="5" t="s">
        <v>2448</v>
      </c>
      <c r="E2747" s="5" t="str">
        <f>VLOOKUP(F2747,'Set up'!$A$2:$C$57,2,FALSE)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up'!$A$2:$C$57,3,FALSE)</f>
        <v>120</v>
      </c>
      <c r="J2747" s="5">
        <f>VLOOKUP(F2747,'Set up'!$A$2:$D$57,4,FALSE)</f>
        <v>120</v>
      </c>
      <c r="K2747" s="4">
        <f t="shared" si="809"/>
        <v>45492</v>
      </c>
      <c r="L2747" s="5">
        <f t="shared" si="810"/>
        <v>7</v>
      </c>
      <c r="M2747" s="5">
        <f t="shared" si="811"/>
        <v>2024</v>
      </c>
      <c r="N2747" s="12">
        <v>575</v>
      </c>
      <c r="O2747" s="6">
        <f t="shared" si="824"/>
        <v>-575</v>
      </c>
      <c r="P2747" s="6">
        <f t="shared" si="816"/>
        <v>0</v>
      </c>
      <c r="Q2747" s="7">
        <f t="shared" si="823"/>
        <v>4476976.1500000004</v>
      </c>
      <c r="R2747" s="44" t="str">
        <f>VLOOKUP(F2747,'Set up'!$A$2:$E$57,5,FALSE)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19"/>
        <v>3</v>
      </c>
      <c r="C2748" s="5">
        <f t="shared" si="820"/>
        <v>2024</v>
      </c>
      <c r="D2748" s="5" t="s">
        <v>2448</v>
      </c>
      <c r="E2748" s="5" t="str">
        <f>VLOOKUP(F2748,'Set up'!$A$2:$C$57,2,FALSE)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up'!$A$2:$C$57,3,FALSE)</f>
        <v>120</v>
      </c>
      <c r="J2748" s="5">
        <f>VLOOKUP(F2748,'Set up'!$A$2:$D$57,4,FALSE)</f>
        <v>120</v>
      </c>
      <c r="K2748" s="4">
        <f t="shared" si="809"/>
        <v>45492</v>
      </c>
      <c r="L2748" s="5">
        <f t="shared" si="810"/>
        <v>7</v>
      </c>
      <c r="M2748" s="5">
        <f t="shared" si="811"/>
        <v>2024</v>
      </c>
      <c r="N2748" s="12">
        <v>880</v>
      </c>
      <c r="O2748" s="6">
        <f t="shared" si="824"/>
        <v>-880</v>
      </c>
      <c r="P2748" s="6">
        <f t="shared" si="816"/>
        <v>0</v>
      </c>
      <c r="Q2748" s="7">
        <f t="shared" si="823"/>
        <v>4477856.1500000004</v>
      </c>
      <c r="R2748" s="44" t="str">
        <f>VLOOKUP(F2748,'Set up'!$A$2:$E$57,5,FALSE)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19"/>
        <v>3</v>
      </c>
      <c r="C2749" s="5">
        <f t="shared" si="820"/>
        <v>2024</v>
      </c>
      <c r="D2749" s="5" t="s">
        <v>2448</v>
      </c>
      <c r="E2749" s="5" t="str">
        <f>VLOOKUP(F2749,'Set up'!$A$2:$C$57,2,FALSE)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up'!$A$2:$C$57,3,FALSE)</f>
        <v>120</v>
      </c>
      <c r="J2749" s="5">
        <f>VLOOKUP(F2749,'Set up'!$A$2:$D$57,4,FALSE)</f>
        <v>120</v>
      </c>
      <c r="K2749" s="4">
        <f t="shared" si="809"/>
        <v>45492</v>
      </c>
      <c r="L2749" s="5">
        <f t="shared" si="810"/>
        <v>7</v>
      </c>
      <c r="M2749" s="5">
        <f t="shared" si="811"/>
        <v>2024</v>
      </c>
      <c r="N2749" s="12">
        <v>420</v>
      </c>
      <c r="O2749" s="6">
        <f t="shared" si="824"/>
        <v>-420</v>
      </c>
      <c r="P2749" s="6">
        <f t="shared" si="816"/>
        <v>0</v>
      </c>
      <c r="Q2749" s="7">
        <f t="shared" si="823"/>
        <v>4478276.1500000004</v>
      </c>
      <c r="R2749" s="44" t="str">
        <f>VLOOKUP(F2749,'Set up'!$A$2:$E$57,5,FALSE)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19"/>
        <v>3</v>
      </c>
      <c r="C2750" s="5">
        <f t="shared" si="820"/>
        <v>2024</v>
      </c>
      <c r="D2750" s="5" t="s">
        <v>2448</v>
      </c>
      <c r="E2750" s="5" t="str">
        <f>VLOOKUP(F2750,'Set up'!$A$2:$C$57,2,FALSE)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up'!$A$2:$C$57,3,FALSE)</f>
        <v>120</v>
      </c>
      <c r="J2750" s="5">
        <f>VLOOKUP(F2750,'Set up'!$A$2:$D$57,4,FALSE)</f>
        <v>120</v>
      </c>
      <c r="K2750" s="4">
        <f t="shared" si="809"/>
        <v>45492</v>
      </c>
      <c r="L2750" s="5">
        <f t="shared" si="810"/>
        <v>7</v>
      </c>
      <c r="M2750" s="5">
        <f t="shared" si="811"/>
        <v>2024</v>
      </c>
      <c r="N2750" s="12">
        <v>395</v>
      </c>
      <c r="O2750" s="6">
        <f t="shared" si="824"/>
        <v>-395</v>
      </c>
      <c r="P2750" s="6">
        <f t="shared" si="816"/>
        <v>0</v>
      </c>
      <c r="Q2750" s="7">
        <f t="shared" si="823"/>
        <v>4478671.1500000004</v>
      </c>
      <c r="R2750" s="44" t="str">
        <f>VLOOKUP(F2750,'Set up'!$A$2:$E$57,5,FALSE)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19"/>
        <v>3</v>
      </c>
      <c r="C2751" s="5">
        <f t="shared" si="820"/>
        <v>2024</v>
      </c>
      <c r="D2751" s="5" t="s">
        <v>2448</v>
      </c>
      <c r="E2751" s="5" t="str">
        <f>VLOOKUP(F2751,'Set up'!$A$2:$C$57,2,FALSE)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up'!$A$2:$C$57,3,FALSE)</f>
        <v>120</v>
      </c>
      <c r="J2751" s="5">
        <f>VLOOKUP(F2751,'Set up'!$A$2:$D$57,4,FALSE)</f>
        <v>120</v>
      </c>
      <c r="K2751" s="4">
        <f t="shared" si="809"/>
        <v>45492</v>
      </c>
      <c r="L2751" s="5">
        <f t="shared" si="810"/>
        <v>7</v>
      </c>
      <c r="M2751" s="5">
        <f t="shared" si="811"/>
        <v>2024</v>
      </c>
      <c r="N2751" s="12">
        <v>1550</v>
      </c>
      <c r="O2751" s="6">
        <f t="shared" si="824"/>
        <v>-1550</v>
      </c>
      <c r="P2751" s="6">
        <f t="shared" si="816"/>
        <v>0</v>
      </c>
      <c r="Q2751" s="7">
        <f t="shared" si="823"/>
        <v>4480221.1500000004</v>
      </c>
      <c r="R2751" s="44" t="str">
        <f>VLOOKUP(F2751,'Set up'!$A$2:$E$57,5,FALSE)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19"/>
        <v>3</v>
      </c>
      <c r="C2752" s="5">
        <f t="shared" si="820"/>
        <v>2024</v>
      </c>
      <c r="D2752" s="5" t="s">
        <v>2451</v>
      </c>
      <c r="E2752" s="5" t="str">
        <f>VLOOKUP(F2752,'Set up'!$A$2:$C$57,2,FALSE)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up'!$A$2:$C$57,3,FALSE)</f>
        <v>Cash</v>
      </c>
      <c r="J2752" s="5">
        <f>VLOOKUP(F2752,'Set up'!$A$2:$D$57,4,FALSE)</f>
        <v>0</v>
      </c>
      <c r="K2752" s="4">
        <f t="shared" si="809"/>
        <v>45373</v>
      </c>
      <c r="L2752" s="5">
        <f t="shared" si="810"/>
        <v>3</v>
      </c>
      <c r="M2752" s="5">
        <f t="shared" si="811"/>
        <v>2024</v>
      </c>
      <c r="N2752" s="12">
        <v>1628</v>
      </c>
      <c r="O2752" s="12">
        <f>-1500-128</f>
        <v>-1628</v>
      </c>
      <c r="P2752" s="6">
        <f t="shared" si="816"/>
        <v>0</v>
      </c>
      <c r="Q2752" s="7">
        <f t="shared" si="823"/>
        <v>4481849.1500000004</v>
      </c>
      <c r="R2752" s="44" t="str">
        <f>VLOOKUP(F2752,'Set up'!$A$2:$E$57,5,FALSE)</f>
        <v>Cash</v>
      </c>
      <c r="S2752" s="1" t="s">
        <v>2496</v>
      </c>
    </row>
    <row r="2753" spans="1:19" ht="15" customHeight="1" x14ac:dyDescent="0.35">
      <c r="A2753" s="4">
        <v>45373</v>
      </c>
      <c r="B2753" s="5">
        <f t="shared" si="819"/>
        <v>3</v>
      </c>
      <c r="C2753" s="5">
        <f t="shared" si="820"/>
        <v>2024</v>
      </c>
      <c r="D2753" s="5" t="s">
        <v>2451</v>
      </c>
      <c r="E2753" s="5" t="str">
        <f>VLOOKUP(F2753,'Set up'!$A$2:$C$57,2,FALSE)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up'!$A$2:$C$57,3,FALSE)</f>
        <v>Cash</v>
      </c>
      <c r="J2753" s="5">
        <f>VLOOKUP(F2753,'Set up'!$A$2:$D$57,4,FALSE)</f>
        <v>0</v>
      </c>
      <c r="K2753" s="4">
        <f t="shared" si="809"/>
        <v>45373</v>
      </c>
      <c r="L2753" s="5">
        <f t="shared" si="810"/>
        <v>3</v>
      </c>
      <c r="M2753" s="5">
        <f t="shared" si="811"/>
        <v>2024</v>
      </c>
      <c r="N2753" s="12">
        <v>420</v>
      </c>
      <c r="O2753" s="6">
        <f t="shared" ref="O2753:O2755" si="825">-N2753</f>
        <v>-420</v>
      </c>
      <c r="P2753" s="6">
        <f t="shared" si="816"/>
        <v>0</v>
      </c>
      <c r="Q2753" s="7">
        <f t="shared" si="823"/>
        <v>4482269.1500000004</v>
      </c>
      <c r="R2753" s="44" t="str">
        <f>VLOOKUP(F2753,'Set up'!$A$2:$E$57,5,FALSE)</f>
        <v>Cash</v>
      </c>
      <c r="S2753" s="1" t="s">
        <v>2497</v>
      </c>
    </row>
    <row r="2754" spans="1:19" ht="15" customHeight="1" x14ac:dyDescent="0.35">
      <c r="A2754" s="4">
        <v>45373</v>
      </c>
      <c r="B2754" s="5">
        <f t="shared" si="819"/>
        <v>3</v>
      </c>
      <c r="C2754" s="5">
        <f t="shared" si="820"/>
        <v>2024</v>
      </c>
      <c r="D2754" s="5" t="s">
        <v>2451</v>
      </c>
      <c r="E2754" s="5" t="str">
        <f>VLOOKUP(F2754,'Set up'!$A$2:$C$57,2,FALSE)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up'!$A$2:$C$57,3,FALSE)</f>
        <v>Cash</v>
      </c>
      <c r="J2754" s="5">
        <f>VLOOKUP(F2754,'Set up'!$A$2:$D$57,4,FALSE)</f>
        <v>0</v>
      </c>
      <c r="K2754" s="4">
        <f t="shared" si="809"/>
        <v>45373</v>
      </c>
      <c r="L2754" s="5">
        <f t="shared" si="810"/>
        <v>3</v>
      </c>
      <c r="M2754" s="5">
        <f t="shared" si="811"/>
        <v>2024</v>
      </c>
      <c r="N2754" s="12">
        <v>280</v>
      </c>
      <c r="O2754" s="6">
        <f t="shared" si="825"/>
        <v>-280</v>
      </c>
      <c r="P2754" s="6">
        <f t="shared" si="816"/>
        <v>0</v>
      </c>
      <c r="Q2754" s="7">
        <f t="shared" si="823"/>
        <v>4482549.1500000004</v>
      </c>
      <c r="R2754" s="44" t="str">
        <f>VLOOKUP(F2754,'Set up'!$A$2:$E$57,5,FALSE)</f>
        <v>Cash</v>
      </c>
      <c r="S2754" s="1" t="s">
        <v>2498</v>
      </c>
    </row>
    <row r="2755" spans="1:19" ht="15" customHeight="1" x14ac:dyDescent="0.35">
      <c r="A2755" s="4">
        <v>45373</v>
      </c>
      <c r="B2755" s="5">
        <f t="shared" si="819"/>
        <v>3</v>
      </c>
      <c r="C2755" s="5">
        <f t="shared" si="820"/>
        <v>2024</v>
      </c>
      <c r="D2755" s="5" t="s">
        <v>2451</v>
      </c>
      <c r="E2755" s="5" t="str">
        <f>VLOOKUP(F2755,'Set up'!$A$2:$C$57,2,FALSE)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up'!$A$2:$C$57,3,FALSE)</f>
        <v>Cash</v>
      </c>
      <c r="J2755" s="5">
        <f>VLOOKUP(F2755,'Set up'!$A$2:$D$57,4,FALSE)</f>
        <v>0</v>
      </c>
      <c r="K2755" s="4">
        <f t="shared" ref="K2755:K2818" si="826">A2755+J2755</f>
        <v>45373</v>
      </c>
      <c r="L2755" s="5">
        <f t="shared" ref="L2755:L2818" si="827">MONTH(K2755)</f>
        <v>3</v>
      </c>
      <c r="M2755" s="5">
        <f t="shared" ref="M2755:M2818" si="828">YEAR(K2755)</f>
        <v>2024</v>
      </c>
      <c r="N2755" s="12">
        <v>110</v>
      </c>
      <c r="O2755" s="6">
        <f t="shared" si="825"/>
        <v>-110</v>
      </c>
      <c r="P2755" s="6">
        <f t="shared" si="816"/>
        <v>0</v>
      </c>
      <c r="Q2755" s="7">
        <f t="shared" si="823"/>
        <v>4482659.1500000004</v>
      </c>
      <c r="R2755" s="44" t="str">
        <f>VLOOKUP(F2755,'Set up'!$A$2:$E$57,5,FALSE)</f>
        <v>Cash</v>
      </c>
      <c r="S2755" s="1" t="s">
        <v>2499</v>
      </c>
    </row>
    <row r="2756" spans="1:19" ht="15" customHeight="1" x14ac:dyDescent="0.35">
      <c r="A2756" s="4">
        <v>45379</v>
      </c>
      <c r="B2756" s="5">
        <f t="shared" si="819"/>
        <v>3</v>
      </c>
      <c r="C2756" s="5">
        <f t="shared" si="820"/>
        <v>2024</v>
      </c>
      <c r="D2756" s="5" t="s">
        <v>2452</v>
      </c>
      <c r="E2756" s="5" t="str">
        <f>VLOOKUP(F2756,'Set up'!$A$2:$C$57,2,FALSE)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up'!$A$2:$C$57,3,FALSE)</f>
        <v>Cash</v>
      </c>
      <c r="J2756" s="5">
        <f>VLOOKUP(F2756,'Set up'!$A$2:$D$57,4,FALSE)</f>
        <v>0</v>
      </c>
      <c r="K2756" s="4">
        <f t="shared" si="826"/>
        <v>45379</v>
      </c>
      <c r="L2756" s="5">
        <f t="shared" si="827"/>
        <v>3</v>
      </c>
      <c r="M2756" s="5">
        <f t="shared" si="828"/>
        <v>2024</v>
      </c>
      <c r="N2756" s="98">
        <v>1738</v>
      </c>
      <c r="O2756" s="12"/>
      <c r="P2756" s="6">
        <f t="shared" si="816"/>
        <v>1738</v>
      </c>
      <c r="Q2756" s="7">
        <f t="shared" si="823"/>
        <v>4484397.1500000004</v>
      </c>
      <c r="R2756" s="44" t="str">
        <f>VLOOKUP(F2756,'Set up'!$A$2:$E$57,5,FALSE)</f>
        <v>Trsf</v>
      </c>
    </row>
    <row r="2757" spans="1:19" ht="15" customHeight="1" x14ac:dyDescent="0.35">
      <c r="A2757" s="4">
        <v>45379</v>
      </c>
      <c r="B2757" s="5">
        <f t="shared" si="819"/>
        <v>3</v>
      </c>
      <c r="C2757" s="5">
        <f t="shared" si="820"/>
        <v>2024</v>
      </c>
      <c r="D2757" s="5" t="s">
        <v>2452</v>
      </c>
      <c r="E2757" s="5" t="str">
        <f>VLOOKUP(F2757,'Set up'!$A$2:$C$57,2,FALSE)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up'!$A$2:$C$57,3,FALSE)</f>
        <v>Cash</v>
      </c>
      <c r="J2757" s="5">
        <f>VLOOKUP(F2757,'Set up'!$A$2:$D$57,4,FALSE)</f>
        <v>0</v>
      </c>
      <c r="K2757" s="4">
        <f t="shared" si="826"/>
        <v>45379</v>
      </c>
      <c r="L2757" s="5">
        <f t="shared" si="827"/>
        <v>3</v>
      </c>
      <c r="M2757" s="5">
        <f t="shared" si="828"/>
        <v>2024</v>
      </c>
      <c r="N2757" s="98">
        <v>405</v>
      </c>
      <c r="O2757" s="12"/>
      <c r="P2757" s="6">
        <f t="shared" si="816"/>
        <v>405</v>
      </c>
      <c r="Q2757" s="7">
        <f t="shared" si="823"/>
        <v>4484802.1500000004</v>
      </c>
      <c r="R2757" s="44" t="str">
        <f>VLOOKUP(F2757,'Set up'!$A$2:$E$57,5,FALSE)</f>
        <v>Trsf</v>
      </c>
    </row>
    <row r="2758" spans="1:19" ht="15" customHeight="1" x14ac:dyDescent="0.35">
      <c r="A2758" s="4">
        <v>45379</v>
      </c>
      <c r="B2758" s="5">
        <f t="shared" si="819"/>
        <v>3</v>
      </c>
      <c r="C2758" s="5">
        <f t="shared" si="820"/>
        <v>2024</v>
      </c>
      <c r="D2758" s="5" t="s">
        <v>2452</v>
      </c>
      <c r="E2758" s="5" t="str">
        <f>VLOOKUP(F2758,'Set up'!$A$2:$C$57,2,FALSE)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up'!$A$2:$C$57,3,FALSE)</f>
        <v>Cash</v>
      </c>
      <c r="J2758" s="5">
        <f>VLOOKUP(F2758,'Set up'!$A$2:$D$57,4,FALSE)</f>
        <v>0</v>
      </c>
      <c r="K2758" s="4">
        <f t="shared" si="826"/>
        <v>45379</v>
      </c>
      <c r="L2758" s="5">
        <f t="shared" si="827"/>
        <v>3</v>
      </c>
      <c r="M2758" s="5">
        <f t="shared" si="828"/>
        <v>2024</v>
      </c>
      <c r="N2758" s="98">
        <v>390</v>
      </c>
      <c r="O2758" s="12"/>
      <c r="P2758" s="6">
        <f t="shared" si="816"/>
        <v>390</v>
      </c>
      <c r="Q2758" s="7">
        <f t="shared" si="823"/>
        <v>4485192.1500000004</v>
      </c>
      <c r="R2758" s="44" t="str">
        <f>VLOOKUP(F2758,'Set up'!$A$2:$E$57,5,FALSE)</f>
        <v>Trsf</v>
      </c>
    </row>
    <row r="2759" spans="1:19" ht="15" customHeight="1" x14ac:dyDescent="0.35">
      <c r="A2759" s="4">
        <v>45380</v>
      </c>
      <c r="B2759" s="5">
        <f t="shared" si="819"/>
        <v>3</v>
      </c>
      <c r="C2759" s="5">
        <f t="shared" si="820"/>
        <v>2024</v>
      </c>
      <c r="D2759" s="5" t="s">
        <v>2453</v>
      </c>
      <c r="E2759" s="5" t="str">
        <f>VLOOKUP(F2759,'Set up'!$A$2:$C$57,2,FALSE)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up'!$A$2:$C$57,3,FALSE)</f>
        <v>Cash</v>
      </c>
      <c r="J2759" s="5">
        <f>VLOOKUP(F2759,'Set up'!$A$2:$D$57,4,FALSE)</f>
        <v>0</v>
      </c>
      <c r="K2759" s="4">
        <f t="shared" si="826"/>
        <v>45380</v>
      </c>
      <c r="L2759" s="5">
        <f t="shared" si="827"/>
        <v>3</v>
      </c>
      <c r="M2759" s="5">
        <f t="shared" si="828"/>
        <v>2024</v>
      </c>
      <c r="N2759" s="12">
        <v>250</v>
      </c>
      <c r="O2759" s="6">
        <f>-N2759</f>
        <v>-250</v>
      </c>
      <c r="P2759" s="6">
        <f t="shared" si="816"/>
        <v>0</v>
      </c>
      <c r="Q2759" s="7">
        <f t="shared" si="823"/>
        <v>4485442.1500000004</v>
      </c>
      <c r="R2759" s="44" t="str">
        <f>VLOOKUP(F2759,'Set up'!$A$2:$E$57,5,FALSE)</f>
        <v>Trsf</v>
      </c>
      <c r="S2759" s="1" t="s">
        <v>3080</v>
      </c>
    </row>
    <row r="2760" spans="1:19" ht="15" customHeight="1" x14ac:dyDescent="0.35">
      <c r="A2760" s="4">
        <v>45380</v>
      </c>
      <c r="B2760" s="5">
        <f t="shared" si="819"/>
        <v>3</v>
      </c>
      <c r="C2760" s="5">
        <f t="shared" si="820"/>
        <v>2024</v>
      </c>
      <c r="D2760" s="5" t="s">
        <v>2454</v>
      </c>
      <c r="E2760" s="5" t="str">
        <f>VLOOKUP(F2760,'Set up'!$A$2:$C$57,2,FALSE)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up'!$A$2:$C$57,3,FALSE)</f>
        <v>Cash</v>
      </c>
      <c r="J2760" s="5">
        <f>VLOOKUP(F2760,'Set up'!$A$2:$D$57,4,FALSE)</f>
        <v>0</v>
      </c>
      <c r="K2760" s="4">
        <f t="shared" si="826"/>
        <v>45380</v>
      </c>
      <c r="L2760" s="5">
        <f t="shared" si="827"/>
        <v>3</v>
      </c>
      <c r="M2760" s="5">
        <f t="shared" si="828"/>
        <v>2024</v>
      </c>
      <c r="N2760" s="12">
        <v>6424</v>
      </c>
      <c r="O2760" s="12">
        <f>-6178.6-245.4</f>
        <v>-6424</v>
      </c>
      <c r="P2760" s="6">
        <f t="shared" si="816"/>
        <v>0</v>
      </c>
      <c r="Q2760" s="7">
        <f t="shared" si="823"/>
        <v>4491866.1500000004</v>
      </c>
      <c r="R2760" s="44" t="str">
        <f>VLOOKUP(F2760,'Set up'!$A$2:$E$57,5,FALSE)</f>
        <v>Trsf</v>
      </c>
      <c r="S2760" s="1" t="s">
        <v>3081</v>
      </c>
    </row>
    <row r="2761" spans="1:19" ht="15" customHeight="1" x14ac:dyDescent="0.35">
      <c r="A2761" s="4">
        <v>45380</v>
      </c>
      <c r="B2761" s="5">
        <f t="shared" si="819"/>
        <v>3</v>
      </c>
      <c r="C2761" s="5">
        <f t="shared" si="820"/>
        <v>2024</v>
      </c>
      <c r="D2761" s="5" t="s">
        <v>2454</v>
      </c>
      <c r="E2761" s="5" t="str">
        <f>VLOOKUP(F2761,'Set up'!$A$2:$C$57,2,FALSE)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up'!$A$2:$C$57,3,FALSE)</f>
        <v>Cash</v>
      </c>
      <c r="J2761" s="5">
        <f>VLOOKUP(F2761,'Set up'!$A$2:$D$57,4,FALSE)</f>
        <v>0</v>
      </c>
      <c r="K2761" s="4">
        <f t="shared" si="826"/>
        <v>45380</v>
      </c>
      <c r="L2761" s="5">
        <f t="shared" si="827"/>
        <v>3</v>
      </c>
      <c r="M2761" s="5">
        <f t="shared" si="828"/>
        <v>2024</v>
      </c>
      <c r="N2761" s="12">
        <v>2088</v>
      </c>
      <c r="O2761" s="6">
        <f t="shared" ref="O2761:O2763" si="829">-N2761</f>
        <v>-2088</v>
      </c>
      <c r="P2761" s="6">
        <f t="shared" si="816"/>
        <v>0</v>
      </c>
      <c r="Q2761" s="7">
        <f t="shared" si="823"/>
        <v>4493954.1500000004</v>
      </c>
      <c r="R2761" s="44" t="str">
        <f>VLOOKUP(F2761,'Set up'!$A$2:$E$57,5,FALSE)</f>
        <v>Trsf</v>
      </c>
      <c r="S2761" s="1" t="s">
        <v>3082</v>
      </c>
    </row>
    <row r="2762" spans="1:19" ht="15" customHeight="1" x14ac:dyDescent="0.35">
      <c r="A2762" s="4">
        <v>45380</v>
      </c>
      <c r="B2762" s="5">
        <f t="shared" si="819"/>
        <v>3</v>
      </c>
      <c r="C2762" s="5">
        <f t="shared" si="820"/>
        <v>2024</v>
      </c>
      <c r="D2762" s="5" t="s">
        <v>2454</v>
      </c>
      <c r="E2762" s="5" t="str">
        <f>VLOOKUP(F2762,'Set up'!$A$2:$C$57,2,FALSE)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up'!$A$2:$C$57,3,FALSE)</f>
        <v>Cash</v>
      </c>
      <c r="J2762" s="5">
        <f>VLOOKUP(F2762,'Set up'!$A$2:$D$57,4,FALSE)</f>
        <v>0</v>
      </c>
      <c r="K2762" s="4">
        <f t="shared" si="826"/>
        <v>45380</v>
      </c>
      <c r="L2762" s="5">
        <f t="shared" si="827"/>
        <v>3</v>
      </c>
      <c r="M2762" s="5">
        <f t="shared" si="828"/>
        <v>2024</v>
      </c>
      <c r="N2762" s="12">
        <v>1404</v>
      </c>
      <c r="O2762" s="6">
        <f t="shared" si="829"/>
        <v>-1404</v>
      </c>
      <c r="P2762" s="6">
        <f t="shared" si="816"/>
        <v>0</v>
      </c>
      <c r="Q2762" s="7">
        <f t="shared" si="823"/>
        <v>4495358.1500000004</v>
      </c>
      <c r="R2762" s="44" t="str">
        <f>VLOOKUP(F2762,'Set up'!$A$2:$E$57,5,FALSE)</f>
        <v>Trsf</v>
      </c>
      <c r="S2762" s="1" t="s">
        <v>3083</v>
      </c>
    </row>
    <row r="2763" spans="1:19" ht="15" customHeight="1" x14ac:dyDescent="0.35">
      <c r="A2763" s="4">
        <v>45380</v>
      </c>
      <c r="B2763" s="5">
        <f t="shared" si="819"/>
        <v>3</v>
      </c>
      <c r="C2763" s="5">
        <f t="shared" si="820"/>
        <v>2024</v>
      </c>
      <c r="D2763" s="5" t="s">
        <v>2454</v>
      </c>
      <c r="E2763" s="5" t="str">
        <f>VLOOKUP(F2763,'Set up'!$A$2:$C$57,2,FALSE)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up'!$A$2:$C$57,3,FALSE)</f>
        <v>Cash</v>
      </c>
      <c r="J2763" s="5">
        <f>VLOOKUP(F2763,'Set up'!$A$2:$D$57,4,FALSE)</f>
        <v>0</v>
      </c>
      <c r="K2763" s="4">
        <f t="shared" si="826"/>
        <v>45380</v>
      </c>
      <c r="L2763" s="5">
        <f t="shared" si="827"/>
        <v>3</v>
      </c>
      <c r="M2763" s="5">
        <f t="shared" si="828"/>
        <v>2024</v>
      </c>
      <c r="N2763" s="12">
        <v>380</v>
      </c>
      <c r="O2763" s="6">
        <f t="shared" si="829"/>
        <v>-380</v>
      </c>
      <c r="P2763" s="6">
        <f t="shared" si="816"/>
        <v>0</v>
      </c>
      <c r="Q2763" s="7">
        <f t="shared" si="823"/>
        <v>4495738.1500000004</v>
      </c>
      <c r="R2763" s="44" t="str">
        <f>VLOOKUP(F2763,'Set up'!$A$2:$E$57,5,FALSE)</f>
        <v>Trsf</v>
      </c>
      <c r="S2763" s="1" t="s">
        <v>3084</v>
      </c>
    </row>
    <row r="2764" spans="1:19" ht="15" customHeight="1" x14ac:dyDescent="0.35">
      <c r="A2764" s="4">
        <v>45381</v>
      </c>
      <c r="B2764" s="5">
        <f t="shared" si="819"/>
        <v>3</v>
      </c>
      <c r="C2764" s="5">
        <f t="shared" si="820"/>
        <v>2024</v>
      </c>
      <c r="D2764" s="5" t="s">
        <v>2455</v>
      </c>
      <c r="E2764" s="5" t="str">
        <f>VLOOKUP(F2764,'Set up'!$A$2:$C$57,2,FALSE)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up'!$A$2:$C$57,3,FALSE)</f>
        <v>Cash</v>
      </c>
      <c r="J2764" s="5">
        <f>VLOOKUP(F2764,'Set up'!$A$2:$D$57,4,FALSE)</f>
        <v>0</v>
      </c>
      <c r="K2764" s="4">
        <f t="shared" si="826"/>
        <v>45381</v>
      </c>
      <c r="L2764" s="5">
        <f t="shared" si="827"/>
        <v>3</v>
      </c>
      <c r="M2764" s="5">
        <f t="shared" si="828"/>
        <v>2024</v>
      </c>
      <c r="N2764" s="12">
        <v>1738</v>
      </c>
      <c r="O2764" s="12"/>
      <c r="P2764" s="6">
        <f t="shared" si="816"/>
        <v>1738</v>
      </c>
      <c r="Q2764" s="7">
        <f t="shared" si="823"/>
        <v>4497476.1500000004</v>
      </c>
      <c r="R2764" s="44" t="str">
        <f>VLOOKUP(F2764,'Set up'!$A$2:$E$57,5,FALSE)</f>
        <v>PD Chq</v>
      </c>
    </row>
    <row r="2765" spans="1:19" ht="15" customHeight="1" x14ac:dyDescent="0.35">
      <c r="A2765" s="4">
        <v>45381</v>
      </c>
      <c r="B2765" s="5">
        <f t="shared" si="819"/>
        <v>3</v>
      </c>
      <c r="C2765" s="5">
        <f t="shared" si="820"/>
        <v>2024</v>
      </c>
      <c r="D2765" s="5" t="s">
        <v>2455</v>
      </c>
      <c r="E2765" s="5" t="str">
        <f>VLOOKUP(F2765,'Set up'!$A$2:$C$57,2,FALSE)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up'!$A$2:$C$57,3,FALSE)</f>
        <v>Cash</v>
      </c>
      <c r="J2765" s="5">
        <f>VLOOKUP(F2765,'Set up'!$A$2:$D$57,4,FALSE)</f>
        <v>0</v>
      </c>
      <c r="K2765" s="4">
        <f t="shared" si="826"/>
        <v>45381</v>
      </c>
      <c r="L2765" s="5">
        <f t="shared" si="827"/>
        <v>3</v>
      </c>
      <c r="M2765" s="5">
        <f t="shared" si="828"/>
        <v>2024</v>
      </c>
      <c r="N2765" s="12">
        <v>832.5</v>
      </c>
      <c r="O2765" s="12"/>
      <c r="P2765" s="6">
        <f t="shared" si="816"/>
        <v>832.5</v>
      </c>
      <c r="Q2765" s="7">
        <f t="shared" si="823"/>
        <v>4498308.6500000004</v>
      </c>
      <c r="R2765" s="44" t="str">
        <f>VLOOKUP(F2765,'Set up'!$A$2:$E$57,5,FALSE)</f>
        <v>PD Chq</v>
      </c>
    </row>
    <row r="2766" spans="1:19" ht="15" customHeight="1" x14ac:dyDescent="0.35">
      <c r="A2766" s="4">
        <v>45381</v>
      </c>
      <c r="B2766" s="5">
        <f t="shared" si="819"/>
        <v>3</v>
      </c>
      <c r="C2766" s="5">
        <f t="shared" si="820"/>
        <v>2024</v>
      </c>
      <c r="D2766" s="5" t="s">
        <v>2455</v>
      </c>
      <c r="E2766" s="5" t="str">
        <f>VLOOKUP(F2766,'Set up'!$A$2:$C$57,2,FALSE)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up'!$A$2:$C$57,3,FALSE)</f>
        <v>Cash</v>
      </c>
      <c r="J2766" s="5">
        <f>VLOOKUP(F2766,'Set up'!$A$2:$D$57,4,FALSE)</f>
        <v>0</v>
      </c>
      <c r="K2766" s="4">
        <f t="shared" si="826"/>
        <v>45381</v>
      </c>
      <c r="L2766" s="5">
        <f t="shared" si="827"/>
        <v>3</v>
      </c>
      <c r="M2766" s="5">
        <f t="shared" si="828"/>
        <v>2024</v>
      </c>
      <c r="N2766" s="12">
        <v>95</v>
      </c>
      <c r="O2766" s="12"/>
      <c r="P2766" s="6">
        <f t="shared" si="816"/>
        <v>95</v>
      </c>
      <c r="Q2766" s="7">
        <f t="shared" si="823"/>
        <v>4498403.6500000004</v>
      </c>
      <c r="R2766" s="44" t="str">
        <f>VLOOKUP(F2766,'Set up'!$A$2:$E$57,5,FALSE)</f>
        <v>PD Chq</v>
      </c>
    </row>
    <row r="2767" spans="1:19" ht="15" customHeight="1" x14ac:dyDescent="0.35">
      <c r="A2767" s="4">
        <v>45381</v>
      </c>
      <c r="B2767" s="5">
        <f t="shared" si="819"/>
        <v>3</v>
      </c>
      <c r="C2767" s="5">
        <f t="shared" si="820"/>
        <v>2024</v>
      </c>
      <c r="D2767" s="5" t="s">
        <v>2456</v>
      </c>
      <c r="E2767" s="5" t="str">
        <f>VLOOKUP(F2767,'Set up'!$A$2:$C$57,2,FALSE)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up'!$A$2:$C$57,3,FALSE)</f>
        <v>45</v>
      </c>
      <c r="J2767" s="5">
        <f>VLOOKUP(F2767,'Set up'!$A$2:$D$57,4,FALSE)</f>
        <v>45</v>
      </c>
      <c r="K2767" s="4">
        <f t="shared" si="826"/>
        <v>45426</v>
      </c>
      <c r="L2767" s="5">
        <f t="shared" si="827"/>
        <v>5</v>
      </c>
      <c r="M2767" s="5">
        <f t="shared" si="828"/>
        <v>2024</v>
      </c>
      <c r="N2767" s="12">
        <v>1738</v>
      </c>
      <c r="O2767" s="12">
        <f>-1000-738</f>
        <v>-1738</v>
      </c>
      <c r="P2767" s="6">
        <f t="shared" si="816"/>
        <v>0</v>
      </c>
      <c r="Q2767" s="7">
        <f t="shared" si="823"/>
        <v>4500141.6500000004</v>
      </c>
      <c r="R2767" s="44" t="str">
        <f>VLOOKUP(F2767,'Set up'!$A$2:$E$57,5,FALSE)</f>
        <v>PD Chq</v>
      </c>
      <c r="S2767" s="1" t="s">
        <v>2830</v>
      </c>
    </row>
    <row r="2768" spans="1:19" ht="15" customHeight="1" x14ac:dyDescent="0.35">
      <c r="A2768" s="4">
        <v>45381</v>
      </c>
      <c r="B2768" s="5">
        <f t="shared" si="819"/>
        <v>3</v>
      </c>
      <c r="C2768" s="5">
        <f t="shared" si="820"/>
        <v>2024</v>
      </c>
      <c r="D2768" s="5" t="s">
        <v>2456</v>
      </c>
      <c r="E2768" s="5" t="str">
        <f>VLOOKUP(F2768,'Set up'!$A$2:$C$57,2,FALSE)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up'!$A$2:$C$57,3,FALSE)</f>
        <v>45</v>
      </c>
      <c r="J2768" s="5">
        <f>VLOOKUP(F2768,'Set up'!$A$2:$D$57,4,FALSE)</f>
        <v>45</v>
      </c>
      <c r="K2768" s="4">
        <f t="shared" si="826"/>
        <v>45426</v>
      </c>
      <c r="L2768" s="5">
        <f t="shared" si="827"/>
        <v>5</v>
      </c>
      <c r="M2768" s="5">
        <f t="shared" si="828"/>
        <v>2024</v>
      </c>
      <c r="N2768" s="12">
        <v>220</v>
      </c>
      <c r="O2768" s="6">
        <f>-N2768</f>
        <v>-220</v>
      </c>
      <c r="P2768" s="6">
        <f t="shared" si="816"/>
        <v>0</v>
      </c>
      <c r="Q2768" s="7">
        <f t="shared" si="823"/>
        <v>4500361.6500000004</v>
      </c>
      <c r="R2768" s="44" t="str">
        <f>VLOOKUP(F2768,'Set up'!$A$2:$E$57,5,FALSE)</f>
        <v>PD Chq</v>
      </c>
      <c r="S2768" s="1" t="s">
        <v>2830</v>
      </c>
    </row>
    <row r="2769" spans="1:19" ht="15" customHeight="1" x14ac:dyDescent="0.35">
      <c r="A2769" s="4">
        <v>45386</v>
      </c>
      <c r="B2769" s="5">
        <f t="shared" si="819"/>
        <v>4</v>
      </c>
      <c r="C2769" s="5">
        <f t="shared" si="820"/>
        <v>2024</v>
      </c>
      <c r="D2769" s="5" t="s">
        <v>2506</v>
      </c>
      <c r="E2769" s="5" t="str">
        <f>VLOOKUP(F2769,'Set up'!$A$2:$C$57,2,FALSE)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up'!$A$2:$C$57,3,FALSE)</f>
        <v>Cash</v>
      </c>
      <c r="J2769" s="5">
        <f>VLOOKUP(F2769,'Set up'!$A$2:$D$57,4,FALSE)</f>
        <v>0</v>
      </c>
      <c r="K2769" s="4">
        <f t="shared" si="826"/>
        <v>45386</v>
      </c>
      <c r="L2769" s="5">
        <f t="shared" si="827"/>
        <v>4</v>
      </c>
      <c r="M2769" s="5">
        <f t="shared" si="828"/>
        <v>2024</v>
      </c>
      <c r="N2769" s="12">
        <v>1650</v>
      </c>
      <c r="O2769" s="6">
        <f t="shared" ref="O2769:O2776" si="830">-N2769</f>
        <v>-1650</v>
      </c>
      <c r="P2769" s="6">
        <f t="shared" si="816"/>
        <v>0</v>
      </c>
      <c r="Q2769" s="7">
        <v>4493023.6499999994</v>
      </c>
      <c r="R2769" s="44" t="str">
        <f>VLOOKUP(F2769,'Set up'!$A$2:$E$57,5,FALSE)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19"/>
        <v>4</v>
      </c>
      <c r="C2770" s="5">
        <f t="shared" si="820"/>
        <v>2024</v>
      </c>
      <c r="D2770" s="5" t="s">
        <v>2506</v>
      </c>
      <c r="E2770" s="5" t="str">
        <f>VLOOKUP(F2770,'Set up'!$A$2:$C$57,2,FALSE)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up'!$A$2:$C$57,3,FALSE)</f>
        <v>Cash</v>
      </c>
      <c r="J2770" s="5">
        <f>VLOOKUP(F2770,'Set up'!$A$2:$D$57,4,FALSE)</f>
        <v>0</v>
      </c>
      <c r="K2770" s="4">
        <f t="shared" si="826"/>
        <v>45386</v>
      </c>
      <c r="L2770" s="5">
        <f t="shared" si="827"/>
        <v>4</v>
      </c>
      <c r="M2770" s="5">
        <f t="shared" si="828"/>
        <v>2024</v>
      </c>
      <c r="N2770" s="12">
        <v>420</v>
      </c>
      <c r="O2770" s="6">
        <f t="shared" si="830"/>
        <v>-420</v>
      </c>
      <c r="P2770" s="6">
        <f t="shared" si="816"/>
        <v>0</v>
      </c>
      <c r="Q2770" s="7">
        <v>4493443.6499999994</v>
      </c>
      <c r="R2770" s="44" t="str">
        <f>VLOOKUP(F2770,'Set up'!$A$2:$E$57,5,FALSE)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19"/>
        <v>4</v>
      </c>
      <c r="C2771" s="5">
        <f t="shared" si="820"/>
        <v>2024</v>
      </c>
      <c r="D2771" s="5" t="s">
        <v>2507</v>
      </c>
      <c r="E2771" s="5" t="str">
        <f>VLOOKUP(F2771,'Set up'!$A$2:$C$57,2,FALSE)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up'!$A$2:$C$57,3,FALSE)</f>
        <v>60</v>
      </c>
      <c r="J2771" s="5">
        <f>VLOOKUP(F2771,'Set up'!$A$2:$D$57,4,FALSE)</f>
        <v>60</v>
      </c>
      <c r="K2771" s="4">
        <f t="shared" si="826"/>
        <v>45447</v>
      </c>
      <c r="L2771" s="5">
        <f t="shared" si="827"/>
        <v>6</v>
      </c>
      <c r="M2771" s="5">
        <f t="shared" si="828"/>
        <v>2024</v>
      </c>
      <c r="N2771" s="12">
        <v>3256</v>
      </c>
      <c r="O2771" s="6">
        <f t="shared" si="830"/>
        <v>-3256</v>
      </c>
      <c r="P2771" s="6">
        <f t="shared" si="816"/>
        <v>0</v>
      </c>
      <c r="Q2771" s="7">
        <v>4495071.6499999994</v>
      </c>
      <c r="R2771" s="44" t="str">
        <f>VLOOKUP(F2771,'Set up'!$A$2:$E$57,5,FALSE)</f>
        <v>Chq</v>
      </c>
      <c r="S2771" s="1" t="s">
        <v>3207</v>
      </c>
    </row>
    <row r="2772" spans="1:19" ht="15" customHeight="1" x14ac:dyDescent="0.35">
      <c r="A2772" s="4">
        <v>45387</v>
      </c>
      <c r="B2772" s="5">
        <f t="shared" si="819"/>
        <v>4</v>
      </c>
      <c r="C2772" s="5">
        <f t="shared" si="820"/>
        <v>2024</v>
      </c>
      <c r="D2772" s="5" t="s">
        <v>2507</v>
      </c>
      <c r="E2772" s="5" t="str">
        <f>VLOOKUP(F2772,'Set up'!$A$2:$C$57,2,FALSE)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up'!$A$2:$C$57,3,FALSE)</f>
        <v>60</v>
      </c>
      <c r="J2772" s="5">
        <f>VLOOKUP(F2772,'Set up'!$A$2:$D$57,4,FALSE)</f>
        <v>60</v>
      </c>
      <c r="K2772" s="4">
        <f t="shared" si="826"/>
        <v>45447</v>
      </c>
      <c r="L2772" s="5">
        <f t="shared" si="827"/>
        <v>6</v>
      </c>
      <c r="M2772" s="5">
        <f t="shared" si="828"/>
        <v>2024</v>
      </c>
      <c r="N2772" s="12">
        <v>1628</v>
      </c>
      <c r="O2772" s="6">
        <f t="shared" si="830"/>
        <v>-1628</v>
      </c>
      <c r="P2772" s="6">
        <f t="shared" si="816"/>
        <v>0</v>
      </c>
      <c r="Q2772" s="7">
        <v>4496699.6499999994</v>
      </c>
      <c r="R2772" s="44" t="str">
        <f>VLOOKUP(F2772,'Set up'!$A$2:$E$57,5,FALSE)</f>
        <v>Chq</v>
      </c>
      <c r="S2772" s="1" t="s">
        <v>3207</v>
      </c>
    </row>
    <row r="2773" spans="1:19" ht="15" customHeight="1" x14ac:dyDescent="0.35">
      <c r="A2773" s="4">
        <v>45387</v>
      </c>
      <c r="B2773" s="5">
        <f t="shared" si="819"/>
        <v>4</v>
      </c>
      <c r="C2773" s="5">
        <f t="shared" si="820"/>
        <v>2024</v>
      </c>
      <c r="D2773" s="5" t="s">
        <v>2507</v>
      </c>
      <c r="E2773" s="5" t="str">
        <f>VLOOKUP(F2773,'Set up'!$A$2:$C$57,2,FALSE)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up'!$A$2:$C$57,3,FALSE)</f>
        <v>60</v>
      </c>
      <c r="J2773" s="5">
        <f>VLOOKUP(F2773,'Set up'!$A$2:$D$57,4,FALSE)</f>
        <v>60</v>
      </c>
      <c r="K2773" s="4">
        <f t="shared" si="826"/>
        <v>45447</v>
      </c>
      <c r="L2773" s="5">
        <f t="shared" si="827"/>
        <v>6</v>
      </c>
      <c r="M2773" s="5">
        <f t="shared" si="828"/>
        <v>2024</v>
      </c>
      <c r="N2773" s="12">
        <v>626.4</v>
      </c>
      <c r="O2773" s="6">
        <f t="shared" si="830"/>
        <v>-626.4</v>
      </c>
      <c r="P2773" s="6">
        <f t="shared" ref="P2773:P2836" si="831">SUM(N2773+O2773)</f>
        <v>0</v>
      </c>
      <c r="Q2773" s="7">
        <v>4497326.05</v>
      </c>
      <c r="R2773" s="44" t="str">
        <f>VLOOKUP(F2773,'Set up'!$A$2:$E$57,5,FALSE)</f>
        <v>Chq</v>
      </c>
      <c r="S2773" s="1" t="s">
        <v>3207</v>
      </c>
    </row>
    <row r="2774" spans="1:19" ht="15" customHeight="1" x14ac:dyDescent="0.35">
      <c r="A2774" s="4">
        <v>45387</v>
      </c>
      <c r="B2774" s="5">
        <f t="shared" si="819"/>
        <v>4</v>
      </c>
      <c r="C2774" s="5">
        <f t="shared" si="820"/>
        <v>2024</v>
      </c>
      <c r="D2774" s="5" t="s">
        <v>2507</v>
      </c>
      <c r="E2774" s="5" t="str">
        <f>VLOOKUP(F2774,'Set up'!$A$2:$C$57,2,FALSE)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up'!$A$2:$C$57,3,FALSE)</f>
        <v>60</v>
      </c>
      <c r="J2774" s="5">
        <f>VLOOKUP(F2774,'Set up'!$A$2:$D$57,4,FALSE)</f>
        <v>60</v>
      </c>
      <c r="K2774" s="4">
        <f t="shared" si="826"/>
        <v>45447</v>
      </c>
      <c r="L2774" s="5">
        <f t="shared" si="827"/>
        <v>6</v>
      </c>
      <c r="M2774" s="5">
        <f t="shared" si="828"/>
        <v>2024</v>
      </c>
      <c r="N2774" s="12">
        <v>626.4</v>
      </c>
      <c r="O2774" s="6">
        <f t="shared" si="830"/>
        <v>-626.4</v>
      </c>
      <c r="P2774" s="6">
        <f t="shared" si="831"/>
        <v>0</v>
      </c>
      <c r="Q2774" s="7">
        <v>4497952.45</v>
      </c>
      <c r="R2774" s="44" t="str">
        <f>VLOOKUP(F2774,'Set up'!$A$2:$E$57,5,FALSE)</f>
        <v>Chq</v>
      </c>
      <c r="S2774" s="1" t="s">
        <v>3207</v>
      </c>
    </row>
    <row r="2775" spans="1:19" ht="15" customHeight="1" x14ac:dyDescent="0.35">
      <c r="A2775" s="4">
        <v>45387</v>
      </c>
      <c r="B2775" s="5">
        <f t="shared" si="819"/>
        <v>4</v>
      </c>
      <c r="C2775" s="5">
        <f t="shared" si="820"/>
        <v>2024</v>
      </c>
      <c r="D2775" s="5" t="s">
        <v>2507</v>
      </c>
      <c r="E2775" s="5" t="str">
        <f>VLOOKUP(F2775,'Set up'!$A$2:$C$57,2,FALSE)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up'!$A$2:$C$57,3,FALSE)</f>
        <v>60</v>
      </c>
      <c r="J2775" s="5">
        <f>VLOOKUP(F2775,'Set up'!$A$2:$D$57,4,FALSE)</f>
        <v>60</v>
      </c>
      <c r="K2775" s="4">
        <f t="shared" si="826"/>
        <v>45447</v>
      </c>
      <c r="L2775" s="5">
        <f t="shared" si="827"/>
        <v>6</v>
      </c>
      <c r="M2775" s="5">
        <f t="shared" si="828"/>
        <v>2024</v>
      </c>
      <c r="N2775" s="12">
        <v>62.5</v>
      </c>
      <c r="O2775" s="6">
        <f t="shared" si="830"/>
        <v>-62.5</v>
      </c>
      <c r="P2775" s="6">
        <f t="shared" si="831"/>
        <v>0</v>
      </c>
      <c r="Q2775" s="7">
        <v>4498014.95</v>
      </c>
      <c r="R2775" s="44" t="str">
        <f>VLOOKUP(F2775,'Set up'!$A$2:$E$57,5,FALSE)</f>
        <v>Chq</v>
      </c>
      <c r="S2775" s="1" t="s">
        <v>3207</v>
      </c>
    </row>
    <row r="2776" spans="1:19" ht="15" customHeight="1" x14ac:dyDescent="0.35">
      <c r="A2776" s="4">
        <v>45387</v>
      </c>
      <c r="B2776" s="5">
        <f t="shared" si="819"/>
        <v>4</v>
      </c>
      <c r="C2776" s="5">
        <f t="shared" si="820"/>
        <v>2024</v>
      </c>
      <c r="D2776" s="5" t="s">
        <v>2507</v>
      </c>
      <c r="E2776" s="5" t="str">
        <f>VLOOKUP(F2776,'Set up'!$A$2:$C$57,2,FALSE)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up'!$A$2:$C$57,3,FALSE)</f>
        <v>60</v>
      </c>
      <c r="J2776" s="5">
        <f>VLOOKUP(F2776,'Set up'!$A$2:$D$57,4,FALSE)</f>
        <v>60</v>
      </c>
      <c r="K2776" s="4">
        <f t="shared" si="826"/>
        <v>45447</v>
      </c>
      <c r="L2776" s="5">
        <f t="shared" si="827"/>
        <v>6</v>
      </c>
      <c r="M2776" s="5">
        <f t="shared" si="828"/>
        <v>2024</v>
      </c>
      <c r="N2776" s="12">
        <v>420</v>
      </c>
      <c r="O2776" s="6">
        <f t="shared" si="830"/>
        <v>-420</v>
      </c>
      <c r="P2776" s="6">
        <f t="shared" si="831"/>
        <v>0</v>
      </c>
      <c r="Q2776" s="7">
        <v>4498434.95</v>
      </c>
      <c r="R2776" s="44" t="str">
        <f>VLOOKUP(F2776,'Set up'!$A$2:$E$57,5,FALSE)</f>
        <v>Chq</v>
      </c>
      <c r="S2776" s="1" t="s">
        <v>3207</v>
      </c>
    </row>
    <row r="2777" spans="1:19" ht="15" customHeight="1" x14ac:dyDescent="0.35">
      <c r="A2777" s="4">
        <v>45390</v>
      </c>
      <c r="B2777" s="5">
        <f t="shared" si="819"/>
        <v>4</v>
      </c>
      <c r="C2777" s="5">
        <f t="shared" si="820"/>
        <v>2024</v>
      </c>
      <c r="D2777" s="5" t="s">
        <v>2508</v>
      </c>
      <c r="E2777" s="5" t="str">
        <f>VLOOKUP(F2777,'Set up'!$A$2:$C$57,2,FALSE)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up'!$A$2:$C$57,3,FALSE)</f>
        <v>60</v>
      </c>
      <c r="J2777" s="5">
        <f>VLOOKUP(F2777,'Set up'!$A$2:$D$57,4,FALSE)</f>
        <v>60</v>
      </c>
      <c r="K2777" s="4">
        <f t="shared" si="826"/>
        <v>45450</v>
      </c>
      <c r="L2777" s="5">
        <f t="shared" si="827"/>
        <v>6</v>
      </c>
      <c r="M2777" s="5">
        <f t="shared" si="828"/>
        <v>2024</v>
      </c>
      <c r="N2777" s="12">
        <v>260</v>
      </c>
      <c r="O2777" s="6">
        <f t="shared" ref="O2777" si="832">-N2777</f>
        <v>-260</v>
      </c>
      <c r="P2777" s="6">
        <f t="shared" si="831"/>
        <v>0</v>
      </c>
      <c r="Q2777" s="7">
        <v>4498694.95</v>
      </c>
      <c r="R2777" s="44" t="str">
        <f>VLOOKUP(F2777,'Set up'!$A$2:$E$57,5,FALSE)</f>
        <v>Chq</v>
      </c>
      <c r="S2777" s="1" t="s">
        <v>3037</v>
      </c>
    </row>
    <row r="2778" spans="1:19" ht="15" customHeight="1" x14ac:dyDescent="0.35">
      <c r="A2778" s="4">
        <v>45390</v>
      </c>
      <c r="B2778" s="5">
        <f t="shared" si="819"/>
        <v>4</v>
      </c>
      <c r="C2778" s="5">
        <f t="shared" si="820"/>
        <v>2024</v>
      </c>
      <c r="D2778" s="5" t="s">
        <v>2509</v>
      </c>
      <c r="E2778" s="5" t="str">
        <f>VLOOKUP(F2778,'Set up'!$A$2:$C$57,2,FALSE)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up'!$A$2:$C$57,3,FALSE)</f>
        <v>Cash</v>
      </c>
      <c r="J2778" s="5">
        <f>VLOOKUP(F2778,'Set up'!$A$2:$D$57,4,FALSE)</f>
        <v>0</v>
      </c>
      <c r="K2778" s="4">
        <f t="shared" si="826"/>
        <v>45390</v>
      </c>
      <c r="L2778" s="5">
        <f t="shared" si="827"/>
        <v>4</v>
      </c>
      <c r="M2778" s="5">
        <f t="shared" si="828"/>
        <v>2024</v>
      </c>
      <c r="N2778" s="12">
        <v>1738</v>
      </c>
      <c r="O2778" s="12"/>
      <c r="P2778" s="6">
        <f t="shared" si="831"/>
        <v>1738</v>
      </c>
      <c r="Q2778" s="7">
        <v>4500432.95</v>
      </c>
      <c r="R2778" s="44" t="str">
        <f>VLOOKUP(F2778,'Set up'!$A$2:$E$57,5,FALSE)</f>
        <v>Trsf</v>
      </c>
    </row>
    <row r="2779" spans="1:19" ht="15" customHeight="1" x14ac:dyDescent="0.35">
      <c r="A2779" s="4">
        <v>45390</v>
      </c>
      <c r="B2779" s="5">
        <f t="shared" si="819"/>
        <v>4</v>
      </c>
      <c r="C2779" s="5">
        <f t="shared" si="820"/>
        <v>2024</v>
      </c>
      <c r="D2779" s="5" t="s">
        <v>2509</v>
      </c>
      <c r="E2779" s="5" t="str">
        <f>VLOOKUP(F2779,'Set up'!$A$2:$C$57,2,FALSE)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up'!$A$2:$C$57,3,FALSE)</f>
        <v>Cash</v>
      </c>
      <c r="J2779" s="5">
        <f>VLOOKUP(F2779,'Set up'!$A$2:$D$57,4,FALSE)</f>
        <v>0</v>
      </c>
      <c r="K2779" s="4">
        <f t="shared" si="826"/>
        <v>45390</v>
      </c>
      <c r="L2779" s="5">
        <f t="shared" si="827"/>
        <v>4</v>
      </c>
      <c r="M2779" s="5">
        <f t="shared" si="828"/>
        <v>2024</v>
      </c>
      <c r="N2779" s="12">
        <v>405</v>
      </c>
      <c r="O2779" s="12"/>
      <c r="P2779" s="6">
        <f t="shared" si="831"/>
        <v>405</v>
      </c>
      <c r="Q2779" s="7">
        <v>4500837.95</v>
      </c>
      <c r="R2779" s="44" t="str">
        <f>VLOOKUP(F2779,'Set up'!$A$2:$E$57,5,FALSE)</f>
        <v>Trsf</v>
      </c>
    </row>
    <row r="2780" spans="1:19" ht="15" customHeight="1" x14ac:dyDescent="0.35">
      <c r="A2780" s="4">
        <v>45390</v>
      </c>
      <c r="B2780" s="5">
        <f t="shared" si="819"/>
        <v>4</v>
      </c>
      <c r="C2780" s="5">
        <f t="shared" si="820"/>
        <v>2024</v>
      </c>
      <c r="D2780" s="5" t="s">
        <v>2509</v>
      </c>
      <c r="E2780" s="5" t="str">
        <f>VLOOKUP(F2780,'Set up'!$A$2:$C$57,2,FALSE)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up'!$A$2:$C$57,3,FALSE)</f>
        <v>Cash</v>
      </c>
      <c r="J2780" s="5">
        <f>VLOOKUP(F2780,'Set up'!$A$2:$D$57,4,FALSE)</f>
        <v>0</v>
      </c>
      <c r="K2780" s="4">
        <f t="shared" si="826"/>
        <v>45390</v>
      </c>
      <c r="L2780" s="5">
        <f t="shared" si="827"/>
        <v>4</v>
      </c>
      <c r="M2780" s="5">
        <f t="shared" si="828"/>
        <v>2024</v>
      </c>
      <c r="N2780" s="12">
        <v>395</v>
      </c>
      <c r="O2780" s="12"/>
      <c r="P2780" s="6">
        <f t="shared" si="831"/>
        <v>395</v>
      </c>
      <c r="Q2780" s="7">
        <v>4501232.95</v>
      </c>
      <c r="R2780" s="44" t="str">
        <f>VLOOKUP(F2780,'Set up'!$A$2:$E$57,5,FALSE)</f>
        <v>Trsf</v>
      </c>
    </row>
    <row r="2781" spans="1:19" ht="15" customHeight="1" x14ac:dyDescent="0.35">
      <c r="A2781" s="4">
        <v>45390</v>
      </c>
      <c r="B2781" s="5">
        <f t="shared" si="819"/>
        <v>4</v>
      </c>
      <c r="C2781" s="5">
        <f t="shared" si="820"/>
        <v>2024</v>
      </c>
      <c r="D2781" s="5" t="s">
        <v>2509</v>
      </c>
      <c r="E2781" s="5" t="str">
        <f>VLOOKUP(F2781,'Set up'!$A$2:$C$57,2,FALSE)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up'!$A$2:$C$57,3,FALSE)</f>
        <v>Cash</v>
      </c>
      <c r="J2781" s="5">
        <f>VLOOKUP(F2781,'Set up'!$A$2:$D$57,4,FALSE)</f>
        <v>0</v>
      </c>
      <c r="K2781" s="4">
        <f t="shared" si="826"/>
        <v>45390</v>
      </c>
      <c r="L2781" s="5">
        <f t="shared" si="827"/>
        <v>4</v>
      </c>
      <c r="M2781" s="5">
        <f t="shared" si="828"/>
        <v>2024</v>
      </c>
      <c r="N2781" s="12">
        <v>150</v>
      </c>
      <c r="O2781" s="12"/>
      <c r="P2781" s="6">
        <f t="shared" si="831"/>
        <v>150</v>
      </c>
      <c r="Q2781" s="7">
        <v>4501382.95</v>
      </c>
      <c r="R2781" s="44" t="str">
        <f>VLOOKUP(F2781,'Set up'!$A$2:$E$57,5,FALSE)</f>
        <v>Trsf</v>
      </c>
    </row>
    <row r="2782" spans="1:19" ht="15" customHeight="1" x14ac:dyDescent="0.35">
      <c r="A2782" s="4">
        <v>45390</v>
      </c>
      <c r="B2782" s="5">
        <f t="shared" si="819"/>
        <v>4</v>
      </c>
      <c r="C2782" s="5">
        <f t="shared" si="820"/>
        <v>2024</v>
      </c>
      <c r="D2782" s="5" t="s">
        <v>2510</v>
      </c>
      <c r="E2782" s="5" t="str">
        <f>VLOOKUP(F2782,'Set up'!$A$2:$C$57,2,FALSE)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up'!$A$2:$C$57,3,FALSE)</f>
        <v>Cash</v>
      </c>
      <c r="J2782" s="5">
        <f>VLOOKUP(F2782,'Set up'!$A$2:$D$57,4,FALSE)</f>
        <v>0</v>
      </c>
      <c r="K2782" s="4">
        <f t="shared" si="826"/>
        <v>45390</v>
      </c>
      <c r="L2782" s="5">
        <f t="shared" si="827"/>
        <v>4</v>
      </c>
      <c r="M2782" s="5">
        <f t="shared" si="828"/>
        <v>2024</v>
      </c>
      <c r="N2782" s="12">
        <v>1738</v>
      </c>
      <c r="O2782" s="12"/>
      <c r="P2782" s="6">
        <f t="shared" si="831"/>
        <v>1738</v>
      </c>
      <c r="Q2782" s="7">
        <v>4503120.95</v>
      </c>
      <c r="R2782" s="44" t="str">
        <f>VLOOKUP(F2782,'Set up'!$A$2:$E$57,5,FALSE)</f>
        <v>PD Chq</v>
      </c>
    </row>
    <row r="2783" spans="1:19" ht="15" customHeight="1" x14ac:dyDescent="0.35">
      <c r="A2783" s="4">
        <v>45390</v>
      </c>
      <c r="B2783" s="5">
        <f t="shared" si="819"/>
        <v>4</v>
      </c>
      <c r="C2783" s="5">
        <f t="shared" si="820"/>
        <v>2024</v>
      </c>
      <c r="D2783" s="5" t="s">
        <v>2510</v>
      </c>
      <c r="E2783" s="5" t="str">
        <f>VLOOKUP(F2783,'Set up'!$A$2:$C$57,2,FALSE)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up'!$A$2:$C$57,3,FALSE)</f>
        <v>Cash</v>
      </c>
      <c r="J2783" s="5">
        <f>VLOOKUP(F2783,'Set up'!$A$2:$D$57,4,FALSE)</f>
        <v>0</v>
      </c>
      <c r="K2783" s="4">
        <f t="shared" si="826"/>
        <v>45390</v>
      </c>
      <c r="L2783" s="5">
        <f t="shared" si="827"/>
        <v>4</v>
      </c>
      <c r="M2783" s="5">
        <f t="shared" si="828"/>
        <v>2024</v>
      </c>
      <c r="N2783" s="12">
        <v>832.5</v>
      </c>
      <c r="O2783" s="12"/>
      <c r="P2783" s="6">
        <f t="shared" si="831"/>
        <v>832.5</v>
      </c>
      <c r="Q2783" s="7">
        <v>4503953.45</v>
      </c>
      <c r="R2783" s="44" t="str">
        <f>VLOOKUP(F2783,'Set up'!$A$2:$E$57,5,FALSE)</f>
        <v>PD Chq</v>
      </c>
    </row>
    <row r="2784" spans="1:19" ht="15" customHeight="1" x14ac:dyDescent="0.35">
      <c r="A2784" s="4">
        <v>45390</v>
      </c>
      <c r="B2784" s="5">
        <f t="shared" ref="B2784:B2827" si="833">MONTH(A2784)</f>
        <v>4</v>
      </c>
      <c r="C2784" s="5">
        <f t="shared" ref="C2784:C2827" si="834">YEAR(A2784)</f>
        <v>2024</v>
      </c>
      <c r="D2784" s="5" t="s">
        <v>2510</v>
      </c>
      <c r="E2784" s="5" t="str">
        <f>VLOOKUP(F2784,'Set up'!$A$2:$C$57,2,FALSE)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up'!$A$2:$C$57,3,FALSE)</f>
        <v>Cash</v>
      </c>
      <c r="J2784" s="5">
        <f>VLOOKUP(F2784,'Set up'!$A$2:$D$57,4,FALSE)</f>
        <v>0</v>
      </c>
      <c r="K2784" s="4">
        <f t="shared" si="826"/>
        <v>45390</v>
      </c>
      <c r="L2784" s="5">
        <f t="shared" si="827"/>
        <v>4</v>
      </c>
      <c r="M2784" s="5">
        <f t="shared" si="828"/>
        <v>2024</v>
      </c>
      <c r="N2784" s="12">
        <v>95</v>
      </c>
      <c r="O2784" s="12"/>
      <c r="P2784" s="6">
        <f t="shared" si="831"/>
        <v>95</v>
      </c>
      <c r="Q2784" s="7">
        <v>4504048.45</v>
      </c>
      <c r="R2784" s="44" t="str">
        <f>VLOOKUP(F2784,'Set up'!$A$2:$E$57,5,FALSE)</f>
        <v>PD Chq</v>
      </c>
    </row>
    <row r="2785" spans="1:19" ht="15" customHeight="1" x14ac:dyDescent="0.35">
      <c r="A2785" s="4">
        <v>45388</v>
      </c>
      <c r="B2785" s="5">
        <f t="shared" si="833"/>
        <v>4</v>
      </c>
      <c r="C2785" s="5">
        <f t="shared" si="834"/>
        <v>2024</v>
      </c>
      <c r="D2785" s="5" t="s">
        <v>2511</v>
      </c>
      <c r="E2785" s="5" t="str">
        <f>VLOOKUP(F2785,'Set up'!$A$2:$C$57,2,FALSE)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up'!$A$2:$C$57,3,FALSE)</f>
        <v>Cash</v>
      </c>
      <c r="J2785" s="5">
        <f>VLOOKUP(F2785,'Set up'!$A$2:$D$57,4,FALSE)</f>
        <v>0</v>
      </c>
      <c r="K2785" s="4">
        <f t="shared" si="826"/>
        <v>45388</v>
      </c>
      <c r="L2785" s="5">
        <f t="shared" si="827"/>
        <v>4</v>
      </c>
      <c r="M2785" s="5">
        <f t="shared" si="828"/>
        <v>2024</v>
      </c>
      <c r="N2785" s="12">
        <v>1000</v>
      </c>
      <c r="O2785" s="6">
        <f>-382.6-617.4</f>
        <v>-1000</v>
      </c>
      <c r="P2785" s="6">
        <f t="shared" si="831"/>
        <v>0</v>
      </c>
      <c r="Q2785" s="7">
        <v>4505048.45</v>
      </c>
      <c r="R2785" s="44" t="str">
        <f>VLOOKUP(F2785,'Set up'!$A$2:$E$57,5,FALSE)</f>
        <v>Trsf</v>
      </c>
      <c r="S2785" s="1" t="s">
        <v>3085</v>
      </c>
    </row>
    <row r="2786" spans="1:19" ht="15" customHeight="1" x14ac:dyDescent="0.35">
      <c r="A2786" s="4">
        <v>45394</v>
      </c>
      <c r="B2786" s="5">
        <f t="shared" si="833"/>
        <v>4</v>
      </c>
      <c r="C2786" s="5">
        <f t="shared" si="834"/>
        <v>2024</v>
      </c>
      <c r="D2786" s="5" t="s">
        <v>2512</v>
      </c>
      <c r="E2786" s="5" t="str">
        <f>VLOOKUP(F2786,'Set up'!$A$2:$C$57,2,FALSE)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up'!$A$2:$C$57,3,FALSE)</f>
        <v>Cash</v>
      </c>
      <c r="J2786" s="5">
        <f>VLOOKUP(F2786,'Set up'!$A$2:$D$57,4,FALSE)</f>
        <v>0</v>
      </c>
      <c r="K2786" s="4">
        <f t="shared" si="826"/>
        <v>45394</v>
      </c>
      <c r="L2786" s="5">
        <f t="shared" si="827"/>
        <v>4</v>
      </c>
      <c r="M2786" s="5">
        <f t="shared" si="828"/>
        <v>2024</v>
      </c>
      <c r="N2786" s="12">
        <v>3476</v>
      </c>
      <c r="O2786" s="6">
        <f>-N2786</f>
        <v>-3476</v>
      </c>
      <c r="P2786" s="6">
        <f t="shared" si="831"/>
        <v>0</v>
      </c>
      <c r="Q2786" s="7">
        <v>4508524.45</v>
      </c>
      <c r="R2786" s="44" t="str">
        <f>VLOOKUP(F2786,'Set up'!$A$2:$E$57,5,FALSE)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33"/>
        <v>4</v>
      </c>
      <c r="C2787" s="5">
        <f t="shared" si="834"/>
        <v>2024</v>
      </c>
      <c r="D2787" s="5" t="s">
        <v>2512</v>
      </c>
      <c r="E2787" s="5" t="str">
        <f>VLOOKUP(F2787,'Set up'!$A$2:$C$57,2,FALSE)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up'!$A$2:$C$57,3,FALSE)</f>
        <v>Cash</v>
      </c>
      <c r="J2787" s="5">
        <f>VLOOKUP(F2787,'Set up'!$A$2:$D$57,4,FALSE)</f>
        <v>0</v>
      </c>
      <c r="K2787" s="4">
        <f t="shared" si="826"/>
        <v>45394</v>
      </c>
      <c r="L2787" s="5">
        <f t="shared" si="827"/>
        <v>4</v>
      </c>
      <c r="M2787" s="5">
        <f t="shared" si="828"/>
        <v>2024</v>
      </c>
      <c r="N2787" s="12">
        <v>675</v>
      </c>
      <c r="O2787" s="6">
        <f>-N2787</f>
        <v>-675</v>
      </c>
      <c r="P2787" s="6">
        <f t="shared" si="831"/>
        <v>0</v>
      </c>
      <c r="Q2787" s="7">
        <v>4509199.45</v>
      </c>
      <c r="R2787" s="44" t="str">
        <f>VLOOKUP(F2787,'Set up'!$A$2:$E$57,5,FALSE)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33"/>
        <v>4</v>
      </c>
      <c r="C2788" s="5">
        <f t="shared" si="834"/>
        <v>2024</v>
      </c>
      <c r="D2788" s="5" t="s">
        <v>2513</v>
      </c>
      <c r="E2788" s="5" t="str">
        <f>VLOOKUP(F2788,'Set up'!$A$2:$C$57,2,FALSE)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up'!$A$2:$C$57,3,FALSE)</f>
        <v>Cash</v>
      </c>
      <c r="J2788" s="5">
        <f>VLOOKUP(F2788,'Set up'!$A$2:$D$57,4,FALSE)</f>
        <v>0</v>
      </c>
      <c r="K2788" s="4">
        <f t="shared" si="826"/>
        <v>45394</v>
      </c>
      <c r="L2788" s="5">
        <f t="shared" si="827"/>
        <v>4</v>
      </c>
      <c r="M2788" s="5">
        <f t="shared" si="828"/>
        <v>2024</v>
      </c>
      <c r="N2788" s="12">
        <v>375</v>
      </c>
      <c r="O2788" s="6">
        <f t="shared" ref="O2788:O2793" si="835">-N2788</f>
        <v>-375</v>
      </c>
      <c r="P2788" s="6">
        <f t="shared" si="831"/>
        <v>0</v>
      </c>
      <c r="Q2788" s="7">
        <v>4509574.45</v>
      </c>
      <c r="R2788" s="44" t="str">
        <f>VLOOKUP(F2788,'Set up'!$A$2:$E$57,5,FALSE)</f>
        <v>Trsf</v>
      </c>
      <c r="S2788" s="1" t="s">
        <v>3086</v>
      </c>
    </row>
    <row r="2789" spans="1:19" ht="15" customHeight="1" x14ac:dyDescent="0.35">
      <c r="A2789" s="4">
        <v>45394</v>
      </c>
      <c r="B2789" s="5">
        <f t="shared" si="833"/>
        <v>4</v>
      </c>
      <c r="C2789" s="5">
        <f t="shared" si="834"/>
        <v>2024</v>
      </c>
      <c r="D2789" s="5" t="s">
        <v>2514</v>
      </c>
      <c r="E2789" s="5" t="str">
        <f>VLOOKUP(F2789,'Set up'!$A$2:$C$57,2,FALSE)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up'!$A$2:$C$57,3,FALSE)</f>
        <v>Cash</v>
      </c>
      <c r="J2789" s="5">
        <f>VLOOKUP(F2789,'Set up'!$A$2:$D$57,4,FALSE)</f>
        <v>0</v>
      </c>
      <c r="K2789" s="4">
        <f t="shared" si="826"/>
        <v>45394</v>
      </c>
      <c r="L2789" s="5">
        <f t="shared" si="827"/>
        <v>4</v>
      </c>
      <c r="M2789" s="5">
        <f t="shared" si="828"/>
        <v>2024</v>
      </c>
      <c r="N2789" s="12">
        <v>9768</v>
      </c>
      <c r="O2789" s="6">
        <f t="shared" si="835"/>
        <v>-9768</v>
      </c>
      <c r="P2789" s="6">
        <f t="shared" si="831"/>
        <v>0</v>
      </c>
      <c r="Q2789" s="7">
        <v>4519342.45</v>
      </c>
      <c r="R2789" s="44" t="str">
        <f>VLOOKUP(F2789,'Set up'!$A$2:$E$57,5,FALSE)</f>
        <v>Trsf</v>
      </c>
      <c r="S2789" s="1" t="s">
        <v>3087</v>
      </c>
    </row>
    <row r="2790" spans="1:19" ht="15" customHeight="1" x14ac:dyDescent="0.35">
      <c r="A2790" s="4">
        <v>45394</v>
      </c>
      <c r="B2790" s="5">
        <f t="shared" si="833"/>
        <v>4</v>
      </c>
      <c r="C2790" s="5">
        <f t="shared" si="834"/>
        <v>2024</v>
      </c>
      <c r="D2790" s="5" t="s">
        <v>2514</v>
      </c>
      <c r="E2790" s="5" t="str">
        <f>VLOOKUP(F2790,'Set up'!$A$2:$C$57,2,FALSE)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up'!$A$2:$C$57,3,FALSE)</f>
        <v>Cash</v>
      </c>
      <c r="J2790" s="5">
        <f>VLOOKUP(F2790,'Set up'!$A$2:$D$57,4,FALSE)</f>
        <v>0</v>
      </c>
      <c r="K2790" s="4">
        <f t="shared" si="826"/>
        <v>45394</v>
      </c>
      <c r="L2790" s="5">
        <f t="shared" si="827"/>
        <v>4</v>
      </c>
      <c r="M2790" s="5">
        <f t="shared" si="828"/>
        <v>2024</v>
      </c>
      <c r="N2790" s="12">
        <v>3480</v>
      </c>
      <c r="O2790" s="6">
        <f t="shared" si="835"/>
        <v>-3480</v>
      </c>
      <c r="P2790" s="6">
        <f t="shared" si="831"/>
        <v>0</v>
      </c>
      <c r="Q2790" s="7">
        <v>4522822.45</v>
      </c>
      <c r="R2790" s="44" t="str">
        <f>VLOOKUP(F2790,'Set up'!$A$2:$E$57,5,FALSE)</f>
        <v>Trsf</v>
      </c>
      <c r="S2790" s="1" t="s">
        <v>3088</v>
      </c>
    </row>
    <row r="2791" spans="1:19" ht="15" customHeight="1" x14ac:dyDescent="0.35">
      <c r="A2791" s="4">
        <v>45394</v>
      </c>
      <c r="B2791" s="5">
        <f t="shared" si="833"/>
        <v>4</v>
      </c>
      <c r="C2791" s="5">
        <f t="shared" si="834"/>
        <v>2024</v>
      </c>
      <c r="D2791" s="5" t="s">
        <v>2514</v>
      </c>
      <c r="E2791" s="5" t="str">
        <f>VLOOKUP(F2791,'Set up'!$A$2:$C$57,2,FALSE)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up'!$A$2:$C$57,3,FALSE)</f>
        <v>Cash</v>
      </c>
      <c r="J2791" s="5">
        <f>VLOOKUP(F2791,'Set up'!$A$2:$D$57,4,FALSE)</f>
        <v>0</v>
      </c>
      <c r="K2791" s="4">
        <f t="shared" si="826"/>
        <v>45394</v>
      </c>
      <c r="L2791" s="5">
        <f t="shared" si="827"/>
        <v>4</v>
      </c>
      <c r="M2791" s="5">
        <f t="shared" si="828"/>
        <v>2024</v>
      </c>
      <c r="N2791" s="12">
        <v>2340</v>
      </c>
      <c r="O2791" s="6">
        <f t="shared" si="835"/>
        <v>-2340</v>
      </c>
      <c r="P2791" s="6">
        <f t="shared" si="831"/>
        <v>0</v>
      </c>
      <c r="Q2791" s="7">
        <v>4525162.45</v>
      </c>
      <c r="R2791" s="44" t="str">
        <f>VLOOKUP(F2791,'Set up'!$A$2:$E$57,5,FALSE)</f>
        <v>Trsf</v>
      </c>
      <c r="S2791" s="1" t="s">
        <v>3089</v>
      </c>
    </row>
    <row r="2792" spans="1:19" ht="15" customHeight="1" x14ac:dyDescent="0.35">
      <c r="A2792" s="4">
        <v>45394</v>
      </c>
      <c r="B2792" s="5">
        <f t="shared" si="833"/>
        <v>4</v>
      </c>
      <c r="C2792" s="5">
        <f t="shared" si="834"/>
        <v>2024</v>
      </c>
      <c r="D2792" s="5" t="s">
        <v>2514</v>
      </c>
      <c r="E2792" s="5" t="str">
        <f>VLOOKUP(F2792,'Set up'!$A$2:$C$57,2,FALSE)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up'!$A$2:$C$57,3,FALSE)</f>
        <v>Cash</v>
      </c>
      <c r="J2792" s="5">
        <f>VLOOKUP(F2792,'Set up'!$A$2:$D$57,4,FALSE)</f>
        <v>0</v>
      </c>
      <c r="K2792" s="4">
        <f t="shared" si="826"/>
        <v>45394</v>
      </c>
      <c r="L2792" s="5">
        <f t="shared" si="827"/>
        <v>4</v>
      </c>
      <c r="M2792" s="5">
        <f t="shared" si="828"/>
        <v>2024</v>
      </c>
      <c r="N2792" s="12">
        <v>380</v>
      </c>
      <c r="O2792" s="6">
        <f t="shared" si="835"/>
        <v>-380</v>
      </c>
      <c r="P2792" s="6">
        <f t="shared" si="831"/>
        <v>0</v>
      </c>
      <c r="Q2792" s="7">
        <v>4525542.45</v>
      </c>
      <c r="R2792" s="44" t="str">
        <f>VLOOKUP(F2792,'Set up'!$A$2:$E$57,5,FALSE)</f>
        <v>Trsf</v>
      </c>
      <c r="S2792" s="1" t="s">
        <v>3090</v>
      </c>
    </row>
    <row r="2793" spans="1:19" ht="15" customHeight="1" x14ac:dyDescent="0.35">
      <c r="A2793" s="4">
        <v>45394</v>
      </c>
      <c r="B2793" s="5">
        <f t="shared" si="833"/>
        <v>4</v>
      </c>
      <c r="C2793" s="5">
        <f t="shared" si="834"/>
        <v>2024</v>
      </c>
      <c r="D2793" s="5" t="s">
        <v>2514</v>
      </c>
      <c r="E2793" s="5" t="str">
        <f>VLOOKUP(F2793,'Set up'!$A$2:$C$57,2,FALSE)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up'!$A$2:$C$57,3,FALSE)</f>
        <v>Cash</v>
      </c>
      <c r="J2793" s="5">
        <f>VLOOKUP(F2793,'Set up'!$A$2:$D$57,4,FALSE)</f>
        <v>0</v>
      </c>
      <c r="K2793" s="4">
        <f t="shared" si="826"/>
        <v>45394</v>
      </c>
      <c r="L2793" s="5">
        <f t="shared" si="827"/>
        <v>4</v>
      </c>
      <c r="M2793" s="5">
        <f t="shared" si="828"/>
        <v>2024</v>
      </c>
      <c r="N2793" s="12">
        <v>1000</v>
      </c>
      <c r="O2793" s="6">
        <f t="shared" si="835"/>
        <v>-1000</v>
      </c>
      <c r="P2793" s="6">
        <f t="shared" si="831"/>
        <v>0</v>
      </c>
      <c r="Q2793" s="7">
        <v>4526542.45</v>
      </c>
      <c r="R2793" s="44" t="str">
        <f>VLOOKUP(F2793,'Set up'!$A$2:$E$57,5,FALSE)</f>
        <v>Trsf</v>
      </c>
      <c r="S2793" s="1" t="s">
        <v>3091</v>
      </c>
    </row>
    <row r="2794" spans="1:19" ht="15" customHeight="1" x14ac:dyDescent="0.35">
      <c r="A2794" s="4">
        <v>45402</v>
      </c>
      <c r="B2794" s="5">
        <f t="shared" si="833"/>
        <v>4</v>
      </c>
      <c r="C2794" s="5">
        <f t="shared" si="834"/>
        <v>2024</v>
      </c>
      <c r="D2794" s="5" t="s">
        <v>2515</v>
      </c>
      <c r="E2794" s="5" t="str">
        <f>VLOOKUP(F2794,'Set up'!$A$2:$C$57,2,FALSE)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up'!$A$2:$C$57,3,FALSE)</f>
        <v>Cash</v>
      </c>
      <c r="J2794" s="5">
        <f>VLOOKUP(F2794,'Set up'!$A$2:$D$57,4,FALSE)</f>
        <v>0</v>
      </c>
      <c r="K2794" s="4">
        <f t="shared" si="826"/>
        <v>45402</v>
      </c>
      <c r="L2794" s="5">
        <f t="shared" si="827"/>
        <v>4</v>
      </c>
      <c r="M2794" s="5">
        <f t="shared" si="828"/>
        <v>2024</v>
      </c>
      <c r="N2794" s="12">
        <v>1738</v>
      </c>
      <c r="O2794" s="12"/>
      <c r="P2794" s="6">
        <f t="shared" si="831"/>
        <v>1738</v>
      </c>
      <c r="Q2794" s="7">
        <v>4528280.45</v>
      </c>
      <c r="R2794" s="44" t="str">
        <f>VLOOKUP(F2794,'Set up'!$A$2:$E$57,5,FALSE)</f>
        <v>Trsf</v>
      </c>
    </row>
    <row r="2795" spans="1:19" ht="15" customHeight="1" x14ac:dyDescent="0.35">
      <c r="A2795" s="4">
        <v>45402</v>
      </c>
      <c r="B2795" s="5">
        <f t="shared" si="833"/>
        <v>4</v>
      </c>
      <c r="C2795" s="5">
        <f t="shared" si="834"/>
        <v>2024</v>
      </c>
      <c r="D2795" s="5" t="s">
        <v>2515</v>
      </c>
      <c r="E2795" s="5" t="str">
        <f>VLOOKUP(F2795,'Set up'!$A$2:$C$57,2,FALSE)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up'!$A$2:$C$57,3,FALSE)</f>
        <v>Cash</v>
      </c>
      <c r="J2795" s="5">
        <f>VLOOKUP(F2795,'Set up'!$A$2:$D$57,4,FALSE)</f>
        <v>0</v>
      </c>
      <c r="K2795" s="4">
        <f t="shared" si="826"/>
        <v>45402</v>
      </c>
      <c r="L2795" s="5">
        <f t="shared" si="827"/>
        <v>4</v>
      </c>
      <c r="M2795" s="5">
        <f t="shared" si="828"/>
        <v>2024</v>
      </c>
      <c r="N2795" s="12">
        <v>187.5</v>
      </c>
      <c r="O2795" s="12"/>
      <c r="P2795" s="6">
        <f t="shared" si="831"/>
        <v>187.5</v>
      </c>
      <c r="Q2795" s="7">
        <v>4528467.95</v>
      </c>
      <c r="R2795" s="44" t="str">
        <f>VLOOKUP(F2795,'Set up'!$A$2:$E$57,5,FALSE)</f>
        <v>Trsf</v>
      </c>
    </row>
    <row r="2796" spans="1:19" ht="15" customHeight="1" x14ac:dyDescent="0.35">
      <c r="A2796" s="4">
        <v>45404</v>
      </c>
      <c r="B2796" s="5">
        <f t="shared" si="833"/>
        <v>4</v>
      </c>
      <c r="C2796" s="5">
        <f t="shared" si="834"/>
        <v>2024</v>
      </c>
      <c r="D2796" s="5" t="s">
        <v>2516</v>
      </c>
      <c r="E2796" s="5" t="str">
        <f>VLOOKUP(F2796,'Set up'!$A$2:$C$57,2,FALSE)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up'!$A$2:$C$57,3,FALSE)</f>
        <v>120</v>
      </c>
      <c r="J2796" s="5">
        <f>VLOOKUP(F2796,'Set up'!$A$2:$D$57,4,FALSE)</f>
        <v>120</v>
      </c>
      <c r="K2796" s="4">
        <f t="shared" si="826"/>
        <v>45524</v>
      </c>
      <c r="L2796" s="5">
        <f t="shared" si="827"/>
        <v>8</v>
      </c>
      <c r="M2796" s="5">
        <f t="shared" si="828"/>
        <v>2024</v>
      </c>
      <c r="N2796" s="12">
        <v>9768</v>
      </c>
      <c r="O2796" s="6">
        <f t="shared" ref="O2796:O2799" si="836">-N2796</f>
        <v>-9768</v>
      </c>
      <c r="P2796" s="6">
        <f t="shared" si="831"/>
        <v>0</v>
      </c>
      <c r="Q2796" s="7">
        <v>4538235.95</v>
      </c>
      <c r="R2796" s="44" t="str">
        <f>VLOOKUP(F2796,'Set up'!$A$2:$E$57,5,FALSE)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33"/>
        <v>4</v>
      </c>
      <c r="C2797" s="5">
        <f t="shared" si="834"/>
        <v>2024</v>
      </c>
      <c r="D2797" s="5" t="s">
        <v>2516</v>
      </c>
      <c r="E2797" s="5" t="str">
        <f>VLOOKUP(F2797,'Set up'!$A$2:$C$57,2,FALSE)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up'!$A$2:$C$57,3,FALSE)</f>
        <v>120</v>
      </c>
      <c r="J2797" s="5">
        <f>VLOOKUP(F2797,'Set up'!$A$2:$D$57,4,FALSE)</f>
        <v>120</v>
      </c>
      <c r="K2797" s="4">
        <f t="shared" si="826"/>
        <v>45524</v>
      </c>
      <c r="L2797" s="5">
        <f t="shared" si="827"/>
        <v>8</v>
      </c>
      <c r="M2797" s="5">
        <f t="shared" si="828"/>
        <v>2024</v>
      </c>
      <c r="N2797" s="12">
        <v>1740</v>
      </c>
      <c r="O2797" s="6">
        <f t="shared" si="836"/>
        <v>-1740</v>
      </c>
      <c r="P2797" s="6">
        <f t="shared" si="831"/>
        <v>0</v>
      </c>
      <c r="Q2797" s="7">
        <v>4539975.95</v>
      </c>
      <c r="R2797" s="44" t="str">
        <f>VLOOKUP(F2797,'Set up'!$A$2:$E$57,5,FALSE)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33"/>
        <v>4</v>
      </c>
      <c r="C2798" s="5">
        <f t="shared" si="834"/>
        <v>2024</v>
      </c>
      <c r="D2798" s="5" t="s">
        <v>2516</v>
      </c>
      <c r="E2798" s="5" t="str">
        <f>VLOOKUP(F2798,'Set up'!$A$2:$C$57,2,FALSE)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up'!$A$2:$C$57,3,FALSE)</f>
        <v>120</v>
      </c>
      <c r="J2798" s="5">
        <f>VLOOKUP(F2798,'Set up'!$A$2:$D$57,4,FALSE)</f>
        <v>120</v>
      </c>
      <c r="K2798" s="4">
        <f t="shared" si="826"/>
        <v>45524</v>
      </c>
      <c r="L2798" s="5">
        <f t="shared" si="827"/>
        <v>8</v>
      </c>
      <c r="M2798" s="5">
        <f t="shared" si="828"/>
        <v>2024</v>
      </c>
      <c r="N2798" s="12">
        <v>440</v>
      </c>
      <c r="O2798" s="6">
        <f t="shared" si="836"/>
        <v>-440</v>
      </c>
      <c r="P2798" s="6">
        <f t="shared" si="831"/>
        <v>0</v>
      </c>
      <c r="Q2798" s="7">
        <v>4540415.95</v>
      </c>
      <c r="R2798" s="44" t="str">
        <f>VLOOKUP(F2798,'Set up'!$A$2:$E$57,5,FALSE)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33"/>
        <v>4</v>
      </c>
      <c r="C2799" s="5">
        <f t="shared" si="834"/>
        <v>2024</v>
      </c>
      <c r="D2799" s="5" t="s">
        <v>2516</v>
      </c>
      <c r="E2799" s="5" t="str">
        <f>VLOOKUP(F2799,'Set up'!$A$2:$C$57,2,FALSE)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up'!$A$2:$C$57,3,FALSE)</f>
        <v>120</v>
      </c>
      <c r="J2799" s="5">
        <f>VLOOKUP(F2799,'Set up'!$A$2:$D$57,4,FALSE)</f>
        <v>120</v>
      </c>
      <c r="K2799" s="4">
        <f t="shared" si="826"/>
        <v>45524</v>
      </c>
      <c r="L2799" s="5">
        <f t="shared" si="827"/>
        <v>8</v>
      </c>
      <c r="M2799" s="5">
        <f t="shared" si="828"/>
        <v>2024</v>
      </c>
      <c r="N2799" s="12">
        <v>395</v>
      </c>
      <c r="O2799" s="6">
        <f t="shared" si="836"/>
        <v>-395</v>
      </c>
      <c r="P2799" s="6">
        <f t="shared" si="831"/>
        <v>0</v>
      </c>
      <c r="Q2799" s="7">
        <v>4540810.95</v>
      </c>
      <c r="R2799" s="44" t="str">
        <f>VLOOKUP(F2799,'Set up'!$A$2:$E$57,5,FALSE)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33"/>
        <v>4</v>
      </c>
      <c r="C2800" s="5">
        <f t="shared" si="834"/>
        <v>2024</v>
      </c>
      <c r="D2800" s="5" t="s">
        <v>2517</v>
      </c>
      <c r="E2800" s="5" t="str">
        <f>VLOOKUP(F2800,'Set up'!$A$2:$C$57,2,FALSE)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up'!$A$2:$C$57,3,FALSE)</f>
        <v>Cash</v>
      </c>
      <c r="J2800" s="5">
        <f>VLOOKUP(F2800,'Set up'!$A$2:$D$57,4,FALSE)</f>
        <v>0</v>
      </c>
      <c r="K2800" s="4">
        <f t="shared" si="826"/>
        <v>45406</v>
      </c>
      <c r="L2800" s="5">
        <f t="shared" si="827"/>
        <v>4</v>
      </c>
      <c r="M2800" s="5">
        <f t="shared" si="828"/>
        <v>2024</v>
      </c>
      <c r="N2800" s="12">
        <v>1628</v>
      </c>
      <c r="O2800" s="6">
        <f t="shared" ref="O2800:O2805" si="837">-N2800</f>
        <v>-1628</v>
      </c>
      <c r="P2800" s="6">
        <f t="shared" si="831"/>
        <v>0</v>
      </c>
      <c r="Q2800" s="7">
        <v>4542438.95</v>
      </c>
      <c r="R2800" s="44" t="str">
        <f>VLOOKUP(F2800,'Set up'!$A$2:$E$57,5,FALSE)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33"/>
        <v>4</v>
      </c>
      <c r="C2801" s="5">
        <f t="shared" si="834"/>
        <v>2024</v>
      </c>
      <c r="D2801" s="5" t="s">
        <v>2517</v>
      </c>
      <c r="E2801" s="5" t="str">
        <f>VLOOKUP(F2801,'Set up'!$A$2:$C$57,2,FALSE)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up'!$A$2:$C$57,3,FALSE)</f>
        <v>Cash</v>
      </c>
      <c r="J2801" s="5">
        <f>VLOOKUP(F2801,'Set up'!$A$2:$D$57,4,FALSE)</f>
        <v>0</v>
      </c>
      <c r="K2801" s="4">
        <f t="shared" si="826"/>
        <v>45406</v>
      </c>
      <c r="L2801" s="5">
        <f t="shared" si="827"/>
        <v>4</v>
      </c>
      <c r="M2801" s="5">
        <f t="shared" si="828"/>
        <v>2024</v>
      </c>
      <c r="N2801" s="12">
        <v>621</v>
      </c>
      <c r="O2801" s="6">
        <f t="shared" si="837"/>
        <v>-621</v>
      </c>
      <c r="P2801" s="6">
        <f t="shared" si="831"/>
        <v>0</v>
      </c>
      <c r="Q2801" s="7">
        <v>4543059.95</v>
      </c>
      <c r="R2801" s="44" t="str">
        <f>VLOOKUP(F2801,'Set up'!$A$2:$E$57,5,FALSE)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33"/>
        <v>4</v>
      </c>
      <c r="C2802" s="5">
        <f t="shared" si="834"/>
        <v>2024</v>
      </c>
      <c r="D2802" s="5" t="s">
        <v>2517</v>
      </c>
      <c r="E2802" s="5" t="str">
        <f>VLOOKUP(F2802,'Set up'!$A$2:$C$57,2,FALSE)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up'!$A$2:$C$57,3,FALSE)</f>
        <v>Cash</v>
      </c>
      <c r="J2802" s="5">
        <f>VLOOKUP(F2802,'Set up'!$A$2:$D$57,4,FALSE)</f>
        <v>0</v>
      </c>
      <c r="K2802" s="4">
        <f t="shared" si="826"/>
        <v>45406</v>
      </c>
      <c r="L2802" s="5">
        <f t="shared" si="827"/>
        <v>4</v>
      </c>
      <c r="M2802" s="5">
        <f t="shared" si="828"/>
        <v>2024</v>
      </c>
      <c r="N2802" s="12">
        <v>283.8</v>
      </c>
      <c r="O2802" s="6">
        <f t="shared" si="837"/>
        <v>-283.8</v>
      </c>
      <c r="P2802" s="6">
        <f t="shared" si="831"/>
        <v>0</v>
      </c>
      <c r="Q2802" s="7">
        <v>4543343.75</v>
      </c>
      <c r="R2802" s="44" t="str">
        <f>VLOOKUP(F2802,'Set up'!$A$2:$E$57,5,FALSE)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33"/>
        <v>4</v>
      </c>
      <c r="C2803" s="5">
        <f t="shared" si="834"/>
        <v>2024</v>
      </c>
      <c r="D2803" s="5" t="s">
        <v>2517</v>
      </c>
      <c r="E2803" s="5" t="str">
        <f>VLOOKUP(F2803,'Set up'!$A$2:$C$57,2,FALSE)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up'!$A$2:$C$57,3,FALSE)</f>
        <v>Cash</v>
      </c>
      <c r="J2803" s="5">
        <f>VLOOKUP(F2803,'Set up'!$A$2:$D$57,4,FALSE)</f>
        <v>0</v>
      </c>
      <c r="K2803" s="4">
        <f t="shared" si="826"/>
        <v>45406</v>
      </c>
      <c r="L2803" s="5">
        <f t="shared" si="827"/>
        <v>4</v>
      </c>
      <c r="M2803" s="5">
        <f t="shared" si="828"/>
        <v>2024</v>
      </c>
      <c r="N2803" s="12">
        <v>160</v>
      </c>
      <c r="O2803" s="6">
        <f t="shared" si="837"/>
        <v>-160</v>
      </c>
      <c r="P2803" s="6">
        <f t="shared" si="831"/>
        <v>0</v>
      </c>
      <c r="Q2803" s="7">
        <v>4543503.75</v>
      </c>
      <c r="R2803" s="44" t="str">
        <f>VLOOKUP(F2803,'Set up'!$A$2:$E$57,5,FALSE)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33"/>
        <v>4</v>
      </c>
      <c r="C2804" s="5">
        <f t="shared" si="834"/>
        <v>2024</v>
      </c>
      <c r="D2804" s="5" t="s">
        <v>2517</v>
      </c>
      <c r="E2804" s="5" t="str">
        <f>VLOOKUP(F2804,'Set up'!$A$2:$C$57,2,FALSE)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up'!$A$2:$C$57,3,FALSE)</f>
        <v>Cash</v>
      </c>
      <c r="J2804" s="5">
        <f>VLOOKUP(F2804,'Set up'!$A$2:$D$57,4,FALSE)</f>
        <v>0</v>
      </c>
      <c r="K2804" s="4">
        <f t="shared" si="826"/>
        <v>45406</v>
      </c>
      <c r="L2804" s="5">
        <f t="shared" si="827"/>
        <v>4</v>
      </c>
      <c r="M2804" s="5">
        <f t="shared" si="828"/>
        <v>2024</v>
      </c>
      <c r="N2804" s="12">
        <v>165</v>
      </c>
      <c r="O2804" s="6">
        <f t="shared" si="837"/>
        <v>-165</v>
      </c>
      <c r="P2804" s="6">
        <f t="shared" si="831"/>
        <v>0</v>
      </c>
      <c r="Q2804" s="7">
        <v>4543668.75</v>
      </c>
      <c r="R2804" s="44" t="str">
        <f>VLOOKUP(F2804,'Set up'!$A$2:$E$57,5,FALSE)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33"/>
        <v>4</v>
      </c>
      <c r="C2805" s="5">
        <f t="shared" si="834"/>
        <v>2024</v>
      </c>
      <c r="D2805" s="5" t="s">
        <v>2517</v>
      </c>
      <c r="E2805" s="5" t="str">
        <f>VLOOKUP(F2805,'Set up'!$A$2:$C$57,2,FALSE)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up'!$A$2:$C$57,3,FALSE)</f>
        <v>Cash</v>
      </c>
      <c r="J2805" s="5">
        <f>VLOOKUP(F2805,'Set up'!$A$2:$D$57,4,FALSE)</f>
        <v>0</v>
      </c>
      <c r="K2805" s="4">
        <f t="shared" si="826"/>
        <v>45406</v>
      </c>
      <c r="L2805" s="5">
        <f t="shared" si="827"/>
        <v>4</v>
      </c>
      <c r="M2805" s="5">
        <f t="shared" si="828"/>
        <v>2024</v>
      </c>
      <c r="N2805" s="12">
        <v>110</v>
      </c>
      <c r="O2805" s="6">
        <f t="shared" si="837"/>
        <v>-110</v>
      </c>
      <c r="P2805" s="6">
        <f t="shared" si="831"/>
        <v>0</v>
      </c>
      <c r="Q2805" s="7">
        <v>4543778.75</v>
      </c>
      <c r="R2805" s="44" t="str">
        <f>VLOOKUP(F2805,'Set up'!$A$2:$E$57,5,FALSE)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33"/>
        <v>4</v>
      </c>
      <c r="C2806" s="5">
        <f t="shared" si="834"/>
        <v>2024</v>
      </c>
      <c r="D2806" s="5" t="s">
        <v>2517</v>
      </c>
      <c r="E2806" s="5" t="str">
        <f>VLOOKUP(F2806,'Set up'!$A$2:$C$57,2,FALSE)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up'!$A$2:$C$57,3,FALSE)</f>
        <v>Cash</v>
      </c>
      <c r="J2806" s="5">
        <f>VLOOKUP(F2806,'Set up'!$A$2:$D$57,4,FALSE)</f>
        <v>0</v>
      </c>
      <c r="K2806" s="4">
        <f t="shared" si="826"/>
        <v>45406</v>
      </c>
      <c r="L2806" s="5">
        <f t="shared" si="827"/>
        <v>4</v>
      </c>
      <c r="M2806" s="5">
        <f t="shared" si="828"/>
        <v>2024</v>
      </c>
      <c r="N2806" s="12">
        <v>120</v>
      </c>
      <c r="O2806" s="6">
        <f t="shared" ref="O2806" si="838">-N2806</f>
        <v>-120</v>
      </c>
      <c r="P2806" s="6">
        <f t="shared" si="831"/>
        <v>0</v>
      </c>
      <c r="Q2806" s="7">
        <v>4543898.75</v>
      </c>
      <c r="R2806" s="44" t="str">
        <f>VLOOKUP(F2806,'Set up'!$A$2:$E$57,5,FALSE)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33"/>
        <v>4</v>
      </c>
      <c r="C2807" s="5">
        <f t="shared" si="834"/>
        <v>2024</v>
      </c>
      <c r="D2807" s="5" t="s">
        <v>2518</v>
      </c>
      <c r="E2807" s="5" t="str">
        <f>VLOOKUP(F2807,'Set up'!$A$2:$C$57,2,FALSE)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up'!$A$2:$C$57,3,FALSE)</f>
        <v>Cash</v>
      </c>
      <c r="J2807" s="5">
        <f>VLOOKUP(F2807,'Set up'!$A$2:$D$57,4,FALSE)</f>
        <v>0</v>
      </c>
      <c r="K2807" s="4">
        <f t="shared" si="826"/>
        <v>45407</v>
      </c>
      <c r="L2807" s="5">
        <f t="shared" si="827"/>
        <v>4</v>
      </c>
      <c r="M2807" s="5">
        <f t="shared" si="828"/>
        <v>2024</v>
      </c>
      <c r="N2807" s="12">
        <v>1738</v>
      </c>
      <c r="O2807" s="12"/>
      <c r="P2807" s="6">
        <f t="shared" si="831"/>
        <v>1738</v>
      </c>
      <c r="Q2807" s="7">
        <v>4545636.75</v>
      </c>
      <c r="R2807" s="44" t="str">
        <f>VLOOKUP(F2807,'Set up'!$A$2:$E$57,5,FALSE)</f>
        <v>PD Chq</v>
      </c>
    </row>
    <row r="2808" spans="1:19" ht="15" customHeight="1" x14ac:dyDescent="0.35">
      <c r="A2808" s="4">
        <v>45407</v>
      </c>
      <c r="B2808" s="5">
        <f t="shared" si="833"/>
        <v>4</v>
      </c>
      <c r="C2808" s="5">
        <f t="shared" si="834"/>
        <v>2024</v>
      </c>
      <c r="D2808" s="5" t="s">
        <v>2518</v>
      </c>
      <c r="E2808" s="5" t="str">
        <f>VLOOKUP(F2808,'Set up'!$A$2:$C$57,2,FALSE)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up'!$A$2:$C$57,3,FALSE)</f>
        <v>Cash</v>
      </c>
      <c r="J2808" s="5">
        <f>VLOOKUP(F2808,'Set up'!$A$2:$D$57,4,FALSE)</f>
        <v>0</v>
      </c>
      <c r="K2808" s="4">
        <f t="shared" si="826"/>
        <v>45407</v>
      </c>
      <c r="L2808" s="5">
        <f t="shared" si="827"/>
        <v>4</v>
      </c>
      <c r="M2808" s="5">
        <f t="shared" si="828"/>
        <v>2024</v>
      </c>
      <c r="N2808" s="12">
        <v>555</v>
      </c>
      <c r="O2808" s="12"/>
      <c r="P2808" s="6">
        <f t="shared" si="831"/>
        <v>555</v>
      </c>
      <c r="Q2808" s="7">
        <v>4470238.1499999994</v>
      </c>
      <c r="R2808" s="44" t="str">
        <f>VLOOKUP(F2808,'Set up'!$A$2:$E$57,5,FALSE)</f>
        <v>PD Chq</v>
      </c>
    </row>
    <row r="2809" spans="1:19" ht="15" customHeight="1" x14ac:dyDescent="0.35">
      <c r="A2809" s="4">
        <v>45407</v>
      </c>
      <c r="B2809" s="5">
        <f t="shared" si="833"/>
        <v>4</v>
      </c>
      <c r="C2809" s="5">
        <f t="shared" si="834"/>
        <v>2024</v>
      </c>
      <c r="D2809" s="5" t="s">
        <v>2518</v>
      </c>
      <c r="E2809" s="5" t="str">
        <f>VLOOKUP(F2809,'Set up'!$A$2:$C$57,2,FALSE)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up'!$A$2:$C$57,3,FALSE)</f>
        <v>Cash</v>
      </c>
      <c r="J2809" s="5">
        <f>VLOOKUP(F2809,'Set up'!$A$2:$D$57,4,FALSE)</f>
        <v>0</v>
      </c>
      <c r="K2809" s="4">
        <f t="shared" si="826"/>
        <v>45407</v>
      </c>
      <c r="L2809" s="5">
        <f t="shared" si="827"/>
        <v>4</v>
      </c>
      <c r="M2809" s="5">
        <f t="shared" si="828"/>
        <v>2024</v>
      </c>
      <c r="N2809" s="12">
        <v>95</v>
      </c>
      <c r="O2809" s="12"/>
      <c r="P2809" s="6">
        <f t="shared" si="831"/>
        <v>95</v>
      </c>
      <c r="Q2809" s="7">
        <v>4471328.1499999994</v>
      </c>
      <c r="R2809" s="44" t="str">
        <f>VLOOKUP(F2809,'Set up'!$A$2:$E$57,5,FALSE)</f>
        <v>PD Chq</v>
      </c>
    </row>
    <row r="2810" spans="1:19" ht="15" customHeight="1" x14ac:dyDescent="0.35">
      <c r="A2810" s="4">
        <v>45407</v>
      </c>
      <c r="B2810" s="5">
        <f t="shared" si="833"/>
        <v>4</v>
      </c>
      <c r="C2810" s="5">
        <f t="shared" si="834"/>
        <v>2024</v>
      </c>
      <c r="D2810" s="5" t="s">
        <v>2518</v>
      </c>
      <c r="E2810" s="5" t="str">
        <f>VLOOKUP(F2810,'Set up'!$A$2:$C$57,2,FALSE)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up'!$A$2:$C$57,3,FALSE)</f>
        <v>Cash</v>
      </c>
      <c r="J2810" s="5">
        <f>VLOOKUP(F2810,'Set up'!$A$2:$D$57,4,FALSE)</f>
        <v>0</v>
      </c>
      <c r="K2810" s="4">
        <f t="shared" si="826"/>
        <v>45407</v>
      </c>
      <c r="L2810" s="5">
        <f t="shared" si="827"/>
        <v>4</v>
      </c>
      <c r="M2810" s="5">
        <f t="shared" si="828"/>
        <v>2024</v>
      </c>
      <c r="N2810" s="12">
        <v>312.5</v>
      </c>
      <c r="O2810" s="12"/>
      <c r="P2810" s="6">
        <f t="shared" si="831"/>
        <v>312.5</v>
      </c>
      <c r="Q2810" s="7">
        <v>4473173.6499999994</v>
      </c>
      <c r="R2810" s="44" t="str">
        <f>VLOOKUP(F2810,'Set up'!$A$2:$E$57,5,FALSE)</f>
        <v>PD Chq</v>
      </c>
    </row>
    <row r="2811" spans="1:19" ht="15" customHeight="1" x14ac:dyDescent="0.35">
      <c r="A2811" s="4">
        <v>45407</v>
      </c>
      <c r="B2811" s="5">
        <f t="shared" si="833"/>
        <v>4</v>
      </c>
      <c r="C2811" s="5">
        <f t="shared" si="834"/>
        <v>2024</v>
      </c>
      <c r="D2811" s="5" t="s">
        <v>2518</v>
      </c>
      <c r="E2811" s="5" t="str">
        <f>VLOOKUP(F2811,'Set up'!$A$2:$C$57,2,FALSE)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up'!$A$2:$C$57,3,FALSE)</f>
        <v>Cash</v>
      </c>
      <c r="J2811" s="5">
        <f>VLOOKUP(F2811,'Set up'!$A$2:$D$57,4,FALSE)</f>
        <v>0</v>
      </c>
      <c r="K2811" s="4">
        <f t="shared" si="826"/>
        <v>45407</v>
      </c>
      <c r="L2811" s="5">
        <f t="shared" si="827"/>
        <v>4</v>
      </c>
      <c r="M2811" s="5">
        <f t="shared" si="828"/>
        <v>2024</v>
      </c>
      <c r="N2811" s="12">
        <v>480</v>
      </c>
      <c r="O2811" s="12"/>
      <c r="P2811" s="6">
        <f t="shared" si="831"/>
        <v>480</v>
      </c>
      <c r="Q2811" s="7">
        <v>4473761.1499999994</v>
      </c>
      <c r="R2811" s="44" t="str">
        <f>VLOOKUP(F2811,'Set up'!$A$2:$E$57,5,FALSE)</f>
        <v>PD Chq</v>
      </c>
    </row>
    <row r="2812" spans="1:19" ht="15" customHeight="1" x14ac:dyDescent="0.35">
      <c r="A2812" s="4">
        <v>45408</v>
      </c>
      <c r="B2812" s="5">
        <f t="shared" si="833"/>
        <v>4</v>
      </c>
      <c r="C2812" s="5">
        <f t="shared" si="834"/>
        <v>2024</v>
      </c>
      <c r="D2812" s="5" t="s">
        <v>2520</v>
      </c>
      <c r="E2812" s="5" t="str">
        <f>VLOOKUP(F2812,'Set up'!$A$2:$C$57,2,FALSE)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up'!$A$2:$C$57,3,FALSE)</f>
        <v>Cash</v>
      </c>
      <c r="J2812" s="5">
        <f>VLOOKUP(F2812,'Set up'!$A$2:$D$57,4,FALSE)</f>
        <v>0</v>
      </c>
      <c r="K2812" s="4">
        <f t="shared" si="826"/>
        <v>45408</v>
      </c>
      <c r="L2812" s="5">
        <f t="shared" si="827"/>
        <v>4</v>
      </c>
      <c r="M2812" s="5">
        <f t="shared" si="828"/>
        <v>2024</v>
      </c>
      <c r="N2812" s="12">
        <v>1650</v>
      </c>
      <c r="O2812" s="6">
        <f t="shared" ref="O2812:O2814" si="839">-N2812</f>
        <v>-1650</v>
      </c>
      <c r="P2812" s="6">
        <f t="shared" si="831"/>
        <v>0</v>
      </c>
      <c r="Q2812" s="7">
        <v>4475211.1499999994</v>
      </c>
      <c r="R2812" s="44" t="str">
        <f>VLOOKUP(F2812,'Set up'!$A$2:$E$57,5,FALSE)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33"/>
        <v>4</v>
      </c>
      <c r="C2813" s="5">
        <f t="shared" si="834"/>
        <v>2024</v>
      </c>
      <c r="D2813" s="5" t="s">
        <v>2520</v>
      </c>
      <c r="E2813" s="5" t="str">
        <f>VLOOKUP(F2813,'Set up'!$A$2:$C$57,2,FALSE)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up'!$A$2:$C$57,3,FALSE)</f>
        <v>Cash</v>
      </c>
      <c r="J2813" s="5">
        <f>VLOOKUP(F2813,'Set up'!$A$2:$D$57,4,FALSE)</f>
        <v>0</v>
      </c>
      <c r="K2813" s="4">
        <f t="shared" si="826"/>
        <v>45408</v>
      </c>
      <c r="L2813" s="5">
        <f t="shared" si="827"/>
        <v>4</v>
      </c>
      <c r="M2813" s="5">
        <f t="shared" si="828"/>
        <v>2024</v>
      </c>
      <c r="N2813" s="12">
        <v>420</v>
      </c>
      <c r="O2813" s="6">
        <f t="shared" si="839"/>
        <v>-420</v>
      </c>
      <c r="P2813" s="6">
        <f t="shared" si="831"/>
        <v>0</v>
      </c>
      <c r="Q2813" s="7">
        <v>4474091.1499999994</v>
      </c>
      <c r="R2813" s="44" t="str">
        <f>VLOOKUP(F2813,'Set up'!$A$2:$E$57,5,FALSE)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33"/>
        <v>4</v>
      </c>
      <c r="C2814" s="5">
        <f t="shared" si="834"/>
        <v>2024</v>
      </c>
      <c r="D2814" s="5" t="s">
        <v>2520</v>
      </c>
      <c r="E2814" s="5" t="str">
        <f>VLOOKUP(F2814,'Set up'!$A$2:$C$57,2,FALSE)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up'!$A$2:$C$57,3,FALSE)</f>
        <v>Cash</v>
      </c>
      <c r="J2814" s="5">
        <f>VLOOKUP(F2814,'Set up'!$A$2:$D$57,4,FALSE)</f>
        <v>0</v>
      </c>
      <c r="K2814" s="4">
        <f t="shared" si="826"/>
        <v>45408</v>
      </c>
      <c r="L2814" s="5">
        <f t="shared" si="827"/>
        <v>4</v>
      </c>
      <c r="M2814" s="5">
        <f t="shared" si="828"/>
        <v>2024</v>
      </c>
      <c r="N2814" s="12">
        <v>60</v>
      </c>
      <c r="O2814" s="6">
        <f t="shared" si="839"/>
        <v>-60</v>
      </c>
      <c r="P2814" s="6">
        <f t="shared" si="831"/>
        <v>0</v>
      </c>
      <c r="Q2814" s="7">
        <v>4475469.1499999994</v>
      </c>
      <c r="R2814" s="44" t="str">
        <f>VLOOKUP(F2814,'Set up'!$A$2:$E$57,5,FALSE)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33"/>
        <v>4</v>
      </c>
      <c r="C2815" s="5">
        <f t="shared" si="834"/>
        <v>2024</v>
      </c>
      <c r="D2815" s="5" t="s">
        <v>2521</v>
      </c>
      <c r="E2815" s="5" t="str">
        <f>VLOOKUP(F2815,'Set up'!$A$2:$C$57,2,FALSE)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up'!$A$2:$C$57,3,FALSE)</f>
        <v>Cash</v>
      </c>
      <c r="J2815" s="5">
        <f>VLOOKUP(F2815,'Set up'!$A$2:$D$57,4,FALSE)</f>
        <v>0</v>
      </c>
      <c r="K2815" s="4">
        <f t="shared" si="826"/>
        <v>45411</v>
      </c>
      <c r="L2815" s="5">
        <f t="shared" si="827"/>
        <v>4</v>
      </c>
      <c r="M2815" s="5">
        <f t="shared" si="828"/>
        <v>2024</v>
      </c>
      <c r="N2815" s="12">
        <v>420</v>
      </c>
      <c r="O2815" s="12"/>
      <c r="P2815" s="6">
        <f t="shared" si="831"/>
        <v>420</v>
      </c>
      <c r="Q2815" s="7">
        <v>4476234.1499999994</v>
      </c>
      <c r="R2815" s="44" t="str">
        <f>VLOOKUP(F2815,'Set up'!$A$2:$E$57,5,FALSE)</f>
        <v>Trsf</v>
      </c>
    </row>
    <row r="2816" spans="1:19" ht="15" customHeight="1" x14ac:dyDescent="0.35">
      <c r="A2816" s="4">
        <v>45411</v>
      </c>
      <c r="B2816" s="5">
        <f t="shared" si="833"/>
        <v>4</v>
      </c>
      <c r="C2816" s="5">
        <f t="shared" si="834"/>
        <v>2024</v>
      </c>
      <c r="D2816" s="5" t="s">
        <v>2521</v>
      </c>
      <c r="E2816" s="5" t="str">
        <f>VLOOKUP(F2816,'Set up'!$A$2:$C$57,2,FALSE)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up'!$A$2:$C$57,3,FALSE)</f>
        <v>Cash</v>
      </c>
      <c r="J2816" s="5">
        <f>VLOOKUP(F2816,'Set up'!$A$2:$D$57,4,FALSE)</f>
        <v>0</v>
      </c>
      <c r="K2816" s="4">
        <f t="shared" si="826"/>
        <v>45411</v>
      </c>
      <c r="L2816" s="5">
        <f t="shared" si="827"/>
        <v>4</v>
      </c>
      <c r="M2816" s="5">
        <f t="shared" si="828"/>
        <v>2024</v>
      </c>
      <c r="N2816" s="12">
        <v>110</v>
      </c>
      <c r="O2816" s="12"/>
      <c r="P2816" s="6">
        <f t="shared" si="831"/>
        <v>110</v>
      </c>
      <c r="Q2816" s="7">
        <v>4476314.1499999994</v>
      </c>
      <c r="R2816" s="44" t="str">
        <f>VLOOKUP(F2816,'Set up'!$A$2:$E$57,5,FALSE)</f>
        <v>Trsf</v>
      </c>
    </row>
    <row r="2817" spans="1:19" ht="15" customHeight="1" x14ac:dyDescent="0.35">
      <c r="A2817" s="4">
        <v>45411</v>
      </c>
      <c r="B2817" s="5">
        <f t="shared" si="833"/>
        <v>4</v>
      </c>
      <c r="C2817" s="5">
        <f t="shared" si="834"/>
        <v>2024</v>
      </c>
      <c r="D2817" s="5" t="s">
        <v>2522</v>
      </c>
      <c r="E2817" s="5" t="str">
        <f>VLOOKUP(F2817,'Set up'!$A$2:$C$57,2,FALSE)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up'!$A$2:$C$57,3,FALSE)</f>
        <v>Cash</v>
      </c>
      <c r="J2817" s="5">
        <f>VLOOKUP(F2817,'Set up'!$A$2:$D$57,4,FALSE)</f>
        <v>0</v>
      </c>
      <c r="K2817" s="4">
        <f t="shared" si="826"/>
        <v>45411</v>
      </c>
      <c r="L2817" s="5">
        <f t="shared" si="827"/>
        <v>4</v>
      </c>
      <c r="M2817" s="5">
        <f t="shared" si="828"/>
        <v>2024</v>
      </c>
      <c r="N2817" s="12">
        <v>474</v>
      </c>
      <c r="O2817" s="6">
        <f t="shared" ref="O2817:O2826" si="840">-N2817</f>
        <v>-474</v>
      </c>
      <c r="P2817" s="6">
        <f t="shared" si="831"/>
        <v>0</v>
      </c>
      <c r="Q2817" s="7">
        <v>4476928.1499999994</v>
      </c>
      <c r="R2817" s="44" t="str">
        <f>VLOOKUP(F2817,'Set up'!$A$2:$E$57,5,FALSE)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33"/>
        <v>4</v>
      </c>
      <c r="C2818" s="5">
        <f t="shared" si="834"/>
        <v>2024</v>
      </c>
      <c r="D2818" s="5" t="s">
        <v>2522</v>
      </c>
      <c r="E2818" s="5" t="str">
        <f>VLOOKUP(F2818,'Set up'!$A$2:$C$57,2,FALSE)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up'!$A$2:$C$57,3,FALSE)</f>
        <v>Cash</v>
      </c>
      <c r="J2818" s="5">
        <f>VLOOKUP(F2818,'Set up'!$A$2:$D$57,4,FALSE)</f>
        <v>0</v>
      </c>
      <c r="K2818" s="4">
        <f t="shared" si="826"/>
        <v>45411</v>
      </c>
      <c r="L2818" s="5">
        <f t="shared" si="827"/>
        <v>4</v>
      </c>
      <c r="M2818" s="5">
        <f t="shared" si="828"/>
        <v>2024</v>
      </c>
      <c r="N2818" s="12">
        <v>185</v>
      </c>
      <c r="O2818" s="6">
        <f t="shared" si="840"/>
        <v>-185</v>
      </c>
      <c r="P2818" s="6">
        <f t="shared" si="831"/>
        <v>0</v>
      </c>
      <c r="Q2818" s="7">
        <v>4483063.1499999994</v>
      </c>
      <c r="R2818" s="44" t="str">
        <f>VLOOKUP(F2818,'Set up'!$A$2:$E$57,5,FALSE)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33"/>
        <v>4</v>
      </c>
      <c r="C2819" s="5">
        <f t="shared" si="834"/>
        <v>2024</v>
      </c>
      <c r="D2819" s="5" t="s">
        <v>2525</v>
      </c>
      <c r="E2819" s="5" t="str">
        <f>VLOOKUP(F2819,'Set up'!$A$2:$C$57,2,FALSE)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up'!$A$2:$C$57,3,FALSE)</f>
        <v>60</v>
      </c>
      <c r="J2819" s="5">
        <f>VLOOKUP(F2819,'Set up'!$A$2:$D$57,4,FALSE)</f>
        <v>60</v>
      </c>
      <c r="K2819" s="4">
        <f t="shared" ref="K2819:K2882" si="841">A2819+J2819</f>
        <v>45471</v>
      </c>
      <c r="L2819" s="5">
        <f t="shared" ref="L2819:L2882" si="842">MONTH(K2819)</f>
        <v>6</v>
      </c>
      <c r="M2819" s="5">
        <f t="shared" ref="M2819:M2882" si="843">YEAR(K2819)</f>
        <v>2024</v>
      </c>
      <c r="N2819" s="12">
        <v>3256</v>
      </c>
      <c r="O2819" s="6">
        <f t="shared" si="840"/>
        <v>-3256</v>
      </c>
      <c r="P2819" s="6">
        <f t="shared" si="831"/>
        <v>0</v>
      </c>
      <c r="Q2819" s="7">
        <v>4488222.1499999994</v>
      </c>
      <c r="R2819" s="44" t="str">
        <f>VLOOKUP(F2819,'Set up'!$A$2:$E$57,5,FALSE)</f>
        <v>Chq</v>
      </c>
      <c r="S2819" s="1" t="s">
        <v>3037</v>
      </c>
    </row>
    <row r="2820" spans="1:19" ht="15" customHeight="1" x14ac:dyDescent="0.35">
      <c r="A2820" s="4">
        <v>45411</v>
      </c>
      <c r="B2820" s="5">
        <f t="shared" si="833"/>
        <v>4</v>
      </c>
      <c r="C2820" s="5">
        <f t="shared" si="834"/>
        <v>2024</v>
      </c>
      <c r="D2820" s="5" t="s">
        <v>2525</v>
      </c>
      <c r="E2820" s="5" t="str">
        <f>VLOOKUP(F2820,'Set up'!$A$2:$C$57,2,FALSE)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up'!$A$2:$C$57,3,FALSE)</f>
        <v>60</v>
      </c>
      <c r="J2820" s="5">
        <f>VLOOKUP(F2820,'Set up'!$A$2:$D$57,4,FALSE)</f>
        <v>60</v>
      </c>
      <c r="K2820" s="4">
        <f t="shared" si="841"/>
        <v>45471</v>
      </c>
      <c r="L2820" s="5">
        <f t="shared" si="842"/>
        <v>6</v>
      </c>
      <c r="M2820" s="5">
        <f t="shared" si="843"/>
        <v>2024</v>
      </c>
      <c r="N2820" s="12">
        <v>1628</v>
      </c>
      <c r="O2820" s="6">
        <f t="shared" si="840"/>
        <v>-1628</v>
      </c>
      <c r="P2820" s="6">
        <f t="shared" si="831"/>
        <v>0</v>
      </c>
      <c r="Q2820" s="7">
        <v>4487998.1499999994</v>
      </c>
      <c r="R2820" s="44" t="str">
        <f>VLOOKUP(F2820,'Set up'!$A$2:$E$57,5,FALSE)</f>
        <v>Chq</v>
      </c>
      <c r="S2820" s="1" t="s">
        <v>3037</v>
      </c>
    </row>
    <row r="2821" spans="1:19" ht="15" customHeight="1" x14ac:dyDescent="0.35">
      <c r="A2821" s="4">
        <v>45411</v>
      </c>
      <c r="B2821" s="5">
        <f t="shared" si="833"/>
        <v>4</v>
      </c>
      <c r="C2821" s="5">
        <f t="shared" si="834"/>
        <v>2024</v>
      </c>
      <c r="D2821" s="5" t="s">
        <v>2525</v>
      </c>
      <c r="E2821" s="5" t="str">
        <f>VLOOKUP(F2821,'Set up'!$A$2:$C$57,2,FALSE)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up'!$A$2:$C$57,3,FALSE)</f>
        <v>60</v>
      </c>
      <c r="J2821" s="5">
        <f>VLOOKUP(F2821,'Set up'!$A$2:$D$57,4,FALSE)</f>
        <v>60</v>
      </c>
      <c r="K2821" s="4">
        <f t="shared" si="841"/>
        <v>45471</v>
      </c>
      <c r="L2821" s="5">
        <f t="shared" si="842"/>
        <v>6</v>
      </c>
      <c r="M2821" s="5">
        <f t="shared" si="843"/>
        <v>2024</v>
      </c>
      <c r="N2821" s="12">
        <v>450</v>
      </c>
      <c r="O2821" s="6">
        <f t="shared" si="840"/>
        <v>-450</v>
      </c>
      <c r="P2821" s="6">
        <f t="shared" si="831"/>
        <v>0</v>
      </c>
      <c r="Q2821" s="7">
        <v>4487200.1499999994</v>
      </c>
      <c r="R2821" s="44" t="str">
        <f>VLOOKUP(F2821,'Set up'!$A$2:$E$57,5,FALSE)</f>
        <v>Chq</v>
      </c>
      <c r="S2821" s="1" t="s">
        <v>3037</v>
      </c>
    </row>
    <row r="2822" spans="1:19" ht="15" customHeight="1" x14ac:dyDescent="0.35">
      <c r="A2822" s="4">
        <v>45411</v>
      </c>
      <c r="B2822" s="5">
        <f t="shared" si="833"/>
        <v>4</v>
      </c>
      <c r="C2822" s="5">
        <f t="shared" si="834"/>
        <v>2024</v>
      </c>
      <c r="D2822" s="5" t="s">
        <v>2526</v>
      </c>
      <c r="E2822" s="5" t="str">
        <f>VLOOKUP(F2822,'Set up'!$A$2:$C$57,2,FALSE)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up'!$A$2:$C$57,3,FALSE)</f>
        <v>Cash</v>
      </c>
      <c r="J2822" s="5">
        <f>VLOOKUP(F2822,'Set up'!$A$2:$D$57,4,FALSE)</f>
        <v>0</v>
      </c>
      <c r="K2822" s="4">
        <f t="shared" si="841"/>
        <v>45411</v>
      </c>
      <c r="L2822" s="5">
        <f t="shared" si="842"/>
        <v>4</v>
      </c>
      <c r="M2822" s="5">
        <f t="shared" si="843"/>
        <v>2024</v>
      </c>
      <c r="N2822" s="12">
        <v>437.5</v>
      </c>
      <c r="O2822" s="6">
        <f t="shared" si="840"/>
        <v>-437.5</v>
      </c>
      <c r="P2822" s="6">
        <f t="shared" si="831"/>
        <v>0</v>
      </c>
      <c r="Q2822" s="7">
        <v>4488925.6499999994</v>
      </c>
      <c r="R2822" s="44" t="str">
        <f>VLOOKUP(F2822,'Set up'!$A$2:$E$57,5,FALSE)</f>
        <v>Trsf</v>
      </c>
      <c r="S2822" s="1" t="s">
        <v>3092</v>
      </c>
    </row>
    <row r="2823" spans="1:19" ht="15" customHeight="1" x14ac:dyDescent="0.35">
      <c r="A2823" s="4">
        <v>45411</v>
      </c>
      <c r="B2823" s="5">
        <f t="shared" si="833"/>
        <v>4</v>
      </c>
      <c r="C2823" s="5">
        <f t="shared" si="834"/>
        <v>2024</v>
      </c>
      <c r="D2823" s="5" t="s">
        <v>2526</v>
      </c>
      <c r="E2823" s="5" t="str">
        <f>VLOOKUP(F2823,'Set up'!$A$2:$C$57,2,FALSE)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up'!$A$2:$C$57,3,FALSE)</f>
        <v>Cash</v>
      </c>
      <c r="J2823" s="5">
        <f>VLOOKUP(F2823,'Set up'!$A$2:$D$57,4,FALSE)</f>
        <v>0</v>
      </c>
      <c r="K2823" s="4">
        <f t="shared" si="841"/>
        <v>45411</v>
      </c>
      <c r="L2823" s="5">
        <f t="shared" si="842"/>
        <v>4</v>
      </c>
      <c r="M2823" s="5">
        <f t="shared" si="843"/>
        <v>2024</v>
      </c>
      <c r="N2823" s="12">
        <v>0</v>
      </c>
      <c r="O2823" s="6">
        <f t="shared" si="840"/>
        <v>0</v>
      </c>
      <c r="P2823" s="6">
        <f t="shared" si="831"/>
        <v>0</v>
      </c>
      <c r="Q2823" s="7">
        <v>4489320.6499999994</v>
      </c>
      <c r="R2823" s="44" t="str">
        <f>VLOOKUP(F2823,'Set up'!$A$2:$E$57,5,FALSE)</f>
        <v>Trsf</v>
      </c>
      <c r="S2823" s="1" t="s">
        <v>3093</v>
      </c>
    </row>
    <row r="2824" spans="1:19" ht="15" customHeight="1" x14ac:dyDescent="0.35">
      <c r="A2824" s="4">
        <v>45411</v>
      </c>
      <c r="B2824" s="5">
        <f t="shared" si="833"/>
        <v>4</v>
      </c>
      <c r="C2824" s="5">
        <f t="shared" si="834"/>
        <v>2024</v>
      </c>
      <c r="D2824" s="5" t="s">
        <v>2528</v>
      </c>
      <c r="E2824" s="5" t="str">
        <f>VLOOKUP(F2824,'Set up'!$A$2:$C$57,2,FALSE)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up'!$A$2:$C$57,3,FALSE)</f>
        <v>Cash</v>
      </c>
      <c r="J2824" s="5">
        <f>VLOOKUP(F2824,'Set up'!$A$2:$D$57,4,FALSE)</f>
        <v>0</v>
      </c>
      <c r="K2824" s="4">
        <f t="shared" si="841"/>
        <v>45411</v>
      </c>
      <c r="L2824" s="5">
        <f t="shared" si="842"/>
        <v>4</v>
      </c>
      <c r="M2824" s="5">
        <f t="shared" si="843"/>
        <v>2024</v>
      </c>
      <c r="N2824" s="12">
        <v>11396</v>
      </c>
      <c r="O2824" s="6">
        <f t="shared" si="840"/>
        <v>-11396</v>
      </c>
      <c r="P2824" s="6">
        <f t="shared" si="831"/>
        <v>0</v>
      </c>
      <c r="Q2824" s="7">
        <v>4500811.6499999994</v>
      </c>
      <c r="R2824" s="44" t="str">
        <f>VLOOKUP(F2824,'Set up'!$A$2:$E$57,5,FALSE)</f>
        <v>Trsf</v>
      </c>
      <c r="S2824" s="1" t="s">
        <v>3094</v>
      </c>
    </row>
    <row r="2825" spans="1:19" ht="15" customHeight="1" x14ac:dyDescent="0.35">
      <c r="A2825" s="4">
        <v>45411</v>
      </c>
      <c r="B2825" s="5">
        <f t="shared" si="833"/>
        <v>4</v>
      </c>
      <c r="C2825" s="5">
        <f t="shared" si="834"/>
        <v>2024</v>
      </c>
      <c r="D2825" s="5" t="s">
        <v>2528</v>
      </c>
      <c r="E2825" s="5" t="str">
        <f>VLOOKUP(F2825,'Set up'!$A$2:$C$57,2,FALSE)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up'!$A$2:$C$57,3,FALSE)</f>
        <v>Cash</v>
      </c>
      <c r="J2825" s="5">
        <f>VLOOKUP(F2825,'Set up'!$A$2:$D$57,4,FALSE)</f>
        <v>0</v>
      </c>
      <c r="K2825" s="4">
        <f t="shared" si="841"/>
        <v>45411</v>
      </c>
      <c r="L2825" s="5">
        <f t="shared" si="842"/>
        <v>4</v>
      </c>
      <c r="M2825" s="5">
        <f t="shared" si="843"/>
        <v>2024</v>
      </c>
      <c r="N2825" s="12">
        <v>3654</v>
      </c>
      <c r="O2825" s="6">
        <f t="shared" si="840"/>
        <v>-3654</v>
      </c>
      <c r="P2825" s="6">
        <f t="shared" si="831"/>
        <v>0</v>
      </c>
      <c r="Q2825" s="7">
        <v>4494807.6499999994</v>
      </c>
      <c r="R2825" s="44" t="str">
        <f>VLOOKUP(F2825,'Set up'!$A$2:$E$57,5,FALSE)</f>
        <v>Trsf</v>
      </c>
      <c r="S2825" s="1" t="s">
        <v>3095</v>
      </c>
    </row>
    <row r="2826" spans="1:19" ht="15" customHeight="1" x14ac:dyDescent="0.35">
      <c r="A2826" s="4">
        <v>45411</v>
      </c>
      <c r="B2826" s="5">
        <f t="shared" si="833"/>
        <v>4</v>
      </c>
      <c r="C2826" s="5">
        <f t="shared" si="834"/>
        <v>2024</v>
      </c>
      <c r="D2826" s="5" t="s">
        <v>2528</v>
      </c>
      <c r="E2826" s="5" t="str">
        <f>VLOOKUP(F2826,'Set up'!$A$2:$C$57,2,FALSE)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up'!$A$2:$C$57,3,FALSE)</f>
        <v>Cash</v>
      </c>
      <c r="J2826" s="5">
        <f>VLOOKUP(F2826,'Set up'!$A$2:$D$57,4,FALSE)</f>
        <v>0</v>
      </c>
      <c r="K2826" s="4">
        <f t="shared" si="841"/>
        <v>45411</v>
      </c>
      <c r="L2826" s="5">
        <f t="shared" si="842"/>
        <v>4</v>
      </c>
      <c r="M2826" s="5">
        <f t="shared" si="843"/>
        <v>2024</v>
      </c>
      <c r="N2826" s="12">
        <v>1872</v>
      </c>
      <c r="O2826" s="6">
        <f t="shared" si="840"/>
        <v>-1872</v>
      </c>
      <c r="P2826" s="6">
        <f t="shared" si="831"/>
        <v>0</v>
      </c>
      <c r="Q2826" s="7">
        <v>4493245.6499999994</v>
      </c>
      <c r="R2826" s="44" t="str">
        <f>VLOOKUP(F2826,'Set up'!$A$2:$E$57,5,FALSE)</f>
        <v>Trsf</v>
      </c>
      <c r="S2826" s="1" t="s">
        <v>3096</v>
      </c>
    </row>
    <row r="2827" spans="1:19" ht="15" customHeight="1" x14ac:dyDescent="0.35">
      <c r="A2827" s="4">
        <v>45411</v>
      </c>
      <c r="B2827" s="5">
        <f t="shared" si="833"/>
        <v>4</v>
      </c>
      <c r="C2827" s="5">
        <f t="shared" si="834"/>
        <v>2024</v>
      </c>
      <c r="D2827" s="5" t="s">
        <v>2528</v>
      </c>
      <c r="E2827" s="5" t="str">
        <f>VLOOKUP(F2827,'Set up'!$A$2:$C$57,2,FALSE)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up'!$A$2:$C$57,3,FALSE)</f>
        <v>Cash</v>
      </c>
      <c r="J2827" s="5">
        <f>VLOOKUP(F2827,'Set up'!$A$2:$D$57,4,FALSE)</f>
        <v>0</v>
      </c>
      <c r="K2827" s="4">
        <f t="shared" si="841"/>
        <v>45411</v>
      </c>
      <c r="L2827" s="5">
        <f t="shared" si="842"/>
        <v>4</v>
      </c>
      <c r="M2827" s="5">
        <f t="shared" si="843"/>
        <v>2024</v>
      </c>
      <c r="N2827" s="12">
        <v>1000</v>
      </c>
      <c r="O2827" s="12">
        <f>-680.1-319.9</f>
        <v>-1000</v>
      </c>
      <c r="P2827" s="6">
        <f t="shared" si="831"/>
        <v>0</v>
      </c>
      <c r="Q2827" s="7">
        <v>4494023.6499999994</v>
      </c>
      <c r="R2827" s="44" t="str">
        <f>VLOOKUP(F2827,'Set up'!$A$2:$E$57,5,FALSE)</f>
        <v>Trsf</v>
      </c>
      <c r="S2827" s="1" t="s">
        <v>3097</v>
      </c>
    </row>
    <row r="2828" spans="1:19" ht="15" customHeight="1" x14ac:dyDescent="0.35">
      <c r="A2828" s="4">
        <v>45413</v>
      </c>
      <c r="B2828" s="5">
        <f t="shared" ref="B2828:B2891" si="844">MONTH(A2828)</f>
        <v>5</v>
      </c>
      <c r="C2828" s="5">
        <f t="shared" ref="C2828:C2891" si="845">YEAR(A2828)</f>
        <v>2024</v>
      </c>
      <c r="D2828" s="5" t="s">
        <v>2548</v>
      </c>
      <c r="E2828" s="5" t="str">
        <f>VLOOKUP(F2828,'Set up'!$A$2:$C$57,2,FALSE)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up'!$A$2:$C$57,3,FALSE)</f>
        <v>Cash</v>
      </c>
      <c r="J2828" s="5">
        <f>VLOOKUP(F2828,'Set up'!$A$2:$D$57,4,FALSE)</f>
        <v>0</v>
      </c>
      <c r="K2828" s="4">
        <f t="shared" si="841"/>
        <v>45413</v>
      </c>
      <c r="L2828" s="5">
        <f t="shared" si="842"/>
        <v>5</v>
      </c>
      <c r="M2828" s="5">
        <f t="shared" si="843"/>
        <v>2024</v>
      </c>
      <c r="N2828" s="12">
        <v>1760</v>
      </c>
      <c r="O2828" s="12"/>
      <c r="P2828" s="6">
        <f t="shared" si="831"/>
        <v>1760</v>
      </c>
      <c r="Q2828" s="7">
        <v>4522710.45</v>
      </c>
      <c r="R2828" s="44" t="str">
        <f>VLOOKUP(F2828,'Set up'!$A$2:$E$57,5,FALSE)</f>
        <v>Trsf</v>
      </c>
    </row>
    <row r="2829" spans="1:19" ht="15" customHeight="1" x14ac:dyDescent="0.35">
      <c r="A2829" s="4">
        <v>45413</v>
      </c>
      <c r="B2829" s="5">
        <f t="shared" si="844"/>
        <v>5</v>
      </c>
      <c r="C2829" s="5">
        <f t="shared" si="845"/>
        <v>2024</v>
      </c>
      <c r="D2829" s="5" t="s">
        <v>2548</v>
      </c>
      <c r="E2829" s="5" t="str">
        <f>VLOOKUP(F2829,'Set up'!$A$2:$C$57,2,FALSE)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up'!$A$2:$C$57,3,FALSE)</f>
        <v>Cash</v>
      </c>
      <c r="J2829" s="5">
        <f>VLOOKUP(F2829,'Set up'!$A$2:$D$57,4,FALSE)</f>
        <v>0</v>
      </c>
      <c r="K2829" s="4">
        <f t="shared" si="841"/>
        <v>45413</v>
      </c>
      <c r="L2829" s="5">
        <f t="shared" si="842"/>
        <v>5</v>
      </c>
      <c r="M2829" s="5">
        <f t="shared" si="843"/>
        <v>2024</v>
      </c>
      <c r="N2829" s="12">
        <v>405</v>
      </c>
      <c r="O2829" s="12"/>
      <c r="P2829" s="6">
        <f t="shared" si="831"/>
        <v>405</v>
      </c>
      <c r="Q2829" s="7">
        <v>4524835.45</v>
      </c>
      <c r="R2829" s="44" t="str">
        <f>VLOOKUP(F2829,'Set up'!$A$2:$E$57,5,FALSE)</f>
        <v>Trsf</v>
      </c>
    </row>
    <row r="2830" spans="1:19" ht="15" customHeight="1" x14ac:dyDescent="0.35">
      <c r="A2830" s="4">
        <v>45413</v>
      </c>
      <c r="B2830" s="5">
        <f t="shared" si="844"/>
        <v>5</v>
      </c>
      <c r="C2830" s="5">
        <f t="shared" si="845"/>
        <v>2024</v>
      </c>
      <c r="D2830" s="5" t="s">
        <v>2548</v>
      </c>
      <c r="E2830" s="5" t="str">
        <f>VLOOKUP(F2830,'Set up'!$A$2:$C$57,2,FALSE)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up'!$A$2:$C$57,3,FALSE)</f>
        <v>Cash</v>
      </c>
      <c r="J2830" s="5">
        <f>VLOOKUP(F2830,'Set up'!$A$2:$D$57,4,FALSE)</f>
        <v>0</v>
      </c>
      <c r="K2830" s="4">
        <f t="shared" si="841"/>
        <v>45413</v>
      </c>
      <c r="L2830" s="5">
        <f t="shared" si="842"/>
        <v>5</v>
      </c>
      <c r="M2830" s="5">
        <f t="shared" si="843"/>
        <v>2024</v>
      </c>
      <c r="N2830" s="12">
        <v>390</v>
      </c>
      <c r="O2830" s="12"/>
      <c r="P2830" s="6">
        <f t="shared" si="831"/>
        <v>390</v>
      </c>
      <c r="Q2830" s="7">
        <v>4527160.45</v>
      </c>
      <c r="R2830" s="44" t="str">
        <f>VLOOKUP(F2830,'Set up'!$A$2:$E$57,5,FALSE)</f>
        <v>Trsf</v>
      </c>
    </row>
    <row r="2831" spans="1:19" ht="15" customHeight="1" x14ac:dyDescent="0.35">
      <c r="A2831" s="4">
        <v>45413</v>
      </c>
      <c r="B2831" s="5">
        <f t="shared" si="844"/>
        <v>5</v>
      </c>
      <c r="C2831" s="5">
        <f t="shared" si="845"/>
        <v>2024</v>
      </c>
      <c r="D2831" s="5" t="s">
        <v>2548</v>
      </c>
      <c r="E2831" s="5" t="str">
        <f>VLOOKUP(F2831,'Set up'!$A$2:$C$57,2,FALSE)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up'!$A$2:$C$57,3,FALSE)</f>
        <v>Cash</v>
      </c>
      <c r="J2831" s="5">
        <f>VLOOKUP(F2831,'Set up'!$A$2:$D$57,4,FALSE)</f>
        <v>0</v>
      </c>
      <c r="K2831" s="4">
        <f t="shared" si="841"/>
        <v>45413</v>
      </c>
      <c r="L2831" s="5">
        <f t="shared" si="842"/>
        <v>5</v>
      </c>
      <c r="M2831" s="5">
        <f t="shared" si="843"/>
        <v>2024</v>
      </c>
      <c r="N2831" s="12">
        <v>187.5</v>
      </c>
      <c r="O2831" s="12"/>
      <c r="P2831" s="6">
        <f t="shared" si="831"/>
        <v>187.5</v>
      </c>
      <c r="Q2831" s="7">
        <v>4527337.95</v>
      </c>
      <c r="R2831" s="44" t="str">
        <f>VLOOKUP(F2831,'Set up'!$A$2:$E$57,5,FALSE)</f>
        <v>Trsf</v>
      </c>
    </row>
    <row r="2832" spans="1:19" ht="15" customHeight="1" x14ac:dyDescent="0.35">
      <c r="A2832" s="4">
        <v>45415</v>
      </c>
      <c r="B2832" s="5">
        <f t="shared" si="844"/>
        <v>5</v>
      </c>
      <c r="C2832" s="5">
        <f t="shared" si="845"/>
        <v>2024</v>
      </c>
      <c r="D2832" s="5" t="s">
        <v>2549</v>
      </c>
      <c r="E2832" s="5" t="str">
        <f>VLOOKUP(F2832,'Set up'!$A$2:$C$57,2,FALSE)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up'!$A$2:$C$57,3,FALSE)</f>
        <v>Cash</v>
      </c>
      <c r="J2832" s="5">
        <f>VLOOKUP(F2832,'Set up'!$A$2:$D$57,4,FALSE)</f>
        <v>0</v>
      </c>
      <c r="K2832" s="4">
        <f t="shared" si="841"/>
        <v>45415</v>
      </c>
      <c r="L2832" s="5">
        <f t="shared" si="842"/>
        <v>5</v>
      </c>
      <c r="M2832" s="5">
        <f t="shared" si="843"/>
        <v>2024</v>
      </c>
      <c r="N2832" s="12">
        <v>283.8</v>
      </c>
      <c r="O2832" s="6">
        <f t="shared" ref="O2832:O2839" si="846">-N2832</f>
        <v>-283.8</v>
      </c>
      <c r="P2832" s="6">
        <f t="shared" si="831"/>
        <v>0</v>
      </c>
      <c r="Q2832" s="7">
        <v>4528433.45</v>
      </c>
      <c r="R2832" s="44" t="str">
        <f>VLOOKUP(F2832,'Set up'!$A$2:$E$57,5,FALSE)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44"/>
        <v>5</v>
      </c>
      <c r="C2833" s="5">
        <f t="shared" si="845"/>
        <v>2024</v>
      </c>
      <c r="D2833" s="5" t="s">
        <v>2549</v>
      </c>
      <c r="E2833" s="5" t="str">
        <f>VLOOKUP(F2833,'Set up'!$A$2:$C$57,2,FALSE)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up'!$A$2:$C$57,3,FALSE)</f>
        <v>Cash</v>
      </c>
      <c r="J2833" s="5">
        <f>VLOOKUP(F2833,'Set up'!$A$2:$D$57,4,FALSE)</f>
        <v>0</v>
      </c>
      <c r="K2833" s="4">
        <f t="shared" si="841"/>
        <v>45415</v>
      </c>
      <c r="L2833" s="5">
        <f t="shared" si="842"/>
        <v>5</v>
      </c>
      <c r="M2833" s="5">
        <f t="shared" si="843"/>
        <v>2024</v>
      </c>
      <c r="N2833" s="12">
        <v>160</v>
      </c>
      <c r="O2833" s="6">
        <f t="shared" si="846"/>
        <v>-160</v>
      </c>
      <c r="P2833" s="6">
        <f t="shared" si="831"/>
        <v>0</v>
      </c>
      <c r="Q2833" s="7">
        <v>4530048.45</v>
      </c>
      <c r="R2833" s="44" t="str">
        <f>VLOOKUP(F2833,'Set up'!$A$2:$E$57,5,FALSE)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44"/>
        <v>5</v>
      </c>
      <c r="C2834" s="5">
        <f t="shared" si="845"/>
        <v>2024</v>
      </c>
      <c r="D2834" s="5" t="s">
        <v>2550</v>
      </c>
      <c r="E2834" s="5" t="str">
        <f>VLOOKUP(F2834,'Set up'!$A$2:$C$57,2,FALSE)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up'!$A$2:$C$57,3,FALSE)</f>
        <v>Cash</v>
      </c>
      <c r="J2834" s="5">
        <f>VLOOKUP(F2834,'Set up'!$A$2:$D$57,4,FALSE)</f>
        <v>0</v>
      </c>
      <c r="K2834" s="4">
        <f t="shared" si="841"/>
        <v>45416</v>
      </c>
      <c r="L2834" s="5">
        <f t="shared" si="842"/>
        <v>5</v>
      </c>
      <c r="M2834" s="5">
        <f t="shared" si="843"/>
        <v>2024</v>
      </c>
      <c r="N2834" s="12">
        <v>500</v>
      </c>
      <c r="O2834" s="6">
        <f t="shared" si="846"/>
        <v>-500</v>
      </c>
      <c r="P2834" s="6">
        <f t="shared" si="831"/>
        <v>0</v>
      </c>
      <c r="Q2834" s="7">
        <v>4530575.95</v>
      </c>
      <c r="R2834" s="44" t="str">
        <f>VLOOKUP(F2834,'Set up'!$A$2:$E$57,5,FALSE)</f>
        <v>Trsf</v>
      </c>
      <c r="S2834" s="1" t="s">
        <v>3150</v>
      </c>
    </row>
    <row r="2835" spans="1:19" ht="15" customHeight="1" x14ac:dyDescent="0.35">
      <c r="A2835" s="4">
        <v>45416</v>
      </c>
      <c r="B2835" s="5">
        <f t="shared" si="844"/>
        <v>5</v>
      </c>
      <c r="C2835" s="5">
        <f t="shared" si="845"/>
        <v>2024</v>
      </c>
      <c r="D2835" s="5" t="s">
        <v>2551</v>
      </c>
      <c r="E2835" s="5" t="str">
        <f>VLOOKUP(F2835,'Set up'!$A$2:$C$57,2,FALSE)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up'!$A$2:$C$57,3,FALSE)</f>
        <v>Cash</v>
      </c>
      <c r="J2835" s="5">
        <f>VLOOKUP(F2835,'Set up'!$A$2:$D$57,4,FALSE)</f>
        <v>0</v>
      </c>
      <c r="K2835" s="4">
        <f t="shared" si="841"/>
        <v>45416</v>
      </c>
      <c r="L2835" s="5">
        <f t="shared" si="842"/>
        <v>5</v>
      </c>
      <c r="M2835" s="5">
        <f t="shared" si="843"/>
        <v>2024</v>
      </c>
      <c r="N2835" s="12">
        <v>13024</v>
      </c>
      <c r="O2835" s="6">
        <f t="shared" si="846"/>
        <v>-13024</v>
      </c>
      <c r="P2835" s="6">
        <f t="shared" si="831"/>
        <v>0</v>
      </c>
      <c r="Q2835" s="7">
        <v>4552867.95</v>
      </c>
      <c r="R2835" s="44" t="str">
        <f>VLOOKUP(F2835,'Set up'!$A$2:$E$57,5,FALSE)</f>
        <v>Trsf</v>
      </c>
      <c r="S2835" s="1" t="s">
        <v>3151</v>
      </c>
    </row>
    <row r="2836" spans="1:19" ht="15" customHeight="1" x14ac:dyDescent="0.35">
      <c r="A2836" s="4">
        <v>45416</v>
      </c>
      <c r="B2836" s="5">
        <f t="shared" si="844"/>
        <v>5</v>
      </c>
      <c r="C2836" s="5">
        <f t="shared" si="845"/>
        <v>2024</v>
      </c>
      <c r="D2836" s="5" t="s">
        <v>2551</v>
      </c>
      <c r="E2836" s="5" t="str">
        <f>VLOOKUP(F2836,'Set up'!$A$2:$C$57,2,FALSE)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up'!$A$2:$C$57,3,FALSE)</f>
        <v>Cash</v>
      </c>
      <c r="J2836" s="5">
        <f>VLOOKUP(F2836,'Set up'!$A$2:$D$57,4,FALSE)</f>
        <v>0</v>
      </c>
      <c r="K2836" s="4">
        <f t="shared" si="841"/>
        <v>45416</v>
      </c>
      <c r="L2836" s="5">
        <f t="shared" si="842"/>
        <v>5</v>
      </c>
      <c r="M2836" s="5">
        <f t="shared" si="843"/>
        <v>2024</v>
      </c>
      <c r="N2836" s="12">
        <v>3828</v>
      </c>
      <c r="O2836" s="6">
        <f t="shared" si="846"/>
        <v>-3828</v>
      </c>
      <c r="P2836" s="6">
        <f t="shared" si="831"/>
        <v>0</v>
      </c>
      <c r="Q2836" s="7">
        <v>4545411.95</v>
      </c>
      <c r="R2836" s="44" t="str">
        <f>VLOOKUP(F2836,'Set up'!$A$2:$E$57,5,FALSE)</f>
        <v>Trsf</v>
      </c>
      <c r="S2836" s="1" t="s">
        <v>3152</v>
      </c>
    </row>
    <row r="2837" spans="1:19" ht="15" customHeight="1" x14ac:dyDescent="0.35">
      <c r="A2837" s="4">
        <v>45416</v>
      </c>
      <c r="B2837" s="5">
        <f t="shared" si="844"/>
        <v>5</v>
      </c>
      <c r="C2837" s="5">
        <f t="shared" si="845"/>
        <v>2024</v>
      </c>
      <c r="D2837" s="5" t="s">
        <v>2551</v>
      </c>
      <c r="E2837" s="5" t="str">
        <f>VLOOKUP(F2837,'Set up'!$A$2:$C$57,2,FALSE)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up'!$A$2:$C$57,3,FALSE)</f>
        <v>Cash</v>
      </c>
      <c r="J2837" s="5">
        <f>VLOOKUP(F2837,'Set up'!$A$2:$D$57,4,FALSE)</f>
        <v>0</v>
      </c>
      <c r="K2837" s="4">
        <f t="shared" si="841"/>
        <v>45416</v>
      </c>
      <c r="L2837" s="5">
        <f t="shared" si="842"/>
        <v>5</v>
      </c>
      <c r="M2837" s="5">
        <f t="shared" si="843"/>
        <v>2024</v>
      </c>
      <c r="N2837" s="12">
        <v>2808</v>
      </c>
      <c r="O2837" s="6">
        <f t="shared" si="846"/>
        <v>-2808</v>
      </c>
      <c r="P2837" s="6">
        <f t="shared" ref="P2837:P2900" si="847">SUM(N2837+O2837)</f>
        <v>0</v>
      </c>
      <c r="Q2837" s="7">
        <v>4544831.95</v>
      </c>
      <c r="R2837" s="44" t="str">
        <f>VLOOKUP(F2837,'Set up'!$A$2:$E$57,5,FALSE)</f>
        <v>Trsf</v>
      </c>
      <c r="S2837" s="1" t="s">
        <v>3153</v>
      </c>
    </row>
    <row r="2838" spans="1:19" ht="15" customHeight="1" x14ac:dyDescent="0.35">
      <c r="A2838" s="4">
        <v>45416</v>
      </c>
      <c r="B2838" s="5">
        <f t="shared" si="844"/>
        <v>5</v>
      </c>
      <c r="C2838" s="5">
        <f t="shared" si="845"/>
        <v>2024</v>
      </c>
      <c r="D2838" s="5" t="s">
        <v>2551</v>
      </c>
      <c r="E2838" s="5" t="str">
        <f>VLOOKUP(F2838,'Set up'!$A$2:$C$57,2,FALSE)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up'!$A$2:$C$57,3,FALSE)</f>
        <v>Cash</v>
      </c>
      <c r="J2838" s="5">
        <f>VLOOKUP(F2838,'Set up'!$A$2:$D$57,4,FALSE)</f>
        <v>0</v>
      </c>
      <c r="K2838" s="4">
        <f t="shared" si="841"/>
        <v>45416</v>
      </c>
      <c r="L2838" s="5">
        <f t="shared" si="842"/>
        <v>5</v>
      </c>
      <c r="M2838" s="5">
        <f t="shared" si="843"/>
        <v>2024</v>
      </c>
      <c r="N2838" s="12">
        <v>1000</v>
      </c>
      <c r="O2838" s="6">
        <f t="shared" si="846"/>
        <v>-1000</v>
      </c>
      <c r="P2838" s="6">
        <f t="shared" si="847"/>
        <v>0</v>
      </c>
      <c r="Q2838" s="7">
        <v>4543418.95</v>
      </c>
      <c r="R2838" s="44" t="str">
        <f>VLOOKUP(F2838,'Set up'!$A$2:$E$57,5,FALSE)</f>
        <v>Trsf</v>
      </c>
      <c r="S2838" s="1" t="s">
        <v>3154</v>
      </c>
    </row>
    <row r="2839" spans="1:19" ht="15" customHeight="1" x14ac:dyDescent="0.35">
      <c r="A2839" s="4">
        <v>45416</v>
      </c>
      <c r="B2839" s="5">
        <f t="shared" si="844"/>
        <v>5</v>
      </c>
      <c r="C2839" s="5">
        <f t="shared" si="845"/>
        <v>2024</v>
      </c>
      <c r="D2839" s="5" t="s">
        <v>2551</v>
      </c>
      <c r="E2839" s="5" t="str">
        <f>VLOOKUP(F2839,'Set up'!$A$2:$C$57,2,FALSE)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up'!$A$2:$C$57,3,FALSE)</f>
        <v>Cash</v>
      </c>
      <c r="J2839" s="5">
        <f>VLOOKUP(F2839,'Set up'!$A$2:$D$57,4,FALSE)</f>
        <v>0</v>
      </c>
      <c r="K2839" s="4">
        <f t="shared" si="841"/>
        <v>45416</v>
      </c>
      <c r="L2839" s="5">
        <f t="shared" si="842"/>
        <v>5</v>
      </c>
      <c r="M2839" s="5">
        <f t="shared" si="843"/>
        <v>2024</v>
      </c>
      <c r="N2839" s="12">
        <v>380</v>
      </c>
      <c r="O2839" s="6">
        <f t="shared" si="846"/>
        <v>-380</v>
      </c>
      <c r="P2839" s="6">
        <f t="shared" si="847"/>
        <v>0</v>
      </c>
      <c r="Q2839" s="7">
        <v>4544426.95</v>
      </c>
      <c r="R2839" s="44" t="str">
        <f>VLOOKUP(F2839,'Set up'!$A$2:$E$57,5,FALSE)</f>
        <v>Trsf</v>
      </c>
      <c r="S2839" s="1" t="s">
        <v>3155</v>
      </c>
    </row>
    <row r="2840" spans="1:19" ht="15" customHeight="1" x14ac:dyDescent="0.35">
      <c r="A2840" s="4">
        <v>45419</v>
      </c>
      <c r="B2840" s="5">
        <f t="shared" si="844"/>
        <v>5</v>
      </c>
      <c r="C2840" s="5">
        <f t="shared" si="845"/>
        <v>2024</v>
      </c>
      <c r="D2840" s="5" t="s">
        <v>2553</v>
      </c>
      <c r="E2840" s="5" t="str">
        <f>VLOOKUP(F2840,'Set up'!$A$2:$C$57,2,FALSE)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up'!$A$2:$C$57,3,FALSE)</f>
        <v>Cash</v>
      </c>
      <c r="J2840" s="5">
        <f>VLOOKUP(F2840,'Set up'!$A$2:$D$57,4,FALSE)</f>
        <v>0</v>
      </c>
      <c r="K2840" s="4">
        <f t="shared" si="841"/>
        <v>45419</v>
      </c>
      <c r="L2840" s="5">
        <f t="shared" si="842"/>
        <v>5</v>
      </c>
      <c r="M2840" s="5">
        <f t="shared" si="843"/>
        <v>2024</v>
      </c>
      <c r="N2840" s="12">
        <v>3476</v>
      </c>
      <c r="O2840" s="12">
        <f>-3000-476</f>
        <v>-3476</v>
      </c>
      <c r="P2840" s="6">
        <f t="shared" si="847"/>
        <v>0</v>
      </c>
      <c r="Q2840" s="7">
        <v>4548143.95</v>
      </c>
      <c r="R2840" s="44" t="str">
        <f>VLOOKUP(F2840,'Set up'!$A$2:$E$57,5,FALSE)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44"/>
        <v>5</v>
      </c>
      <c r="C2841" s="5">
        <f t="shared" si="845"/>
        <v>2024</v>
      </c>
      <c r="D2841" s="5" t="s">
        <v>2553</v>
      </c>
      <c r="E2841" s="5" t="str">
        <f>VLOOKUP(F2841,'Set up'!$A$2:$C$57,2,FALSE)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up'!$A$2:$C$57,3,FALSE)</f>
        <v>Cash</v>
      </c>
      <c r="J2841" s="5">
        <f>VLOOKUP(F2841,'Set up'!$A$2:$D$57,4,FALSE)</f>
        <v>0</v>
      </c>
      <c r="K2841" s="4">
        <f t="shared" si="841"/>
        <v>45419</v>
      </c>
      <c r="L2841" s="5">
        <f t="shared" si="842"/>
        <v>5</v>
      </c>
      <c r="M2841" s="5">
        <f t="shared" si="843"/>
        <v>2024</v>
      </c>
      <c r="N2841" s="12">
        <v>405</v>
      </c>
      <c r="O2841" s="6">
        <f t="shared" ref="O2841:O2850" si="848">-N2841</f>
        <v>-405</v>
      </c>
      <c r="P2841" s="6">
        <f t="shared" si="847"/>
        <v>0</v>
      </c>
      <c r="Q2841" s="7">
        <v>4545356.75</v>
      </c>
      <c r="R2841" s="44" t="str">
        <f>VLOOKUP(F2841,'Set up'!$A$2:$E$57,5,FALSE)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44"/>
        <v>5</v>
      </c>
      <c r="C2842" s="5">
        <f t="shared" si="845"/>
        <v>2024</v>
      </c>
      <c r="D2842" s="5" t="s">
        <v>2553</v>
      </c>
      <c r="E2842" s="5" t="str">
        <f>VLOOKUP(F2842,'Set up'!$A$2:$C$57,2,FALSE)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up'!$A$2:$C$57,3,FALSE)</f>
        <v>Cash</v>
      </c>
      <c r="J2842" s="5">
        <f>VLOOKUP(F2842,'Set up'!$A$2:$D$57,4,FALSE)</f>
        <v>0</v>
      </c>
      <c r="K2842" s="4">
        <f t="shared" si="841"/>
        <v>45419</v>
      </c>
      <c r="L2842" s="5">
        <f t="shared" si="842"/>
        <v>5</v>
      </c>
      <c r="M2842" s="5">
        <f t="shared" si="843"/>
        <v>2024</v>
      </c>
      <c r="N2842" s="12">
        <v>220</v>
      </c>
      <c r="O2842" s="6">
        <f t="shared" si="848"/>
        <v>-220</v>
      </c>
      <c r="P2842" s="6">
        <f t="shared" si="847"/>
        <v>0</v>
      </c>
      <c r="Q2842" s="7">
        <v>4545331.75</v>
      </c>
      <c r="R2842" s="44" t="str">
        <f>VLOOKUP(F2842,'Set up'!$A$2:$E$57,5,FALSE)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44"/>
        <v>5</v>
      </c>
      <c r="C2843" s="5">
        <f t="shared" si="845"/>
        <v>2024</v>
      </c>
      <c r="D2843" s="5" t="s">
        <v>2553</v>
      </c>
      <c r="E2843" s="5" t="str">
        <f>VLOOKUP(F2843,'Set up'!$A$2:$C$57,2,FALSE)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up'!$A$2:$C$57,3,FALSE)</f>
        <v>Cash</v>
      </c>
      <c r="J2843" s="5">
        <f>VLOOKUP(F2843,'Set up'!$A$2:$D$57,4,FALSE)</f>
        <v>0</v>
      </c>
      <c r="K2843" s="4">
        <f t="shared" si="841"/>
        <v>45419</v>
      </c>
      <c r="L2843" s="5">
        <f t="shared" si="842"/>
        <v>5</v>
      </c>
      <c r="M2843" s="5">
        <f t="shared" si="843"/>
        <v>2024</v>
      </c>
      <c r="N2843" s="12">
        <v>567.6</v>
      </c>
      <c r="O2843" s="6">
        <f t="shared" si="848"/>
        <v>-567.6</v>
      </c>
      <c r="P2843" s="6">
        <f t="shared" si="847"/>
        <v>0</v>
      </c>
      <c r="Q2843" s="7">
        <v>4545844.3499999996</v>
      </c>
      <c r="R2843" s="44" t="str">
        <f>VLOOKUP(F2843,'Set up'!$A$2:$E$57,5,FALSE)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44"/>
        <v>5</v>
      </c>
      <c r="C2844" s="5">
        <f t="shared" si="845"/>
        <v>2024</v>
      </c>
      <c r="D2844" s="5" t="s">
        <v>2553</v>
      </c>
      <c r="E2844" s="5" t="str">
        <f>VLOOKUP(F2844,'Set up'!$A$2:$C$57,2,FALSE)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up'!$A$2:$C$57,3,FALSE)</f>
        <v>Cash</v>
      </c>
      <c r="J2844" s="5">
        <f>VLOOKUP(F2844,'Set up'!$A$2:$D$57,4,FALSE)</f>
        <v>0</v>
      </c>
      <c r="K2844" s="4">
        <f t="shared" si="841"/>
        <v>45419</v>
      </c>
      <c r="L2844" s="5">
        <f t="shared" si="842"/>
        <v>5</v>
      </c>
      <c r="M2844" s="5">
        <f t="shared" si="843"/>
        <v>2024</v>
      </c>
      <c r="N2844" s="12">
        <v>120</v>
      </c>
      <c r="O2844" s="6">
        <f t="shared" si="848"/>
        <v>-120</v>
      </c>
      <c r="P2844" s="6">
        <f t="shared" si="847"/>
        <v>0</v>
      </c>
      <c r="Q2844" s="7">
        <v>4545506.75</v>
      </c>
      <c r="R2844" s="44" t="str">
        <f>VLOOKUP(F2844,'Set up'!$A$2:$E$57,5,FALSE)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44"/>
        <v>5</v>
      </c>
      <c r="C2845" s="5">
        <f t="shared" si="845"/>
        <v>2024</v>
      </c>
      <c r="D2845" s="5" t="s">
        <v>2553</v>
      </c>
      <c r="E2845" s="5" t="str">
        <f>VLOOKUP(F2845,'Set up'!$A$2:$C$57,2,FALSE)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up'!$A$2:$C$57,3,FALSE)</f>
        <v>Cash</v>
      </c>
      <c r="J2845" s="5">
        <f>VLOOKUP(F2845,'Set up'!$A$2:$D$57,4,FALSE)</f>
        <v>0</v>
      </c>
      <c r="K2845" s="4">
        <f t="shared" si="841"/>
        <v>45419</v>
      </c>
      <c r="L2845" s="5">
        <f t="shared" si="842"/>
        <v>5</v>
      </c>
      <c r="M2845" s="5">
        <f t="shared" si="843"/>
        <v>2024</v>
      </c>
      <c r="N2845" s="12">
        <v>55.2</v>
      </c>
      <c r="O2845" s="6">
        <f t="shared" si="848"/>
        <v>-55.2</v>
      </c>
      <c r="P2845" s="6">
        <f t="shared" si="847"/>
        <v>0</v>
      </c>
      <c r="Q2845" s="7">
        <v>4545561.95</v>
      </c>
      <c r="R2845" s="44" t="str">
        <f>VLOOKUP(F2845,'Set up'!$A$2:$E$57,5,FALSE)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44"/>
        <v>5</v>
      </c>
      <c r="C2846" s="5">
        <f t="shared" si="845"/>
        <v>2024</v>
      </c>
      <c r="D2846" s="5" t="s">
        <v>2554</v>
      </c>
      <c r="E2846" s="5" t="str">
        <f>VLOOKUP(F2846,'Set up'!$A$2:$C$57,2,FALSE)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up'!$A$2:$C$57,3,FALSE)</f>
        <v>30</v>
      </c>
      <c r="J2846" s="5">
        <f>VLOOKUP(F2846,'Set up'!$A$2:$D$57,4,FALSE)</f>
        <v>30</v>
      </c>
      <c r="K2846" s="4">
        <f t="shared" si="841"/>
        <v>45451</v>
      </c>
      <c r="L2846" s="5">
        <f t="shared" si="842"/>
        <v>6</v>
      </c>
      <c r="M2846" s="5">
        <f t="shared" si="843"/>
        <v>2024</v>
      </c>
      <c r="N2846" s="12">
        <v>5280</v>
      </c>
      <c r="O2846" s="6">
        <f t="shared" si="848"/>
        <v>-5280</v>
      </c>
      <c r="P2846" s="6">
        <f t="shared" si="847"/>
        <v>0</v>
      </c>
      <c r="Q2846" s="7">
        <v>4552524.75</v>
      </c>
      <c r="R2846" s="44" t="str">
        <f>VLOOKUP(F2846,'Set up'!$A$2:$E$57,5,FALSE)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44"/>
        <v>5</v>
      </c>
      <c r="C2847" s="5">
        <f t="shared" si="845"/>
        <v>2024</v>
      </c>
      <c r="D2847" s="5" t="s">
        <v>2554</v>
      </c>
      <c r="E2847" s="5" t="str">
        <f>VLOOKUP(F2847,'Set up'!$A$2:$C$57,2,FALSE)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up'!$A$2:$C$57,3,FALSE)</f>
        <v>30</v>
      </c>
      <c r="J2847" s="5">
        <f>VLOOKUP(F2847,'Set up'!$A$2:$D$57,4,FALSE)</f>
        <v>30</v>
      </c>
      <c r="K2847" s="4">
        <f t="shared" si="841"/>
        <v>45451</v>
      </c>
      <c r="L2847" s="5">
        <f t="shared" si="842"/>
        <v>6</v>
      </c>
      <c r="M2847" s="5">
        <f t="shared" si="843"/>
        <v>2024</v>
      </c>
      <c r="N2847" s="12">
        <v>421.2</v>
      </c>
      <c r="O2847" s="6">
        <f t="shared" si="848"/>
        <v>-421.2</v>
      </c>
      <c r="P2847" s="6">
        <f t="shared" si="847"/>
        <v>0</v>
      </c>
      <c r="Q2847" s="7">
        <v>4548220.95</v>
      </c>
      <c r="R2847" s="44" t="str">
        <f>VLOOKUP(F2847,'Set up'!$A$2:$E$57,5,FALSE)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44"/>
        <v>5</v>
      </c>
      <c r="C2848" s="5">
        <f t="shared" si="845"/>
        <v>2024</v>
      </c>
      <c r="D2848" s="5" t="s">
        <v>2554</v>
      </c>
      <c r="E2848" s="5" t="str">
        <f>VLOOKUP(F2848,'Set up'!$A$2:$C$57,2,FALSE)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up'!$A$2:$C$57,3,FALSE)</f>
        <v>30</v>
      </c>
      <c r="J2848" s="5">
        <f>VLOOKUP(F2848,'Set up'!$A$2:$D$57,4,FALSE)</f>
        <v>30</v>
      </c>
      <c r="K2848" s="4">
        <f t="shared" si="841"/>
        <v>45451</v>
      </c>
      <c r="L2848" s="5">
        <f t="shared" si="842"/>
        <v>6</v>
      </c>
      <c r="M2848" s="5">
        <f t="shared" si="843"/>
        <v>2024</v>
      </c>
      <c r="N2848" s="12">
        <v>421.2</v>
      </c>
      <c r="O2848" s="6">
        <f t="shared" si="848"/>
        <v>-421.2</v>
      </c>
      <c r="P2848" s="6">
        <f t="shared" si="847"/>
        <v>0</v>
      </c>
      <c r="Q2848" s="7">
        <v>4548315.95</v>
      </c>
      <c r="R2848" s="44" t="str">
        <f>VLOOKUP(F2848,'Set up'!$A$2:$E$57,5,FALSE)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44"/>
        <v>5</v>
      </c>
      <c r="C2849" s="5">
        <f t="shared" si="845"/>
        <v>2024</v>
      </c>
      <c r="D2849" s="5" t="s">
        <v>2554</v>
      </c>
      <c r="E2849" s="5" t="str">
        <f>VLOOKUP(F2849,'Set up'!$A$2:$C$57,2,FALSE)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up'!$A$2:$C$57,3,FALSE)</f>
        <v>30</v>
      </c>
      <c r="J2849" s="5">
        <f>VLOOKUP(F2849,'Set up'!$A$2:$D$57,4,FALSE)</f>
        <v>30</v>
      </c>
      <c r="K2849" s="4">
        <f t="shared" si="841"/>
        <v>45451</v>
      </c>
      <c r="L2849" s="5">
        <f t="shared" si="842"/>
        <v>6</v>
      </c>
      <c r="M2849" s="5">
        <f t="shared" si="843"/>
        <v>2024</v>
      </c>
      <c r="N2849" s="12">
        <v>240</v>
      </c>
      <c r="O2849" s="6">
        <f t="shared" si="848"/>
        <v>-240</v>
      </c>
      <c r="P2849" s="6">
        <f t="shared" si="847"/>
        <v>0</v>
      </c>
      <c r="Q2849" s="7">
        <v>4548447.25</v>
      </c>
      <c r="R2849" s="44" t="str">
        <f>VLOOKUP(F2849,'Set up'!$A$2:$E$57,5,FALSE)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44"/>
        <v>5</v>
      </c>
      <c r="C2850" s="5">
        <f t="shared" si="845"/>
        <v>2024</v>
      </c>
      <c r="D2850" s="5" t="s">
        <v>2554</v>
      </c>
      <c r="E2850" s="5" t="str">
        <f>VLOOKUP(F2850,'Set up'!$A$2:$C$57,2,FALSE)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up'!$A$2:$C$57,3,FALSE)</f>
        <v>30</v>
      </c>
      <c r="J2850" s="5">
        <f>VLOOKUP(F2850,'Set up'!$A$2:$D$57,4,FALSE)</f>
        <v>30</v>
      </c>
      <c r="K2850" s="4">
        <f t="shared" si="841"/>
        <v>45451</v>
      </c>
      <c r="L2850" s="5">
        <f t="shared" si="842"/>
        <v>6</v>
      </c>
      <c r="M2850" s="5">
        <f t="shared" si="843"/>
        <v>2024</v>
      </c>
      <c r="N2850" s="12">
        <v>312.5</v>
      </c>
      <c r="O2850" s="6">
        <f t="shared" si="848"/>
        <v>-312.5</v>
      </c>
      <c r="P2850" s="6">
        <f t="shared" si="847"/>
        <v>0</v>
      </c>
      <c r="Q2850" s="7">
        <v>4548999.75</v>
      </c>
      <c r="R2850" s="44" t="str">
        <f>VLOOKUP(F2850,'Set up'!$A$2:$E$57,5,FALSE)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44"/>
        <v>5</v>
      </c>
      <c r="C2851" s="5">
        <f t="shared" si="845"/>
        <v>2024</v>
      </c>
      <c r="D2851" s="5" t="s">
        <v>2557</v>
      </c>
      <c r="E2851" s="5" t="str">
        <f>VLOOKUP(F2851,'Set up'!$A$2:$C$57,2,FALSE)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up'!$A$2:$C$57,3,FALSE)</f>
        <v>Cash</v>
      </c>
      <c r="J2851" s="5">
        <f>VLOOKUP(F2851,'Set up'!$A$2:$D$57,4,FALSE)</f>
        <v>0</v>
      </c>
      <c r="K2851" s="4">
        <f t="shared" si="841"/>
        <v>45422</v>
      </c>
      <c r="L2851" s="5">
        <f t="shared" si="842"/>
        <v>5</v>
      </c>
      <c r="M2851" s="5">
        <f t="shared" si="843"/>
        <v>2024</v>
      </c>
      <c r="N2851" s="12">
        <v>3476</v>
      </c>
      <c r="O2851" s="6">
        <f t="shared" ref="O2851:O2857" si="849">-N2851</f>
        <v>-3476</v>
      </c>
      <c r="P2851" s="6">
        <f t="shared" si="847"/>
        <v>0</v>
      </c>
      <c r="Q2851" s="7">
        <v>4553813.25</v>
      </c>
      <c r="R2851" s="44" t="str">
        <f>VLOOKUP(F2851,'Set up'!$A$2:$E$57,5,FALSE)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44"/>
        <v>5</v>
      </c>
      <c r="C2852" s="5">
        <f t="shared" si="845"/>
        <v>2024</v>
      </c>
      <c r="D2852" s="5" t="s">
        <v>2557</v>
      </c>
      <c r="E2852" s="5" t="str">
        <f>VLOOKUP(F2852,'Set up'!$A$2:$C$57,2,FALSE)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up'!$A$2:$C$57,3,FALSE)</f>
        <v>Cash</v>
      </c>
      <c r="J2852" s="5">
        <f>VLOOKUP(F2852,'Set up'!$A$2:$D$57,4,FALSE)</f>
        <v>0</v>
      </c>
      <c r="K2852" s="4">
        <f t="shared" si="841"/>
        <v>45422</v>
      </c>
      <c r="L2852" s="5">
        <f t="shared" si="842"/>
        <v>5</v>
      </c>
      <c r="M2852" s="5">
        <f t="shared" si="843"/>
        <v>2024</v>
      </c>
      <c r="N2852" s="12">
        <v>1350</v>
      </c>
      <c r="O2852" s="6">
        <f t="shared" si="849"/>
        <v>-1350</v>
      </c>
      <c r="P2852" s="6">
        <f t="shared" si="847"/>
        <v>0</v>
      </c>
      <c r="Q2852" s="7">
        <v>4552107.25</v>
      </c>
      <c r="R2852" s="44" t="str">
        <f>VLOOKUP(F2852,'Set up'!$A$2:$E$57,5,FALSE)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44"/>
        <v>5</v>
      </c>
      <c r="C2853" s="5">
        <f t="shared" si="845"/>
        <v>2024</v>
      </c>
      <c r="D2853" s="5" t="s">
        <v>2557</v>
      </c>
      <c r="E2853" s="5" t="str">
        <f>VLOOKUP(F2853,'Set up'!$A$2:$C$57,2,FALSE)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up'!$A$2:$C$57,3,FALSE)</f>
        <v>Cash</v>
      </c>
      <c r="J2853" s="5">
        <f>VLOOKUP(F2853,'Set up'!$A$2:$D$57,4,FALSE)</f>
        <v>0</v>
      </c>
      <c r="K2853" s="4">
        <f t="shared" si="841"/>
        <v>45422</v>
      </c>
      <c r="L2853" s="5">
        <f t="shared" si="842"/>
        <v>5</v>
      </c>
      <c r="M2853" s="5">
        <f t="shared" si="843"/>
        <v>2024</v>
      </c>
      <c r="N2853" s="12">
        <v>220</v>
      </c>
      <c r="O2853" s="6">
        <f t="shared" si="849"/>
        <v>-220</v>
      </c>
      <c r="P2853" s="6">
        <f t="shared" si="847"/>
        <v>0</v>
      </c>
      <c r="Q2853" s="7">
        <v>4551037.25</v>
      </c>
      <c r="R2853" s="44" t="str">
        <f>VLOOKUP(F2853,'Set up'!$A$2:$E$57,5,FALSE)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44"/>
        <v>5</v>
      </c>
      <c r="C2854" s="5">
        <f t="shared" si="845"/>
        <v>2024</v>
      </c>
      <c r="D2854" s="5" t="s">
        <v>2557</v>
      </c>
      <c r="E2854" s="5" t="str">
        <f>VLOOKUP(F2854,'Set up'!$A$2:$C$57,2,FALSE)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up'!$A$2:$C$57,3,FALSE)</f>
        <v>Cash</v>
      </c>
      <c r="J2854" s="5">
        <f>VLOOKUP(F2854,'Set up'!$A$2:$D$57,4,FALSE)</f>
        <v>0</v>
      </c>
      <c r="K2854" s="4">
        <f t="shared" si="841"/>
        <v>45422</v>
      </c>
      <c r="L2854" s="5">
        <f t="shared" si="842"/>
        <v>5</v>
      </c>
      <c r="M2854" s="5">
        <f t="shared" si="843"/>
        <v>2024</v>
      </c>
      <c r="N2854" s="12">
        <v>96</v>
      </c>
      <c r="O2854" s="6">
        <f t="shared" si="849"/>
        <v>-96</v>
      </c>
      <c r="P2854" s="6">
        <f t="shared" si="847"/>
        <v>0</v>
      </c>
      <c r="Q2854" s="7">
        <v>4551333.25</v>
      </c>
      <c r="R2854" s="44" t="str">
        <f>VLOOKUP(F2854,'Set up'!$A$2:$E$57,5,FALSE)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44"/>
        <v>5</v>
      </c>
      <c r="C2855" s="5">
        <f t="shared" si="845"/>
        <v>2024</v>
      </c>
      <c r="D2855" s="5" t="s">
        <v>2557</v>
      </c>
      <c r="E2855" s="5" t="str">
        <f>VLOOKUP(F2855,'Set up'!$A$2:$C$57,2,FALSE)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up'!$A$2:$C$57,3,FALSE)</f>
        <v>Cash</v>
      </c>
      <c r="J2855" s="5">
        <f>VLOOKUP(F2855,'Set up'!$A$2:$D$57,4,FALSE)</f>
        <v>0</v>
      </c>
      <c r="K2855" s="4">
        <f t="shared" si="841"/>
        <v>45422</v>
      </c>
      <c r="L2855" s="5">
        <f t="shared" si="842"/>
        <v>5</v>
      </c>
      <c r="M2855" s="5">
        <f t="shared" si="843"/>
        <v>2024</v>
      </c>
      <c r="N2855" s="12">
        <v>275</v>
      </c>
      <c r="O2855" s="6">
        <f t="shared" si="849"/>
        <v>-275</v>
      </c>
      <c r="P2855" s="6">
        <f t="shared" si="847"/>
        <v>0</v>
      </c>
      <c r="Q2855" s="7">
        <v>4551622.25</v>
      </c>
      <c r="R2855" s="44" t="str">
        <f>VLOOKUP(F2855,'Set up'!$A$2:$E$57,5,FALSE)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44"/>
        <v>5</v>
      </c>
      <c r="C2856" s="5">
        <f t="shared" si="845"/>
        <v>2024</v>
      </c>
      <c r="D2856" s="5" t="s">
        <v>2557</v>
      </c>
      <c r="E2856" s="5" t="str">
        <f>VLOOKUP(F2856,'Set up'!$A$2:$C$57,2,FALSE)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up'!$A$2:$C$57,3,FALSE)</f>
        <v>Cash</v>
      </c>
      <c r="J2856" s="5">
        <f>VLOOKUP(F2856,'Set up'!$A$2:$D$57,4,FALSE)</f>
        <v>0</v>
      </c>
      <c r="K2856" s="4">
        <f t="shared" si="841"/>
        <v>45422</v>
      </c>
      <c r="L2856" s="5">
        <f t="shared" si="842"/>
        <v>5</v>
      </c>
      <c r="M2856" s="5">
        <f t="shared" si="843"/>
        <v>2024</v>
      </c>
      <c r="N2856" s="12">
        <v>160</v>
      </c>
      <c r="O2856" s="6">
        <f t="shared" si="849"/>
        <v>-160</v>
      </c>
      <c r="P2856" s="6">
        <f t="shared" si="847"/>
        <v>0</v>
      </c>
      <c r="Q2856" s="7">
        <v>4551981.25</v>
      </c>
      <c r="R2856" s="44" t="str">
        <f>VLOOKUP(F2856,'Set up'!$A$2:$E$57,5,FALSE)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44"/>
        <v>5</v>
      </c>
      <c r="C2857" s="5">
        <f t="shared" si="845"/>
        <v>2024</v>
      </c>
      <c r="D2857" s="5" t="s">
        <v>2559</v>
      </c>
      <c r="E2857" s="5" t="str">
        <f>VLOOKUP(F2857,'Set up'!$A$2:$C$57,2,FALSE)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up'!$A$2:$C$57,3,FALSE)</f>
        <v>Cash</v>
      </c>
      <c r="J2857" s="5">
        <f>VLOOKUP(F2857,'Set up'!$A$2:$D$57,4,FALSE)</f>
        <v>0</v>
      </c>
      <c r="K2857" s="4">
        <f t="shared" si="841"/>
        <v>45421</v>
      </c>
      <c r="L2857" s="5">
        <f t="shared" si="842"/>
        <v>5</v>
      </c>
      <c r="M2857" s="5">
        <f t="shared" si="843"/>
        <v>2024</v>
      </c>
      <c r="N2857" s="12">
        <v>437.5</v>
      </c>
      <c r="O2857" s="6">
        <f t="shared" si="849"/>
        <v>-437.5</v>
      </c>
      <c r="P2857" s="6">
        <f t="shared" si="847"/>
        <v>0</v>
      </c>
      <c r="Q2857" s="7">
        <v>4552443.75</v>
      </c>
      <c r="R2857" s="44" t="str">
        <f>VLOOKUP(F2857,'Set up'!$A$2:$E$57,5,FALSE)</f>
        <v>Trsf</v>
      </c>
      <c r="S2857" s="1" t="s">
        <v>3156</v>
      </c>
    </row>
    <row r="2858" spans="1:19" ht="15" customHeight="1" x14ac:dyDescent="0.35">
      <c r="A2858" s="4">
        <v>45421</v>
      </c>
      <c r="B2858" s="5">
        <f t="shared" si="844"/>
        <v>5</v>
      </c>
      <c r="C2858" s="5">
        <f t="shared" si="845"/>
        <v>2024</v>
      </c>
      <c r="D2858" s="5" t="s">
        <v>2560</v>
      </c>
      <c r="E2858" s="5" t="str">
        <f>VLOOKUP(F2858,'Set up'!$A$2:$C$57,2,FALSE)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up'!$A$2:$C$57,3,FALSE)</f>
        <v>Cash</v>
      </c>
      <c r="J2858" s="5">
        <f>VLOOKUP(F2858,'Set up'!$A$2:$D$57,4,FALSE)</f>
        <v>0</v>
      </c>
      <c r="K2858" s="4">
        <f t="shared" si="841"/>
        <v>45421</v>
      </c>
      <c r="L2858" s="5">
        <f t="shared" si="842"/>
        <v>5</v>
      </c>
      <c r="M2858" s="5">
        <f t="shared" si="843"/>
        <v>2024</v>
      </c>
      <c r="N2858" s="12">
        <v>11396</v>
      </c>
      <c r="O2858" s="6">
        <f>-2702.6-8693.4</f>
        <v>-11396</v>
      </c>
      <c r="P2858" s="6">
        <f t="shared" si="847"/>
        <v>0</v>
      </c>
      <c r="Q2858" s="7">
        <v>4566658.25</v>
      </c>
      <c r="R2858" s="44" t="str">
        <f>VLOOKUP(F2858,'Set up'!$A$2:$E$57,5,FALSE)</f>
        <v>Trsf</v>
      </c>
      <c r="S2858" s="1" t="s">
        <v>3157</v>
      </c>
    </row>
    <row r="2859" spans="1:19" ht="15" customHeight="1" x14ac:dyDescent="0.35">
      <c r="A2859" s="4">
        <v>45421</v>
      </c>
      <c r="B2859" s="5">
        <f t="shared" si="844"/>
        <v>5</v>
      </c>
      <c r="C2859" s="5">
        <f t="shared" si="845"/>
        <v>2024</v>
      </c>
      <c r="D2859" s="5" t="s">
        <v>2560</v>
      </c>
      <c r="E2859" s="5" t="str">
        <f>VLOOKUP(F2859,'Set up'!$A$2:$C$57,2,FALSE)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up'!$A$2:$C$57,3,FALSE)</f>
        <v>Cash</v>
      </c>
      <c r="J2859" s="5">
        <f>VLOOKUP(F2859,'Set up'!$A$2:$D$57,4,FALSE)</f>
        <v>0</v>
      </c>
      <c r="K2859" s="4">
        <f t="shared" si="841"/>
        <v>45421</v>
      </c>
      <c r="L2859" s="5">
        <f t="shared" si="842"/>
        <v>5</v>
      </c>
      <c r="M2859" s="5">
        <f t="shared" si="843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up'!$A$2:$E$57,5,FALSE)</f>
        <v>Trsf</v>
      </c>
      <c r="S2859" s="1" t="s">
        <v>3149</v>
      </c>
    </row>
    <row r="2860" spans="1:19" ht="15" customHeight="1" x14ac:dyDescent="0.35">
      <c r="A2860" s="4">
        <v>45421</v>
      </c>
      <c r="B2860" s="5">
        <f t="shared" si="844"/>
        <v>5</v>
      </c>
      <c r="C2860" s="5">
        <f t="shared" si="845"/>
        <v>2024</v>
      </c>
      <c r="D2860" s="5" t="s">
        <v>2560</v>
      </c>
      <c r="E2860" s="5" t="str">
        <f>VLOOKUP(F2860,'Set up'!$A$2:$C$57,2,FALSE)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up'!$A$2:$C$57,3,FALSE)</f>
        <v>Cash</v>
      </c>
      <c r="J2860" s="5">
        <f>VLOOKUP(F2860,'Set up'!$A$2:$D$57,4,FALSE)</f>
        <v>0</v>
      </c>
      <c r="K2860" s="4">
        <f t="shared" si="841"/>
        <v>45421</v>
      </c>
      <c r="L2860" s="5">
        <f t="shared" si="842"/>
        <v>5</v>
      </c>
      <c r="M2860" s="5">
        <f t="shared" si="843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up'!$A$2:$E$57,5,FALSE)</f>
        <v>Trsf</v>
      </c>
      <c r="S2860" s="1" t="s">
        <v>3149</v>
      </c>
    </row>
    <row r="2861" spans="1:19" ht="15" customHeight="1" x14ac:dyDescent="0.35">
      <c r="A2861" s="4">
        <v>45421</v>
      </c>
      <c r="B2861" s="5">
        <f t="shared" si="844"/>
        <v>5</v>
      </c>
      <c r="C2861" s="5">
        <f t="shared" si="845"/>
        <v>2024</v>
      </c>
      <c r="D2861" s="5" t="s">
        <v>2560</v>
      </c>
      <c r="E2861" s="5" t="str">
        <f>VLOOKUP(F2861,'Set up'!$A$2:$C$57,2,FALSE)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up'!$A$2:$C$57,3,FALSE)</f>
        <v>Cash</v>
      </c>
      <c r="J2861" s="5">
        <f>VLOOKUP(F2861,'Set up'!$A$2:$D$57,4,FALSE)</f>
        <v>0</v>
      </c>
      <c r="K2861" s="4">
        <f t="shared" si="841"/>
        <v>45421</v>
      </c>
      <c r="L2861" s="5">
        <f t="shared" si="842"/>
        <v>5</v>
      </c>
      <c r="M2861" s="5">
        <f t="shared" si="843"/>
        <v>2024</v>
      </c>
      <c r="N2861" s="12">
        <v>1000</v>
      </c>
      <c r="O2861" s="6">
        <f>-N2861</f>
        <v>-1000</v>
      </c>
      <c r="P2861" s="6">
        <f t="shared" si="847"/>
        <v>0</v>
      </c>
      <c r="Q2861" s="7">
        <v>4558777.75</v>
      </c>
      <c r="R2861" s="44" t="str">
        <f>VLOOKUP(F2861,'Set up'!$A$2:$E$57,5,FALSE)</f>
        <v>Trsf</v>
      </c>
      <c r="S2861" s="1" t="s">
        <v>3158</v>
      </c>
    </row>
    <row r="2862" spans="1:19" ht="15" customHeight="1" x14ac:dyDescent="0.35">
      <c r="A2862" s="4">
        <v>45421</v>
      </c>
      <c r="B2862" s="5">
        <f t="shared" si="844"/>
        <v>5</v>
      </c>
      <c r="C2862" s="5">
        <f t="shared" si="845"/>
        <v>2024</v>
      </c>
      <c r="D2862" s="5" t="s">
        <v>2560</v>
      </c>
      <c r="E2862" s="5" t="str">
        <f>VLOOKUP(F2862,'Set up'!$A$2:$C$57,2,FALSE)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up'!$A$2:$C$57,3,FALSE)</f>
        <v>Cash</v>
      </c>
      <c r="J2862" s="5">
        <f>VLOOKUP(F2862,'Set up'!$A$2:$D$57,4,FALSE)</f>
        <v>0</v>
      </c>
      <c r="K2862" s="4">
        <f t="shared" si="841"/>
        <v>45421</v>
      </c>
      <c r="L2862" s="5">
        <f t="shared" si="842"/>
        <v>5</v>
      </c>
      <c r="M2862" s="5">
        <f t="shared" si="843"/>
        <v>2024</v>
      </c>
      <c r="N2862" s="12">
        <v>380</v>
      </c>
      <c r="O2862" s="6">
        <f>-N2862</f>
        <v>-380</v>
      </c>
      <c r="P2862" s="6">
        <f t="shared" si="847"/>
        <v>0</v>
      </c>
      <c r="Q2862" s="7">
        <v>4558157.75</v>
      </c>
      <c r="R2862" s="44" t="str">
        <f>VLOOKUP(F2862,'Set up'!$A$2:$E$57,5,FALSE)</f>
        <v>Trsf</v>
      </c>
      <c r="S2862" s="1" t="s">
        <v>3159</v>
      </c>
    </row>
    <row r="2863" spans="1:19" ht="15" customHeight="1" x14ac:dyDescent="0.35">
      <c r="A2863" s="4">
        <v>45422</v>
      </c>
      <c r="B2863" s="5">
        <f t="shared" si="844"/>
        <v>5</v>
      </c>
      <c r="C2863" s="5">
        <f t="shared" si="845"/>
        <v>2024</v>
      </c>
      <c r="D2863" s="5" t="s">
        <v>2561</v>
      </c>
      <c r="E2863" s="5" t="str">
        <f>VLOOKUP(F2863,'Set up'!$A$2:$C$57,2,FALSE)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up'!$A$2:$C$57,3,FALSE)</f>
        <v>Cash</v>
      </c>
      <c r="J2863" s="5">
        <f>VLOOKUP(F2863,'Set up'!$A$2:$D$57,4,FALSE)</f>
        <v>0</v>
      </c>
      <c r="K2863" s="4">
        <f t="shared" si="841"/>
        <v>45422</v>
      </c>
      <c r="L2863" s="5">
        <f t="shared" si="842"/>
        <v>5</v>
      </c>
      <c r="M2863" s="5">
        <f t="shared" si="843"/>
        <v>2024</v>
      </c>
      <c r="N2863" s="12">
        <v>1760</v>
      </c>
      <c r="O2863" s="12"/>
      <c r="P2863" s="6">
        <f t="shared" si="847"/>
        <v>1760</v>
      </c>
      <c r="Q2863" s="7">
        <v>4570933.75</v>
      </c>
      <c r="R2863" s="44" t="str">
        <f>VLOOKUP(F2863,'Set up'!$A$2:$E$57,5,FALSE)</f>
        <v>Trsf</v>
      </c>
    </row>
    <row r="2864" spans="1:19" ht="15" customHeight="1" x14ac:dyDescent="0.35">
      <c r="A2864" s="4">
        <v>45422</v>
      </c>
      <c r="B2864" s="5">
        <f t="shared" si="844"/>
        <v>5</v>
      </c>
      <c r="C2864" s="5">
        <f t="shared" si="845"/>
        <v>2024</v>
      </c>
      <c r="D2864" s="5" t="s">
        <v>2561</v>
      </c>
      <c r="E2864" s="5" t="str">
        <f>VLOOKUP(F2864,'Set up'!$A$2:$C$57,2,FALSE)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up'!$A$2:$C$57,3,FALSE)</f>
        <v>Cash</v>
      </c>
      <c r="J2864" s="5">
        <f>VLOOKUP(F2864,'Set up'!$A$2:$D$57,4,FALSE)</f>
        <v>0</v>
      </c>
      <c r="K2864" s="4">
        <f t="shared" si="841"/>
        <v>45422</v>
      </c>
      <c r="L2864" s="5">
        <f t="shared" si="842"/>
        <v>5</v>
      </c>
      <c r="M2864" s="5">
        <f t="shared" si="843"/>
        <v>2024</v>
      </c>
      <c r="N2864" s="12">
        <v>405</v>
      </c>
      <c r="O2864" s="12"/>
      <c r="P2864" s="6">
        <f t="shared" si="847"/>
        <v>405</v>
      </c>
      <c r="Q2864" s="7">
        <v>4573232.75</v>
      </c>
      <c r="R2864" s="44" t="str">
        <f>VLOOKUP(F2864,'Set up'!$A$2:$E$57,5,FALSE)</f>
        <v>Trsf</v>
      </c>
    </row>
    <row r="2865" spans="1:19" ht="15" customHeight="1" x14ac:dyDescent="0.35">
      <c r="A2865" s="4">
        <v>45422</v>
      </c>
      <c r="B2865" s="5">
        <f t="shared" si="844"/>
        <v>5</v>
      </c>
      <c r="C2865" s="5">
        <f t="shared" si="845"/>
        <v>2024</v>
      </c>
      <c r="D2865" s="5" t="s">
        <v>2561</v>
      </c>
      <c r="E2865" s="5" t="str">
        <f>VLOOKUP(F2865,'Set up'!$A$2:$C$57,2,FALSE)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up'!$A$2:$C$57,3,FALSE)</f>
        <v>Cash</v>
      </c>
      <c r="J2865" s="5">
        <f>VLOOKUP(F2865,'Set up'!$A$2:$D$57,4,FALSE)</f>
        <v>0</v>
      </c>
      <c r="K2865" s="4">
        <f t="shared" si="841"/>
        <v>45422</v>
      </c>
      <c r="L2865" s="5">
        <f t="shared" si="842"/>
        <v>5</v>
      </c>
      <c r="M2865" s="5">
        <f t="shared" si="843"/>
        <v>2024</v>
      </c>
      <c r="N2865" s="12">
        <v>187.5</v>
      </c>
      <c r="O2865" s="12"/>
      <c r="P2865" s="6">
        <f t="shared" si="847"/>
        <v>187.5</v>
      </c>
      <c r="Q2865" s="7">
        <v>4574887.25</v>
      </c>
      <c r="R2865" s="44" t="str">
        <f>VLOOKUP(F2865,'Set up'!$A$2:$E$57,5,FALSE)</f>
        <v>Trsf</v>
      </c>
    </row>
    <row r="2866" spans="1:19" ht="15" customHeight="1" x14ac:dyDescent="0.35">
      <c r="A2866" s="4">
        <v>45422</v>
      </c>
      <c r="B2866" s="5">
        <f t="shared" si="844"/>
        <v>5</v>
      </c>
      <c r="C2866" s="5">
        <f t="shared" si="845"/>
        <v>2024</v>
      </c>
      <c r="D2866" s="5" t="s">
        <v>2561</v>
      </c>
      <c r="E2866" s="5" t="str">
        <f>VLOOKUP(F2866,'Set up'!$A$2:$C$57,2,FALSE)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up'!$A$2:$C$57,3,FALSE)</f>
        <v>Cash</v>
      </c>
      <c r="J2866" s="5">
        <f>VLOOKUP(F2866,'Set up'!$A$2:$D$57,4,FALSE)</f>
        <v>0</v>
      </c>
      <c r="K2866" s="4">
        <f t="shared" si="841"/>
        <v>45422</v>
      </c>
      <c r="L2866" s="5">
        <f t="shared" si="842"/>
        <v>5</v>
      </c>
      <c r="M2866" s="5">
        <f t="shared" si="843"/>
        <v>2024</v>
      </c>
      <c r="N2866" s="12">
        <v>160</v>
      </c>
      <c r="O2866" s="12"/>
      <c r="P2866" s="6">
        <f t="shared" si="847"/>
        <v>160</v>
      </c>
      <c r="Q2866" s="7">
        <v>4575859.75</v>
      </c>
      <c r="R2866" s="44" t="str">
        <f>VLOOKUP(F2866,'Set up'!$A$2:$E$57,5,FALSE)</f>
        <v>Trsf</v>
      </c>
    </row>
    <row r="2867" spans="1:19" ht="15" customHeight="1" x14ac:dyDescent="0.35">
      <c r="A2867" s="4">
        <v>45422</v>
      </c>
      <c r="B2867" s="5">
        <f t="shared" si="844"/>
        <v>5</v>
      </c>
      <c r="C2867" s="5">
        <f t="shared" si="845"/>
        <v>2024</v>
      </c>
      <c r="D2867" s="5" t="s">
        <v>2562</v>
      </c>
      <c r="E2867" s="5" t="str">
        <f>VLOOKUP(F2867,'Set up'!$A$2:$C$57,2,FALSE)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up'!$A$2:$C$57,3,FALSE)</f>
        <v>120</v>
      </c>
      <c r="J2867" s="5">
        <f>VLOOKUP(F2867,'Set up'!$A$2:$D$57,4,FALSE)</f>
        <v>120</v>
      </c>
      <c r="K2867" s="4">
        <f t="shared" si="841"/>
        <v>45542</v>
      </c>
      <c r="L2867" s="5">
        <f t="shared" si="842"/>
        <v>9</v>
      </c>
      <c r="M2867" s="5">
        <f t="shared" si="843"/>
        <v>2024</v>
      </c>
      <c r="N2867" s="12">
        <v>9768</v>
      </c>
      <c r="O2867" s="6">
        <f t="shared" ref="O2867:O2872" si="850">-N2867</f>
        <v>-9768</v>
      </c>
      <c r="P2867" s="6">
        <f t="shared" si="847"/>
        <v>0</v>
      </c>
      <c r="Q2867" s="7">
        <v>4532478.45</v>
      </c>
      <c r="R2867" s="44" t="str">
        <f>VLOOKUP(F2867,'Set up'!$A$2:$E$57,5,FALSE)</f>
        <v>Trsf</v>
      </c>
      <c r="S2867" s="1" t="s">
        <v>3066</v>
      </c>
    </row>
    <row r="2868" spans="1:19" ht="15" customHeight="1" x14ac:dyDescent="0.35">
      <c r="A2868" s="4">
        <v>45422</v>
      </c>
      <c r="B2868" s="5">
        <f t="shared" si="844"/>
        <v>5</v>
      </c>
      <c r="C2868" s="5">
        <f t="shared" si="845"/>
        <v>2024</v>
      </c>
      <c r="D2868" s="5" t="s">
        <v>2562</v>
      </c>
      <c r="E2868" s="5" t="str">
        <f>VLOOKUP(F2868,'Set up'!$A$2:$C$57,2,FALSE)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up'!$A$2:$C$57,3,FALSE)</f>
        <v>120</v>
      </c>
      <c r="J2868" s="5">
        <f>VLOOKUP(F2868,'Set up'!$A$2:$D$57,4,FALSE)</f>
        <v>120</v>
      </c>
      <c r="K2868" s="4">
        <f t="shared" si="841"/>
        <v>45542</v>
      </c>
      <c r="L2868" s="5">
        <f t="shared" si="842"/>
        <v>9</v>
      </c>
      <c r="M2868" s="5">
        <f t="shared" si="843"/>
        <v>2024</v>
      </c>
      <c r="N2868" s="12">
        <v>1740</v>
      </c>
      <c r="O2868" s="6">
        <f t="shared" si="850"/>
        <v>-1740</v>
      </c>
      <c r="P2868" s="6">
        <f t="shared" si="847"/>
        <v>0</v>
      </c>
      <c r="Q2868" s="7">
        <v>4526575.45</v>
      </c>
      <c r="R2868" s="44" t="str">
        <f>VLOOKUP(F2868,'Set up'!$A$2:$E$57,5,FALSE)</f>
        <v>Trsf</v>
      </c>
      <c r="S2868" s="1" t="s">
        <v>3066</v>
      </c>
    </row>
    <row r="2869" spans="1:19" ht="15" customHeight="1" x14ac:dyDescent="0.35">
      <c r="A2869" s="4">
        <v>45422</v>
      </c>
      <c r="B2869" s="5">
        <f t="shared" si="844"/>
        <v>5</v>
      </c>
      <c r="C2869" s="5">
        <f t="shared" si="845"/>
        <v>2024</v>
      </c>
      <c r="D2869" s="5" t="s">
        <v>2562</v>
      </c>
      <c r="E2869" s="5" t="str">
        <f>VLOOKUP(F2869,'Set up'!$A$2:$C$57,2,FALSE)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up'!$A$2:$C$57,3,FALSE)</f>
        <v>120</v>
      </c>
      <c r="J2869" s="5">
        <f>VLOOKUP(F2869,'Set up'!$A$2:$D$57,4,FALSE)</f>
        <v>120</v>
      </c>
      <c r="K2869" s="4">
        <f t="shared" si="841"/>
        <v>45542</v>
      </c>
      <c r="L2869" s="5">
        <f t="shared" si="842"/>
        <v>9</v>
      </c>
      <c r="M2869" s="5">
        <f t="shared" si="843"/>
        <v>2024</v>
      </c>
      <c r="N2869" s="12">
        <v>575</v>
      </c>
      <c r="O2869" s="6">
        <f t="shared" si="850"/>
        <v>-575</v>
      </c>
      <c r="P2869" s="6">
        <f t="shared" si="847"/>
        <v>0</v>
      </c>
      <c r="Q2869" s="7">
        <v>4527735.45</v>
      </c>
      <c r="R2869" s="44" t="str">
        <f>VLOOKUP(F2869,'Set up'!$A$2:$E$57,5,FALSE)</f>
        <v>Trsf</v>
      </c>
      <c r="S2869" s="1" t="s">
        <v>3066</v>
      </c>
    </row>
    <row r="2870" spans="1:19" ht="15" customHeight="1" x14ac:dyDescent="0.35">
      <c r="A2870" s="4">
        <v>45422</v>
      </c>
      <c r="B2870" s="5">
        <f t="shared" si="844"/>
        <v>5</v>
      </c>
      <c r="C2870" s="5">
        <f t="shared" si="845"/>
        <v>2024</v>
      </c>
      <c r="D2870" s="5" t="s">
        <v>2562</v>
      </c>
      <c r="E2870" s="5" t="str">
        <f>VLOOKUP(F2870,'Set up'!$A$2:$C$57,2,FALSE)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up'!$A$2:$C$57,3,FALSE)</f>
        <v>120</v>
      </c>
      <c r="J2870" s="5">
        <f>VLOOKUP(F2870,'Set up'!$A$2:$D$57,4,FALSE)</f>
        <v>120</v>
      </c>
      <c r="K2870" s="4">
        <f t="shared" si="841"/>
        <v>45542</v>
      </c>
      <c r="L2870" s="5">
        <f t="shared" si="842"/>
        <v>9</v>
      </c>
      <c r="M2870" s="5">
        <f t="shared" si="843"/>
        <v>2024</v>
      </c>
      <c r="N2870" s="12">
        <v>440</v>
      </c>
      <c r="O2870" s="6">
        <f t="shared" si="850"/>
        <v>-440</v>
      </c>
      <c r="P2870" s="6">
        <f t="shared" si="847"/>
        <v>0</v>
      </c>
      <c r="Q2870" s="7">
        <v>4527777.95</v>
      </c>
      <c r="R2870" s="44" t="str">
        <f>VLOOKUP(F2870,'Set up'!$A$2:$E$57,5,FALSE)</f>
        <v>Trsf</v>
      </c>
      <c r="S2870" s="1" t="s">
        <v>3066</v>
      </c>
    </row>
    <row r="2871" spans="1:19" ht="15" customHeight="1" x14ac:dyDescent="0.35">
      <c r="A2871" s="4">
        <v>45422</v>
      </c>
      <c r="B2871" s="5">
        <f t="shared" si="844"/>
        <v>5</v>
      </c>
      <c r="C2871" s="5">
        <f t="shared" si="845"/>
        <v>2024</v>
      </c>
      <c r="D2871" s="5" t="s">
        <v>2562</v>
      </c>
      <c r="E2871" s="5" t="str">
        <f>VLOOKUP(F2871,'Set up'!$A$2:$C$57,2,FALSE)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up'!$A$2:$C$57,3,FALSE)</f>
        <v>120</v>
      </c>
      <c r="J2871" s="5">
        <f>VLOOKUP(F2871,'Set up'!$A$2:$D$57,4,FALSE)</f>
        <v>120</v>
      </c>
      <c r="K2871" s="4">
        <f t="shared" si="841"/>
        <v>45542</v>
      </c>
      <c r="L2871" s="5">
        <f t="shared" si="842"/>
        <v>9</v>
      </c>
      <c r="M2871" s="5">
        <f t="shared" si="843"/>
        <v>2024</v>
      </c>
      <c r="N2871" s="12">
        <v>420</v>
      </c>
      <c r="O2871" s="6">
        <f t="shared" si="850"/>
        <v>-420</v>
      </c>
      <c r="P2871" s="6">
        <f t="shared" si="847"/>
        <v>0</v>
      </c>
      <c r="Q2871" s="7">
        <v>4528853.45</v>
      </c>
      <c r="R2871" s="44" t="str">
        <f>VLOOKUP(F2871,'Set up'!$A$2:$E$57,5,FALSE)</f>
        <v>Trsf</v>
      </c>
      <c r="S2871" s="1" t="s">
        <v>3066</v>
      </c>
    </row>
    <row r="2872" spans="1:19" ht="15" customHeight="1" x14ac:dyDescent="0.35">
      <c r="A2872" s="4">
        <v>45422</v>
      </c>
      <c r="B2872" s="5">
        <f t="shared" si="844"/>
        <v>5</v>
      </c>
      <c r="C2872" s="5">
        <f t="shared" si="845"/>
        <v>2024</v>
      </c>
      <c r="D2872" s="5" t="s">
        <v>2562</v>
      </c>
      <c r="E2872" s="5" t="str">
        <f>VLOOKUP(F2872,'Set up'!$A$2:$C$57,2,FALSE)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up'!$A$2:$C$57,3,FALSE)</f>
        <v>120</v>
      </c>
      <c r="J2872" s="5">
        <f>VLOOKUP(F2872,'Set up'!$A$2:$D$57,4,FALSE)</f>
        <v>120</v>
      </c>
      <c r="K2872" s="4">
        <f t="shared" si="841"/>
        <v>45542</v>
      </c>
      <c r="L2872" s="5">
        <f t="shared" si="842"/>
        <v>9</v>
      </c>
      <c r="M2872" s="5">
        <f t="shared" si="843"/>
        <v>2024</v>
      </c>
      <c r="N2872" s="12">
        <v>395</v>
      </c>
      <c r="O2872" s="6">
        <f t="shared" si="850"/>
        <v>-395</v>
      </c>
      <c r="P2872" s="6">
        <f t="shared" si="847"/>
        <v>0</v>
      </c>
      <c r="Q2872" s="7">
        <v>4530443.45</v>
      </c>
      <c r="R2872" s="44" t="str">
        <f>VLOOKUP(F2872,'Set up'!$A$2:$E$57,5,FALSE)</f>
        <v>Trsf</v>
      </c>
      <c r="S2872" s="1" t="s">
        <v>3066</v>
      </c>
    </row>
    <row r="2873" spans="1:19" ht="15" customHeight="1" x14ac:dyDescent="0.35">
      <c r="A2873" s="4">
        <v>45426</v>
      </c>
      <c r="B2873" s="5">
        <f t="shared" si="844"/>
        <v>5</v>
      </c>
      <c r="C2873" s="5">
        <f t="shared" si="845"/>
        <v>2024</v>
      </c>
      <c r="D2873" s="5" t="s">
        <v>2563</v>
      </c>
      <c r="E2873" s="5" t="str">
        <f>VLOOKUP(F2873,'Set up'!$A$2:$C$57,2,FALSE)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up'!$A$2:$C$57,3,FALSE)</f>
        <v>Cash</v>
      </c>
      <c r="J2873" s="5">
        <f>VLOOKUP(F2873,'Set up'!$A$2:$D$57,4,FALSE)</f>
        <v>0</v>
      </c>
      <c r="K2873" s="4">
        <f t="shared" si="841"/>
        <v>45426</v>
      </c>
      <c r="L2873" s="5">
        <f t="shared" si="842"/>
        <v>5</v>
      </c>
      <c r="M2873" s="5">
        <f t="shared" si="843"/>
        <v>2024</v>
      </c>
      <c r="N2873" s="12">
        <v>696</v>
      </c>
      <c r="O2873" s="6">
        <f>-N2873</f>
        <v>-696</v>
      </c>
      <c r="P2873" s="6">
        <f t="shared" si="847"/>
        <v>0</v>
      </c>
      <c r="Q2873" s="7">
        <v>4531271.95</v>
      </c>
      <c r="R2873" s="44" t="str">
        <f>VLOOKUP(F2873,'Set up'!$A$2:$E$57,5,FALSE)</f>
        <v>Trsf</v>
      </c>
      <c r="S2873" s="1" t="s">
        <v>3160</v>
      </c>
    </row>
    <row r="2874" spans="1:19" ht="15" customHeight="1" x14ac:dyDescent="0.35">
      <c r="A2874" s="4">
        <v>45426</v>
      </c>
      <c r="B2874" s="5">
        <f t="shared" si="844"/>
        <v>5</v>
      </c>
      <c r="C2874" s="5">
        <f t="shared" si="845"/>
        <v>2024</v>
      </c>
      <c r="D2874" s="5" t="s">
        <v>2563</v>
      </c>
      <c r="E2874" s="5" t="str">
        <f>VLOOKUP(F2874,'Set up'!$A$2:$C$57,2,FALSE)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up'!$A$2:$C$57,3,FALSE)</f>
        <v>Cash</v>
      </c>
      <c r="J2874" s="5">
        <f>VLOOKUP(F2874,'Set up'!$A$2:$D$57,4,FALSE)</f>
        <v>0</v>
      </c>
      <c r="K2874" s="4">
        <f t="shared" si="841"/>
        <v>45426</v>
      </c>
      <c r="L2874" s="5">
        <f t="shared" si="842"/>
        <v>5</v>
      </c>
      <c r="M2874" s="5">
        <f t="shared" si="843"/>
        <v>2024</v>
      </c>
      <c r="N2874" s="12">
        <v>468</v>
      </c>
      <c r="O2874" s="6">
        <f>-N2874</f>
        <v>-468</v>
      </c>
      <c r="P2874" s="6">
        <f t="shared" si="847"/>
        <v>0</v>
      </c>
      <c r="Q2874" s="7">
        <v>4553335.95</v>
      </c>
      <c r="R2874" s="44" t="str">
        <f>VLOOKUP(F2874,'Set up'!$A$2:$E$57,5,FALSE)</f>
        <v>Trsf</v>
      </c>
      <c r="S2874" s="1" t="s">
        <v>3161</v>
      </c>
    </row>
    <row r="2875" spans="1:19" ht="15" customHeight="1" x14ac:dyDescent="0.35">
      <c r="A2875" s="4">
        <v>45426</v>
      </c>
      <c r="B2875" s="5">
        <f t="shared" si="844"/>
        <v>5</v>
      </c>
      <c r="C2875" s="5">
        <f t="shared" si="845"/>
        <v>2024</v>
      </c>
      <c r="D2875" s="5" t="s">
        <v>2563</v>
      </c>
      <c r="E2875" s="5" t="str">
        <f>VLOOKUP(F2875,'Set up'!$A$2:$C$57,2,FALSE)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up'!$A$2:$C$57,3,FALSE)</f>
        <v>Cash</v>
      </c>
      <c r="J2875" s="5">
        <f>VLOOKUP(F2875,'Set up'!$A$2:$D$57,4,FALSE)</f>
        <v>0</v>
      </c>
      <c r="K2875" s="4">
        <f t="shared" si="841"/>
        <v>45426</v>
      </c>
      <c r="L2875" s="5">
        <f t="shared" si="842"/>
        <v>5</v>
      </c>
      <c r="M2875" s="5">
        <f t="shared" si="843"/>
        <v>2024</v>
      </c>
      <c r="N2875" s="12">
        <v>1000</v>
      </c>
      <c r="O2875" s="6">
        <f>-N2875</f>
        <v>-1000</v>
      </c>
      <c r="P2875" s="6">
        <f t="shared" si="847"/>
        <v>0</v>
      </c>
      <c r="Q2875" s="7">
        <v>4546411.95</v>
      </c>
      <c r="R2875" s="44" t="str">
        <f>VLOOKUP(F2875,'Set up'!$A$2:$E$57,5,FALSE)</f>
        <v>Trsf</v>
      </c>
      <c r="S2875" s="1" t="s">
        <v>3158</v>
      </c>
    </row>
    <row r="2876" spans="1:19" ht="15" customHeight="1" x14ac:dyDescent="0.35">
      <c r="A2876" s="4">
        <v>45426</v>
      </c>
      <c r="B2876" s="5">
        <f t="shared" si="844"/>
        <v>5</v>
      </c>
      <c r="C2876" s="5">
        <f t="shared" si="845"/>
        <v>2024</v>
      </c>
      <c r="D2876" s="5" t="s">
        <v>2563</v>
      </c>
      <c r="E2876" s="5" t="str">
        <f>VLOOKUP(F2876,'Set up'!$A$2:$C$57,2,FALSE)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up'!$A$2:$C$57,3,FALSE)</f>
        <v>Cash</v>
      </c>
      <c r="J2876" s="5">
        <f>VLOOKUP(F2876,'Set up'!$A$2:$D$57,4,FALSE)</f>
        <v>0</v>
      </c>
      <c r="K2876" s="4">
        <f t="shared" si="841"/>
        <v>45426</v>
      </c>
      <c r="L2876" s="5">
        <f t="shared" si="842"/>
        <v>5</v>
      </c>
      <c r="M2876" s="5">
        <f t="shared" si="843"/>
        <v>2024</v>
      </c>
      <c r="N2876" s="12">
        <v>380</v>
      </c>
      <c r="O2876" s="6">
        <f>-N2876</f>
        <v>-380</v>
      </c>
      <c r="P2876" s="6">
        <f t="shared" si="847"/>
        <v>0</v>
      </c>
      <c r="Q2876" s="7">
        <v>4545211.95</v>
      </c>
      <c r="R2876" s="44" t="str">
        <f>VLOOKUP(F2876,'Set up'!$A$2:$E$57,5,FALSE)</f>
        <v>Trsf</v>
      </c>
      <c r="S2876" s="1" t="s">
        <v>3159</v>
      </c>
    </row>
    <row r="2877" spans="1:19" ht="15" customHeight="1" x14ac:dyDescent="0.35">
      <c r="A2877" s="4">
        <v>45429</v>
      </c>
      <c r="B2877" s="5">
        <f t="shared" si="844"/>
        <v>5</v>
      </c>
      <c r="C2877" s="5">
        <f t="shared" si="845"/>
        <v>2024</v>
      </c>
      <c r="D2877" s="5" t="s">
        <v>2564</v>
      </c>
      <c r="E2877" s="5" t="str">
        <f>VLOOKUP(F2877,'Set up'!$A$2:$C$57,2,FALSE)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up'!$A$2:$C$57,3,FALSE)</f>
        <v>Cash</v>
      </c>
      <c r="J2877" s="5">
        <f>VLOOKUP(F2877,'Set up'!$A$2:$D$57,4,FALSE)</f>
        <v>0</v>
      </c>
      <c r="K2877" s="4">
        <f t="shared" si="841"/>
        <v>45429</v>
      </c>
      <c r="L2877" s="5">
        <f t="shared" si="842"/>
        <v>5</v>
      </c>
      <c r="M2877" s="5">
        <f t="shared" si="843"/>
        <v>2024</v>
      </c>
      <c r="N2877" s="12">
        <v>312.5</v>
      </c>
      <c r="O2877" s="6">
        <f>-N2877</f>
        <v>-312.5</v>
      </c>
      <c r="P2877" s="6">
        <f t="shared" si="847"/>
        <v>0</v>
      </c>
      <c r="Q2877" s="7">
        <v>4543731.45</v>
      </c>
      <c r="R2877" s="44" t="str">
        <f>VLOOKUP(F2877,'Set up'!$A$2:$E$57,5,FALSE)</f>
        <v>Trsf</v>
      </c>
      <c r="S2877" s="1" t="s">
        <v>3162</v>
      </c>
    </row>
    <row r="2878" spans="1:19" ht="15" customHeight="1" x14ac:dyDescent="0.35">
      <c r="A2878" s="4">
        <v>45429</v>
      </c>
      <c r="B2878" s="5">
        <f t="shared" si="844"/>
        <v>5</v>
      </c>
      <c r="C2878" s="5">
        <f t="shared" si="845"/>
        <v>2024</v>
      </c>
      <c r="D2878" s="5" t="s">
        <v>2565</v>
      </c>
      <c r="E2878" s="5" t="str">
        <f>VLOOKUP(F2878,'Set up'!$A$2:$C$57,2,FALSE)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up'!$A$2:$C$57,3,FALSE)</f>
        <v>Cash</v>
      </c>
      <c r="J2878" s="5">
        <f>VLOOKUP(F2878,'Set up'!$A$2:$D$57,4,FALSE)</f>
        <v>0</v>
      </c>
      <c r="K2878" s="4">
        <f t="shared" si="841"/>
        <v>45429</v>
      </c>
      <c r="L2878" s="5">
        <f t="shared" si="842"/>
        <v>5</v>
      </c>
      <c r="M2878" s="5">
        <f t="shared" si="843"/>
        <v>2024</v>
      </c>
      <c r="N2878" s="12">
        <v>8140</v>
      </c>
      <c r="O2878" s="12">
        <f>-1778.1-6361.9</f>
        <v>-8140</v>
      </c>
      <c r="P2878" s="6">
        <f t="shared" si="847"/>
        <v>0</v>
      </c>
      <c r="Q2878" s="7">
        <v>4552566.95</v>
      </c>
      <c r="R2878" s="44" t="str">
        <f>VLOOKUP(F2878,'Set up'!$A$2:$E$57,5,FALSE)</f>
        <v>Trsf</v>
      </c>
      <c r="S2878" s="1" t="s">
        <v>3163</v>
      </c>
    </row>
    <row r="2879" spans="1:19" ht="15" customHeight="1" x14ac:dyDescent="0.35">
      <c r="A2879" s="4">
        <v>45429</v>
      </c>
      <c r="B2879" s="5">
        <f t="shared" si="844"/>
        <v>5</v>
      </c>
      <c r="C2879" s="5">
        <f t="shared" si="845"/>
        <v>2024</v>
      </c>
      <c r="D2879" s="5" t="s">
        <v>2565</v>
      </c>
      <c r="E2879" s="5" t="str">
        <f>VLOOKUP(F2879,'Set up'!$A$2:$C$57,2,FALSE)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up'!$A$2:$C$57,3,FALSE)</f>
        <v>Cash</v>
      </c>
      <c r="J2879" s="5">
        <f>VLOOKUP(F2879,'Set up'!$A$2:$D$57,4,FALSE)</f>
        <v>0</v>
      </c>
      <c r="K2879" s="4">
        <f t="shared" si="841"/>
        <v>45429</v>
      </c>
      <c r="L2879" s="5">
        <f t="shared" si="842"/>
        <v>5</v>
      </c>
      <c r="M2879" s="5">
        <f t="shared" si="843"/>
        <v>2024</v>
      </c>
      <c r="N2879" s="12">
        <v>2610</v>
      </c>
      <c r="O2879" s="6">
        <f>-N2879</f>
        <v>-2610</v>
      </c>
      <c r="P2879" s="6">
        <f t="shared" si="847"/>
        <v>0</v>
      </c>
      <c r="Q2879" s="7">
        <v>4550753.95</v>
      </c>
      <c r="R2879" s="44" t="str">
        <f>VLOOKUP(F2879,'Set up'!$A$2:$E$57,5,FALSE)</f>
        <v>Trsf</v>
      </c>
      <c r="S2879" s="1" t="s">
        <v>3164</v>
      </c>
    </row>
    <row r="2880" spans="1:19" ht="15" customHeight="1" x14ac:dyDescent="0.35">
      <c r="A2880" s="4">
        <v>45429</v>
      </c>
      <c r="B2880" s="5">
        <f t="shared" si="844"/>
        <v>5</v>
      </c>
      <c r="C2880" s="5">
        <f t="shared" si="845"/>
        <v>2024</v>
      </c>
      <c r="D2880" s="5" t="s">
        <v>2565</v>
      </c>
      <c r="E2880" s="5" t="str">
        <f>VLOOKUP(F2880,'Set up'!$A$2:$C$57,2,FALSE)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up'!$A$2:$C$57,3,FALSE)</f>
        <v>Cash</v>
      </c>
      <c r="J2880" s="5">
        <f>VLOOKUP(F2880,'Set up'!$A$2:$D$57,4,FALSE)</f>
        <v>0</v>
      </c>
      <c r="K2880" s="4">
        <f t="shared" si="841"/>
        <v>45429</v>
      </c>
      <c r="L2880" s="5">
        <f t="shared" si="842"/>
        <v>5</v>
      </c>
      <c r="M2880" s="5">
        <f t="shared" si="843"/>
        <v>2024</v>
      </c>
      <c r="N2880" s="12">
        <v>1872</v>
      </c>
      <c r="O2880" s="6">
        <f>-N2880</f>
        <v>-1872</v>
      </c>
      <c r="P2880" s="6">
        <f t="shared" si="847"/>
        <v>0</v>
      </c>
      <c r="Q2880" s="7">
        <v>4547228.75</v>
      </c>
      <c r="R2880" s="44" t="str">
        <f>VLOOKUP(F2880,'Set up'!$A$2:$E$57,5,FALSE)</f>
        <v>Trsf</v>
      </c>
      <c r="S2880" s="1" t="s">
        <v>3165</v>
      </c>
    </row>
    <row r="2881" spans="1:19" ht="15" customHeight="1" x14ac:dyDescent="0.35">
      <c r="A2881" s="4">
        <v>45429</v>
      </c>
      <c r="B2881" s="5">
        <f t="shared" si="844"/>
        <v>5</v>
      </c>
      <c r="C2881" s="5">
        <f t="shared" si="845"/>
        <v>2024</v>
      </c>
      <c r="D2881" s="5" t="s">
        <v>2565</v>
      </c>
      <c r="E2881" s="5" t="str">
        <f>VLOOKUP(F2881,'Set up'!$A$2:$C$57,2,FALSE)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up'!$A$2:$C$57,3,FALSE)</f>
        <v>Cash</v>
      </c>
      <c r="J2881" s="5">
        <f>VLOOKUP(F2881,'Set up'!$A$2:$D$57,4,FALSE)</f>
        <v>0</v>
      </c>
      <c r="K2881" s="4">
        <f t="shared" si="841"/>
        <v>45429</v>
      </c>
      <c r="L2881" s="5">
        <f t="shared" si="842"/>
        <v>5</v>
      </c>
      <c r="M2881" s="5">
        <f t="shared" si="843"/>
        <v>2024</v>
      </c>
      <c r="N2881" s="12">
        <v>1000</v>
      </c>
      <c r="O2881" s="6">
        <f>-N2881</f>
        <v>-1000</v>
      </c>
      <c r="P2881" s="6">
        <f t="shared" si="847"/>
        <v>0</v>
      </c>
      <c r="Q2881" s="7">
        <v>4546331.75</v>
      </c>
      <c r="R2881" s="44" t="str">
        <f>VLOOKUP(F2881,'Set up'!$A$2:$E$57,5,FALSE)</f>
        <v>Trsf</v>
      </c>
      <c r="S2881" s="1" t="s">
        <v>3166</v>
      </c>
    </row>
    <row r="2882" spans="1:19" ht="15" customHeight="1" x14ac:dyDescent="0.35">
      <c r="A2882" s="4">
        <v>45432</v>
      </c>
      <c r="B2882" s="5">
        <f t="shared" si="844"/>
        <v>5</v>
      </c>
      <c r="C2882" s="5">
        <f t="shared" si="845"/>
        <v>2024</v>
      </c>
      <c r="D2882" s="5" t="s">
        <v>2566</v>
      </c>
      <c r="E2882" s="5" t="str">
        <f>VLOOKUP(F2882,'Set up'!$A$2:$C$57,2,FALSE)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up'!$A$2:$C$57,3,FALSE)</f>
        <v>Cash</v>
      </c>
      <c r="J2882" s="5">
        <f>VLOOKUP(F2882,'Set up'!$A$2:$D$57,4,FALSE)</f>
        <v>0</v>
      </c>
      <c r="K2882" s="4">
        <f t="shared" si="841"/>
        <v>45432</v>
      </c>
      <c r="L2882" s="5">
        <f t="shared" si="842"/>
        <v>5</v>
      </c>
      <c r="M2882" s="5">
        <f t="shared" si="843"/>
        <v>2024</v>
      </c>
      <c r="N2882" s="12">
        <v>1760</v>
      </c>
      <c r="O2882" s="12"/>
      <c r="P2882" s="6">
        <f t="shared" si="847"/>
        <v>1760</v>
      </c>
      <c r="Q2882" s="7">
        <v>4547604.3499999996</v>
      </c>
      <c r="R2882" s="44" t="str">
        <f>VLOOKUP(F2882,'Set up'!$A$2:$E$57,5,FALSE)</f>
        <v>PD Chq</v>
      </c>
    </row>
    <row r="2883" spans="1:19" ht="15" customHeight="1" x14ac:dyDescent="0.35">
      <c r="A2883" s="4">
        <v>45432</v>
      </c>
      <c r="B2883" s="5">
        <f t="shared" si="844"/>
        <v>5</v>
      </c>
      <c r="C2883" s="5">
        <f t="shared" si="845"/>
        <v>2024</v>
      </c>
      <c r="D2883" s="5" t="s">
        <v>2566</v>
      </c>
      <c r="E2883" s="5" t="str">
        <f>VLOOKUP(F2883,'Set up'!$A$2:$C$57,2,FALSE)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up'!$A$2:$C$57,3,FALSE)</f>
        <v>Cash</v>
      </c>
      <c r="J2883" s="5">
        <f>VLOOKUP(F2883,'Set up'!$A$2:$D$57,4,FALSE)</f>
        <v>0</v>
      </c>
      <c r="K2883" s="4">
        <f t="shared" ref="K2883:K2946" si="851">A2883+J2883</f>
        <v>45432</v>
      </c>
      <c r="L2883" s="5">
        <f t="shared" ref="L2883:L2946" si="852">MONTH(K2883)</f>
        <v>5</v>
      </c>
      <c r="M2883" s="5">
        <f t="shared" ref="M2883:M2946" si="853">YEAR(K2883)</f>
        <v>2024</v>
      </c>
      <c r="N2883" s="12">
        <v>555</v>
      </c>
      <c r="O2883" s="12"/>
      <c r="P2883" s="6">
        <f t="shared" si="847"/>
        <v>555</v>
      </c>
      <c r="Q2883" s="7">
        <v>4546061.75</v>
      </c>
      <c r="R2883" s="44" t="str">
        <f>VLOOKUP(F2883,'Set up'!$A$2:$E$57,5,FALSE)</f>
        <v>PD Chq</v>
      </c>
    </row>
    <row r="2884" spans="1:19" ht="15" customHeight="1" x14ac:dyDescent="0.35">
      <c r="A2884" s="4">
        <v>45432</v>
      </c>
      <c r="B2884" s="5">
        <f t="shared" si="844"/>
        <v>5</v>
      </c>
      <c r="C2884" s="5">
        <f t="shared" si="845"/>
        <v>2024</v>
      </c>
      <c r="D2884" s="5" t="s">
        <v>2566</v>
      </c>
      <c r="E2884" s="5" t="str">
        <f>VLOOKUP(F2884,'Set up'!$A$2:$C$57,2,FALSE)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up'!$A$2:$C$57,3,FALSE)</f>
        <v>Cash</v>
      </c>
      <c r="J2884" s="5">
        <f>VLOOKUP(F2884,'Set up'!$A$2:$D$57,4,FALSE)</f>
        <v>0</v>
      </c>
      <c r="K2884" s="4">
        <f t="shared" si="851"/>
        <v>45432</v>
      </c>
      <c r="L2884" s="5">
        <f t="shared" si="852"/>
        <v>5</v>
      </c>
      <c r="M2884" s="5">
        <f t="shared" si="853"/>
        <v>2024</v>
      </c>
      <c r="N2884" s="12">
        <v>95</v>
      </c>
      <c r="O2884" s="12"/>
      <c r="P2884" s="6">
        <f t="shared" si="847"/>
        <v>95</v>
      </c>
      <c r="Q2884" s="7">
        <v>4545656.95</v>
      </c>
      <c r="R2884" s="44" t="str">
        <f>VLOOKUP(F2884,'Set up'!$A$2:$E$57,5,FALSE)</f>
        <v>PD Chq</v>
      </c>
    </row>
    <row r="2885" spans="1:19" ht="15" customHeight="1" x14ac:dyDescent="0.35">
      <c r="A2885" s="4">
        <v>45432</v>
      </c>
      <c r="B2885" s="5">
        <f t="shared" si="844"/>
        <v>5</v>
      </c>
      <c r="C2885" s="5">
        <f t="shared" si="845"/>
        <v>2024</v>
      </c>
      <c r="D2885" s="5" t="s">
        <v>2566</v>
      </c>
      <c r="E2885" s="5" t="str">
        <f>VLOOKUP(F2885,'Set up'!$A$2:$C$57,2,FALSE)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up'!$A$2:$C$57,3,FALSE)</f>
        <v>Cash</v>
      </c>
      <c r="J2885" s="5">
        <f>VLOOKUP(F2885,'Set up'!$A$2:$D$57,4,FALSE)</f>
        <v>0</v>
      </c>
      <c r="K2885" s="4">
        <f t="shared" si="851"/>
        <v>45432</v>
      </c>
      <c r="L2885" s="5">
        <f t="shared" si="852"/>
        <v>5</v>
      </c>
      <c r="M2885" s="5">
        <f t="shared" si="853"/>
        <v>2024</v>
      </c>
      <c r="N2885" s="12">
        <v>312.5</v>
      </c>
      <c r="O2885" s="12"/>
      <c r="P2885" s="6">
        <f t="shared" si="847"/>
        <v>312.5</v>
      </c>
      <c r="Q2885" s="7">
        <v>4552837.25</v>
      </c>
      <c r="R2885" s="44" t="str">
        <f>VLOOKUP(F2885,'Set up'!$A$2:$E$57,5,FALSE)</f>
        <v>PD Chq</v>
      </c>
    </row>
    <row r="2886" spans="1:19" ht="15" customHeight="1" x14ac:dyDescent="0.35">
      <c r="A2886" s="4">
        <v>45437</v>
      </c>
      <c r="B2886" s="5">
        <f t="shared" si="844"/>
        <v>5</v>
      </c>
      <c r="C2886" s="5">
        <f t="shared" si="845"/>
        <v>2024</v>
      </c>
      <c r="D2886" s="5" t="s">
        <v>2567</v>
      </c>
      <c r="E2886" s="5" t="str">
        <f>VLOOKUP(F2886,'Set up'!$A$2:$C$57,2,FALSE)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up'!$A$2:$C$57,3,FALSE)</f>
        <v>Cash</v>
      </c>
      <c r="J2886" s="5">
        <f>VLOOKUP(F2886,'Set up'!$A$2:$D$57,4,FALSE)</f>
        <v>0</v>
      </c>
      <c r="K2886" s="4">
        <f t="shared" si="851"/>
        <v>45437</v>
      </c>
      <c r="L2886" s="5">
        <f t="shared" si="852"/>
        <v>5</v>
      </c>
      <c r="M2886" s="5">
        <f t="shared" si="853"/>
        <v>2024</v>
      </c>
      <c r="N2886" s="12">
        <v>1760</v>
      </c>
      <c r="O2886" s="12"/>
      <c r="P2886" s="6">
        <f t="shared" si="847"/>
        <v>1760</v>
      </c>
      <c r="Q2886" s="7">
        <v>4549980.95</v>
      </c>
      <c r="R2886" s="44" t="str">
        <f>VLOOKUP(F2886,'Set up'!$A$2:$E$57,5,FALSE)</f>
        <v>PD Chq</v>
      </c>
    </row>
    <row r="2887" spans="1:19" ht="15" customHeight="1" x14ac:dyDescent="0.35">
      <c r="A2887" s="4">
        <v>45437</v>
      </c>
      <c r="B2887" s="5">
        <f t="shared" si="844"/>
        <v>5</v>
      </c>
      <c r="C2887" s="5">
        <f t="shared" si="845"/>
        <v>2024</v>
      </c>
      <c r="D2887" s="5" t="s">
        <v>2567</v>
      </c>
      <c r="E2887" s="5" t="str">
        <f>VLOOKUP(F2887,'Set up'!$A$2:$C$57,2,FALSE)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up'!$A$2:$C$57,3,FALSE)</f>
        <v>Cash</v>
      </c>
      <c r="J2887" s="5">
        <f>VLOOKUP(F2887,'Set up'!$A$2:$D$57,4,FALSE)</f>
        <v>0</v>
      </c>
      <c r="K2887" s="4">
        <f t="shared" si="851"/>
        <v>45437</v>
      </c>
      <c r="L2887" s="5">
        <f t="shared" si="852"/>
        <v>5</v>
      </c>
      <c r="M2887" s="5">
        <f t="shared" si="853"/>
        <v>2024</v>
      </c>
      <c r="N2887" s="12">
        <v>555</v>
      </c>
      <c r="O2887" s="12"/>
      <c r="P2887" s="6">
        <f t="shared" si="847"/>
        <v>555</v>
      </c>
      <c r="Q2887" s="7">
        <v>4548870.95</v>
      </c>
      <c r="R2887" s="44" t="str">
        <f>VLOOKUP(F2887,'Set up'!$A$2:$E$57,5,FALSE)</f>
        <v>PD Chq</v>
      </c>
    </row>
    <row r="2888" spans="1:19" ht="15" customHeight="1" x14ac:dyDescent="0.35">
      <c r="A2888" s="4">
        <v>45437</v>
      </c>
      <c r="B2888" s="5">
        <f t="shared" si="844"/>
        <v>5</v>
      </c>
      <c r="C2888" s="5">
        <f t="shared" si="845"/>
        <v>2024</v>
      </c>
      <c r="D2888" s="5" t="s">
        <v>2567</v>
      </c>
      <c r="E2888" s="5" t="str">
        <f>VLOOKUP(F2888,'Set up'!$A$2:$C$57,2,FALSE)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up'!$A$2:$C$57,3,FALSE)</f>
        <v>Cash</v>
      </c>
      <c r="J2888" s="5">
        <f>VLOOKUP(F2888,'Set up'!$A$2:$D$57,4,FALSE)</f>
        <v>0</v>
      </c>
      <c r="K2888" s="4">
        <f t="shared" si="851"/>
        <v>45437</v>
      </c>
      <c r="L2888" s="5">
        <f t="shared" si="852"/>
        <v>5</v>
      </c>
      <c r="M2888" s="5">
        <f t="shared" si="853"/>
        <v>2024</v>
      </c>
      <c r="N2888" s="12">
        <v>95</v>
      </c>
      <c r="O2888" s="12"/>
      <c r="P2888" s="6">
        <f t="shared" si="847"/>
        <v>95</v>
      </c>
      <c r="Q2888" s="7">
        <v>4548542.25</v>
      </c>
      <c r="R2888" s="44" t="str">
        <f>VLOOKUP(F2888,'Set up'!$A$2:$E$57,5,FALSE)</f>
        <v>PD Chq</v>
      </c>
    </row>
    <row r="2889" spans="1:19" ht="15" customHeight="1" x14ac:dyDescent="0.35">
      <c r="A2889" s="4">
        <v>45440</v>
      </c>
      <c r="B2889" s="5">
        <f t="shared" si="844"/>
        <v>5</v>
      </c>
      <c r="C2889" s="5">
        <f t="shared" si="845"/>
        <v>2024</v>
      </c>
      <c r="D2889" s="5" t="s">
        <v>2568</v>
      </c>
      <c r="E2889" s="5" t="str">
        <f>VLOOKUP(F2889,'Set up'!$A$2:$C$57,2,FALSE)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up'!$A$2:$C$57,3,FALSE)</f>
        <v>Cash</v>
      </c>
      <c r="J2889" s="5">
        <f>VLOOKUP(F2889,'Set up'!$A$2:$D$57,4,FALSE)</f>
        <v>0</v>
      </c>
      <c r="K2889" s="4">
        <f t="shared" si="851"/>
        <v>45440</v>
      </c>
      <c r="L2889" s="5">
        <f t="shared" si="852"/>
        <v>5</v>
      </c>
      <c r="M2889" s="5">
        <f t="shared" si="853"/>
        <v>2024</v>
      </c>
      <c r="N2889" s="12">
        <v>1760</v>
      </c>
      <c r="O2889" s="12"/>
      <c r="P2889" s="6">
        <f t="shared" si="847"/>
        <v>1760</v>
      </c>
      <c r="Q2889" s="7">
        <v>4550759.75</v>
      </c>
      <c r="R2889" s="44" t="str">
        <f>VLOOKUP(F2889,'Set up'!$A$2:$E$57,5,FALSE)</f>
        <v>Trsf</v>
      </c>
    </row>
    <row r="2890" spans="1:19" ht="15" customHeight="1" x14ac:dyDescent="0.35">
      <c r="A2890" s="4">
        <v>45440</v>
      </c>
      <c r="B2890" s="5">
        <f t="shared" si="844"/>
        <v>5</v>
      </c>
      <c r="C2890" s="5">
        <f t="shared" si="845"/>
        <v>2024</v>
      </c>
      <c r="D2890" s="5" t="s">
        <v>2568</v>
      </c>
      <c r="E2890" s="5" t="str">
        <f>VLOOKUP(F2890,'Set up'!$A$2:$C$57,2,FALSE)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up'!$A$2:$C$57,3,FALSE)</f>
        <v>Cash</v>
      </c>
      <c r="J2890" s="5">
        <f>VLOOKUP(F2890,'Set up'!$A$2:$D$57,4,FALSE)</f>
        <v>0</v>
      </c>
      <c r="K2890" s="4">
        <f t="shared" si="851"/>
        <v>45440</v>
      </c>
      <c r="L2890" s="5">
        <f t="shared" si="852"/>
        <v>5</v>
      </c>
      <c r="M2890" s="5">
        <f t="shared" si="853"/>
        <v>2024</v>
      </c>
      <c r="N2890" s="12">
        <v>405</v>
      </c>
      <c r="O2890" s="12"/>
      <c r="P2890" s="6">
        <f t="shared" si="847"/>
        <v>405</v>
      </c>
      <c r="Q2890" s="7">
        <v>4554218.25</v>
      </c>
      <c r="R2890" s="44" t="str">
        <f>VLOOKUP(F2890,'Set up'!$A$2:$E$57,5,FALSE)</f>
        <v>Trsf</v>
      </c>
    </row>
    <row r="2891" spans="1:19" ht="15" customHeight="1" x14ac:dyDescent="0.35">
      <c r="A2891" s="4">
        <v>45440</v>
      </c>
      <c r="B2891" s="5">
        <f t="shared" si="844"/>
        <v>5</v>
      </c>
      <c r="C2891" s="5">
        <f t="shared" si="845"/>
        <v>2024</v>
      </c>
      <c r="D2891" s="5" t="s">
        <v>2568</v>
      </c>
      <c r="E2891" s="5" t="str">
        <f>VLOOKUP(F2891,'Set up'!$A$2:$C$57,2,FALSE)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up'!$A$2:$C$57,3,FALSE)</f>
        <v>Cash</v>
      </c>
      <c r="J2891" s="5">
        <f>VLOOKUP(F2891,'Set up'!$A$2:$D$57,4,FALSE)</f>
        <v>0</v>
      </c>
      <c r="K2891" s="4">
        <f t="shared" si="851"/>
        <v>45440</v>
      </c>
      <c r="L2891" s="5">
        <f t="shared" si="852"/>
        <v>5</v>
      </c>
      <c r="M2891" s="5">
        <f t="shared" si="853"/>
        <v>2024</v>
      </c>
      <c r="N2891" s="12">
        <v>110</v>
      </c>
      <c r="O2891" s="12"/>
      <c r="P2891" s="6">
        <f t="shared" si="847"/>
        <v>110</v>
      </c>
      <c r="Q2891" s="7">
        <v>4552217.25</v>
      </c>
      <c r="R2891" s="44" t="str">
        <f>VLOOKUP(F2891,'Set up'!$A$2:$E$57,5,FALSE)</f>
        <v>Trsf</v>
      </c>
    </row>
    <row r="2892" spans="1:19" ht="15" customHeight="1" x14ac:dyDescent="0.35">
      <c r="A2892" s="4">
        <v>45440</v>
      </c>
      <c r="B2892" s="5">
        <f t="shared" ref="B2892:B2909" si="854">MONTH(A2892)</f>
        <v>5</v>
      </c>
      <c r="C2892" s="5">
        <f t="shared" ref="C2892:C2909" si="855">YEAR(A2892)</f>
        <v>2024</v>
      </c>
      <c r="D2892" s="5" t="s">
        <v>2568</v>
      </c>
      <c r="E2892" s="5" t="str">
        <f>VLOOKUP(F2892,'Set up'!$A$2:$C$57,2,FALSE)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up'!$A$2:$C$57,3,FALSE)</f>
        <v>Cash</v>
      </c>
      <c r="J2892" s="5">
        <f>VLOOKUP(F2892,'Set up'!$A$2:$D$57,4,FALSE)</f>
        <v>0</v>
      </c>
      <c r="K2892" s="4">
        <f t="shared" si="851"/>
        <v>45440</v>
      </c>
      <c r="L2892" s="5">
        <f t="shared" si="852"/>
        <v>5</v>
      </c>
      <c r="M2892" s="5">
        <f t="shared" si="853"/>
        <v>2024</v>
      </c>
      <c r="N2892" s="12">
        <v>150</v>
      </c>
      <c r="O2892" s="12"/>
      <c r="P2892" s="6">
        <f t="shared" si="847"/>
        <v>150</v>
      </c>
      <c r="Q2892" s="7">
        <v>4551187.25</v>
      </c>
      <c r="R2892" s="44" t="str">
        <f>VLOOKUP(F2892,'Set up'!$A$2:$E$57,5,FALSE)</f>
        <v>Trsf</v>
      </c>
    </row>
    <row r="2893" spans="1:19" ht="15" customHeight="1" x14ac:dyDescent="0.35">
      <c r="A2893" s="4">
        <v>45440</v>
      </c>
      <c r="B2893" s="5">
        <f t="shared" si="854"/>
        <v>5</v>
      </c>
      <c r="C2893" s="5">
        <f t="shared" si="855"/>
        <v>2024</v>
      </c>
      <c r="D2893" s="5" t="s">
        <v>2568</v>
      </c>
      <c r="E2893" s="5" t="str">
        <f>VLOOKUP(F2893,'Set up'!$A$2:$C$57,2,FALSE)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up'!$A$2:$C$57,3,FALSE)</f>
        <v>Cash</v>
      </c>
      <c r="J2893" s="5">
        <f>VLOOKUP(F2893,'Set up'!$A$2:$D$57,4,FALSE)</f>
        <v>0</v>
      </c>
      <c r="K2893" s="4">
        <f t="shared" si="851"/>
        <v>45440</v>
      </c>
      <c r="L2893" s="5">
        <f t="shared" si="852"/>
        <v>5</v>
      </c>
      <c r="M2893" s="5">
        <f t="shared" si="853"/>
        <v>2024</v>
      </c>
      <c r="N2893" s="12">
        <v>283.8</v>
      </c>
      <c r="O2893" s="12"/>
      <c r="P2893" s="6">
        <f t="shared" si="847"/>
        <v>283.8</v>
      </c>
      <c r="Q2893" s="7">
        <v>4551617.05</v>
      </c>
      <c r="R2893" s="44" t="str">
        <f>VLOOKUP(F2893,'Set up'!$A$2:$E$57,5,FALSE)</f>
        <v>Trsf</v>
      </c>
    </row>
    <row r="2894" spans="1:19" ht="15" customHeight="1" x14ac:dyDescent="0.35">
      <c r="A2894" s="4">
        <v>45440</v>
      </c>
      <c r="B2894" s="5">
        <f t="shared" si="854"/>
        <v>5</v>
      </c>
      <c r="C2894" s="5">
        <f t="shared" si="855"/>
        <v>2024</v>
      </c>
      <c r="D2894" s="5" t="s">
        <v>2569</v>
      </c>
      <c r="E2894" s="5" t="str">
        <f>VLOOKUP(F2894,'Set up'!$A$2:$C$57,2,FALSE)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up'!$A$2:$C$57,3,FALSE)</f>
        <v>Cash</v>
      </c>
      <c r="J2894" s="5">
        <f>VLOOKUP(F2894,'Set up'!$A$2:$D$57,4,FALSE)</f>
        <v>0</v>
      </c>
      <c r="K2894" s="4">
        <f t="shared" si="851"/>
        <v>45440</v>
      </c>
      <c r="L2894" s="5">
        <f t="shared" si="852"/>
        <v>5</v>
      </c>
      <c r="M2894" s="5">
        <f t="shared" si="853"/>
        <v>2024</v>
      </c>
      <c r="N2894" s="12">
        <v>1650</v>
      </c>
      <c r="O2894" s="6">
        <f t="shared" ref="O2894:O2901" si="856">-N2894</f>
        <v>-1650</v>
      </c>
      <c r="P2894" s="6">
        <f t="shared" si="847"/>
        <v>0</v>
      </c>
      <c r="Q2894" s="7">
        <v>4553272.25</v>
      </c>
      <c r="R2894" s="44" t="str">
        <f>VLOOKUP(F2894,'Set up'!$A$2:$E$57,5,FALSE)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54"/>
        <v>5</v>
      </c>
      <c r="C2895" s="5">
        <f t="shared" si="855"/>
        <v>2024</v>
      </c>
      <c r="D2895" s="5" t="s">
        <v>2569</v>
      </c>
      <c r="E2895" s="5" t="str">
        <f>VLOOKUP(F2895,'Set up'!$A$2:$C$57,2,FALSE)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up'!$A$2:$C$57,3,FALSE)</f>
        <v>Cash</v>
      </c>
      <c r="J2895" s="5">
        <f>VLOOKUP(F2895,'Set up'!$A$2:$D$57,4,FALSE)</f>
        <v>0</v>
      </c>
      <c r="K2895" s="4">
        <f t="shared" si="851"/>
        <v>45440</v>
      </c>
      <c r="L2895" s="5">
        <f t="shared" si="852"/>
        <v>5</v>
      </c>
      <c r="M2895" s="5">
        <f t="shared" si="853"/>
        <v>2024</v>
      </c>
      <c r="N2895" s="12">
        <v>840</v>
      </c>
      <c r="O2895" s="6">
        <f t="shared" si="856"/>
        <v>-840</v>
      </c>
      <c r="P2895" s="6">
        <f t="shared" si="847"/>
        <v>0</v>
      </c>
      <c r="Q2895" s="7">
        <v>4552821.25</v>
      </c>
      <c r="R2895" s="44" t="str">
        <f>VLOOKUP(F2895,'Set up'!$A$2:$E$57,5,FALSE)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54"/>
        <v>5</v>
      </c>
      <c r="C2896" s="5">
        <f t="shared" si="855"/>
        <v>2024</v>
      </c>
      <c r="D2896" s="5" t="s">
        <v>2569</v>
      </c>
      <c r="E2896" s="5" t="str">
        <f>VLOOKUP(F2896,'Set up'!$A$2:$C$57,2,FALSE)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up'!$A$2:$C$57,3,FALSE)</f>
        <v>Cash</v>
      </c>
      <c r="J2896" s="5">
        <f>VLOOKUP(F2896,'Set up'!$A$2:$D$57,4,FALSE)</f>
        <v>0</v>
      </c>
      <c r="K2896" s="4">
        <f t="shared" si="851"/>
        <v>45440</v>
      </c>
      <c r="L2896" s="5">
        <f t="shared" si="852"/>
        <v>5</v>
      </c>
      <c r="M2896" s="5">
        <f t="shared" si="853"/>
        <v>2024</v>
      </c>
      <c r="N2896" s="12">
        <v>280</v>
      </c>
      <c r="O2896" s="6">
        <f t="shared" si="856"/>
        <v>-280</v>
      </c>
      <c r="P2896" s="6">
        <f t="shared" si="847"/>
        <v>0</v>
      </c>
      <c r="Q2896" s="7">
        <v>4552723.75</v>
      </c>
      <c r="R2896" s="44" t="str">
        <f>VLOOKUP(F2896,'Set up'!$A$2:$E$57,5,FALSE)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54"/>
        <v>5</v>
      </c>
      <c r="C2897" s="5">
        <f t="shared" si="855"/>
        <v>2024</v>
      </c>
      <c r="D2897" s="5" t="s">
        <v>2569</v>
      </c>
      <c r="E2897" s="5" t="str">
        <f>VLOOKUP(F2897,'Set up'!$A$2:$C$57,2,FALSE)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up'!$A$2:$C$57,3,FALSE)</f>
        <v>Cash</v>
      </c>
      <c r="J2897" s="5">
        <f>VLOOKUP(F2897,'Set up'!$A$2:$D$57,4,FALSE)</f>
        <v>0</v>
      </c>
      <c r="K2897" s="4">
        <f t="shared" si="851"/>
        <v>45440</v>
      </c>
      <c r="L2897" s="5">
        <f t="shared" si="852"/>
        <v>5</v>
      </c>
      <c r="M2897" s="5">
        <f t="shared" si="853"/>
        <v>2024</v>
      </c>
      <c r="N2897" s="12">
        <v>320</v>
      </c>
      <c r="O2897" s="6">
        <f t="shared" si="856"/>
        <v>-320</v>
      </c>
      <c r="P2897" s="6">
        <f t="shared" si="847"/>
        <v>0</v>
      </c>
      <c r="Q2897" s="7">
        <v>4566978.25</v>
      </c>
      <c r="R2897" s="44" t="str">
        <f>VLOOKUP(F2897,'Set up'!$A$2:$E$57,5,FALSE)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54"/>
        <v>5</v>
      </c>
      <c r="C2898" s="5">
        <f t="shared" si="855"/>
        <v>2024</v>
      </c>
      <c r="D2898" s="5" t="s">
        <v>2569</v>
      </c>
      <c r="E2898" s="5" t="str">
        <f>VLOOKUP(F2898,'Set up'!$A$2:$C$57,2,FALSE)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up'!$A$2:$C$57,3,FALSE)</f>
        <v>Cash</v>
      </c>
      <c r="J2898" s="5">
        <f>VLOOKUP(F2898,'Set up'!$A$2:$D$57,4,FALSE)</f>
        <v>0</v>
      </c>
      <c r="K2898" s="4">
        <f t="shared" si="851"/>
        <v>45440</v>
      </c>
      <c r="L2898" s="5">
        <f t="shared" si="852"/>
        <v>5</v>
      </c>
      <c r="M2898" s="5">
        <f t="shared" si="853"/>
        <v>2024</v>
      </c>
      <c r="N2898" s="12">
        <v>283.8</v>
      </c>
      <c r="O2898" s="6">
        <f t="shared" si="856"/>
        <v>-283.8</v>
      </c>
      <c r="P2898" s="6">
        <f t="shared" si="847"/>
        <v>0</v>
      </c>
      <c r="Q2898" s="7">
        <v>4560828.05</v>
      </c>
      <c r="R2898" s="44" t="str">
        <f>VLOOKUP(F2898,'Set up'!$A$2:$E$57,5,FALSE)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54"/>
        <v>5</v>
      </c>
      <c r="C2899" s="5">
        <f t="shared" si="855"/>
        <v>2024</v>
      </c>
      <c r="D2899" s="5" t="s">
        <v>2572</v>
      </c>
      <c r="E2899" s="5" t="str">
        <f>VLOOKUP(F2899,'Set up'!$A$2:$C$57,2,FALSE)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up'!$A$2:$C$57,3,FALSE)</f>
        <v>Cash</v>
      </c>
      <c r="J2899" s="5">
        <f>VLOOKUP(F2899,'Set up'!$A$2:$D$57,4,FALSE)</f>
        <v>0</v>
      </c>
      <c r="K2899" s="4">
        <f t="shared" si="851"/>
        <v>45441</v>
      </c>
      <c r="L2899" s="5">
        <f t="shared" si="852"/>
        <v>5</v>
      </c>
      <c r="M2899" s="5">
        <f t="shared" si="853"/>
        <v>2024</v>
      </c>
      <c r="N2899" s="12">
        <v>240</v>
      </c>
      <c r="O2899" s="6">
        <f t="shared" si="856"/>
        <v>-240</v>
      </c>
      <c r="P2899" s="6">
        <f t="shared" si="847"/>
        <v>0</v>
      </c>
      <c r="Q2899" s="7">
        <v>4575939.75</v>
      </c>
      <c r="R2899" s="44" t="str">
        <f>VLOOKUP(F2899,'Set up'!$A$2:$E$57,5,FALSE)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54"/>
        <v>5</v>
      </c>
      <c r="C2900" s="5">
        <f t="shared" si="855"/>
        <v>2024</v>
      </c>
      <c r="D2900" s="5" t="s">
        <v>2572</v>
      </c>
      <c r="E2900" s="5" t="str">
        <f>VLOOKUP(F2900,'Set up'!$A$2:$C$57,2,FALSE)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up'!$A$2:$C$57,3,FALSE)</f>
        <v>Cash</v>
      </c>
      <c r="J2900" s="5">
        <f>VLOOKUP(F2900,'Set up'!$A$2:$D$57,4,FALSE)</f>
        <v>0</v>
      </c>
      <c r="K2900" s="4">
        <f t="shared" si="851"/>
        <v>45441</v>
      </c>
      <c r="L2900" s="5">
        <f t="shared" si="852"/>
        <v>5</v>
      </c>
      <c r="M2900" s="5">
        <f t="shared" si="853"/>
        <v>2024</v>
      </c>
      <c r="N2900" s="12">
        <v>225</v>
      </c>
      <c r="O2900" s="6">
        <f t="shared" si="856"/>
        <v>-225</v>
      </c>
      <c r="P2900" s="6">
        <f t="shared" si="847"/>
        <v>0</v>
      </c>
      <c r="Q2900" s="7">
        <v>4522935.45</v>
      </c>
      <c r="R2900" s="44" t="str">
        <f>VLOOKUP(F2900,'Set up'!$A$2:$E$57,5,FALSE)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54"/>
        <v>5</v>
      </c>
      <c r="C2901" s="5">
        <f t="shared" si="855"/>
        <v>2024</v>
      </c>
      <c r="D2901" s="5" t="s">
        <v>2572</v>
      </c>
      <c r="E2901" s="5" t="str">
        <f>VLOOKUP(F2901,'Set up'!$A$2:$C$57,2,FALSE)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up'!$A$2:$C$57,3,FALSE)</f>
        <v>Cash</v>
      </c>
      <c r="J2901" s="5">
        <f>VLOOKUP(F2901,'Set up'!$A$2:$D$57,4,FALSE)</f>
        <v>0</v>
      </c>
      <c r="K2901" s="4">
        <f t="shared" si="851"/>
        <v>45441</v>
      </c>
      <c r="L2901" s="5">
        <f t="shared" si="852"/>
        <v>5</v>
      </c>
      <c r="M2901" s="5">
        <f t="shared" si="853"/>
        <v>2024</v>
      </c>
      <c r="N2901" s="12">
        <v>258</v>
      </c>
      <c r="O2901" s="6">
        <f t="shared" si="856"/>
        <v>-258</v>
      </c>
      <c r="P2901" s="6">
        <f t="shared" ref="P2901:P2964" si="857">SUM(N2901+O2901)</f>
        <v>0</v>
      </c>
      <c r="Q2901" s="7">
        <v>4525093.45</v>
      </c>
      <c r="R2901" s="44" t="str">
        <f>VLOOKUP(F2901,'Set up'!$A$2:$E$57,5,FALSE)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54"/>
        <v>5</v>
      </c>
      <c r="C2902" s="5">
        <f t="shared" si="855"/>
        <v>2024</v>
      </c>
      <c r="D2902" s="5" t="s">
        <v>2575</v>
      </c>
      <c r="E2902" s="5" t="str">
        <f>VLOOKUP(F2902,'Set up'!$A$2:$C$57,2,FALSE)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up'!$A$2:$C$57,3,FALSE)</f>
        <v>Cash</v>
      </c>
      <c r="J2902" s="5">
        <f>VLOOKUP(F2902,'Set up'!$A$2:$D$57,4,FALSE)</f>
        <v>0</v>
      </c>
      <c r="K2902" s="4">
        <f t="shared" si="851"/>
        <v>45441</v>
      </c>
      <c r="L2902" s="5">
        <f t="shared" si="852"/>
        <v>5</v>
      </c>
      <c r="M2902" s="5">
        <f t="shared" si="853"/>
        <v>2024</v>
      </c>
      <c r="N2902" s="12">
        <v>1672</v>
      </c>
      <c r="O2902" s="6">
        <f t="shared" ref="O2902:O2904" si="858">-N2902</f>
        <v>-1672</v>
      </c>
      <c r="P2902" s="6">
        <f t="shared" si="857"/>
        <v>0</v>
      </c>
      <c r="Q2902" s="7">
        <v>4528832.45</v>
      </c>
      <c r="R2902" s="44" t="str">
        <f>VLOOKUP(F2902,'Set up'!$A$2:$E$57,5,FALSE)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54"/>
        <v>5</v>
      </c>
      <c r="C2903" s="5">
        <f t="shared" si="855"/>
        <v>2024</v>
      </c>
      <c r="D2903" s="5" t="s">
        <v>2575</v>
      </c>
      <c r="E2903" s="5" t="str">
        <f>VLOOKUP(F2903,'Set up'!$A$2:$C$57,2,FALSE)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up'!$A$2:$C$57,3,FALSE)</f>
        <v>Cash</v>
      </c>
      <c r="J2903" s="5">
        <f>VLOOKUP(F2903,'Set up'!$A$2:$D$57,4,FALSE)</f>
        <v>0</v>
      </c>
      <c r="K2903" s="4">
        <f t="shared" si="851"/>
        <v>45441</v>
      </c>
      <c r="L2903" s="5">
        <f t="shared" si="852"/>
        <v>5</v>
      </c>
      <c r="M2903" s="5">
        <f t="shared" si="853"/>
        <v>2024</v>
      </c>
      <c r="N2903" s="12">
        <v>630</v>
      </c>
      <c r="O2903" s="6">
        <f t="shared" si="858"/>
        <v>-630</v>
      </c>
      <c r="P2903" s="6">
        <f t="shared" si="857"/>
        <v>0</v>
      </c>
      <c r="Q2903" s="7">
        <v>4527967.95</v>
      </c>
      <c r="R2903" s="44" t="str">
        <f>VLOOKUP(F2903,'Set up'!$A$2:$E$57,5,FALSE)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54"/>
        <v>5</v>
      </c>
      <c r="C2904" s="5">
        <f t="shared" si="855"/>
        <v>2024</v>
      </c>
      <c r="D2904" s="5" t="s">
        <v>2575</v>
      </c>
      <c r="E2904" s="5" t="str">
        <f>VLOOKUP(F2904,'Set up'!$A$2:$C$57,2,FALSE)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up'!$A$2:$C$57,3,FALSE)</f>
        <v>Cash</v>
      </c>
      <c r="J2904" s="5">
        <f>VLOOKUP(F2904,'Set up'!$A$2:$D$57,4,FALSE)</f>
        <v>0</v>
      </c>
      <c r="K2904" s="4">
        <f t="shared" si="851"/>
        <v>45441</v>
      </c>
      <c r="L2904" s="5">
        <f t="shared" si="852"/>
        <v>5</v>
      </c>
      <c r="M2904" s="5">
        <f t="shared" si="853"/>
        <v>2024</v>
      </c>
      <c r="N2904" s="12">
        <v>110</v>
      </c>
      <c r="O2904" s="6">
        <f t="shared" si="858"/>
        <v>-110</v>
      </c>
      <c r="P2904" s="6">
        <f t="shared" si="857"/>
        <v>0</v>
      </c>
      <c r="Q2904" s="7">
        <v>4528543.45</v>
      </c>
      <c r="R2904" s="44" t="str">
        <f>VLOOKUP(F2904,'Set up'!$A$2:$E$57,5,FALSE)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54"/>
        <v>5</v>
      </c>
      <c r="C2905" s="5">
        <f t="shared" si="855"/>
        <v>2024</v>
      </c>
      <c r="D2905" s="5" t="s">
        <v>2576</v>
      </c>
      <c r="E2905" s="5" t="str">
        <f>VLOOKUP(F2905,'Set up'!$A$2:$C$57,2,FALSE)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up'!$A$2:$C$57,3,FALSE)</f>
        <v>Cash</v>
      </c>
      <c r="J2905" s="5">
        <f>VLOOKUP(F2905,'Set up'!$A$2:$D$57,4,FALSE)</f>
        <v>0</v>
      </c>
      <c r="K2905" s="4">
        <f t="shared" si="851"/>
        <v>45441</v>
      </c>
      <c r="L2905" s="5">
        <f t="shared" si="852"/>
        <v>5</v>
      </c>
      <c r="M2905" s="5">
        <f t="shared" si="853"/>
        <v>2024</v>
      </c>
      <c r="N2905" s="12">
        <v>437.5</v>
      </c>
      <c r="O2905" s="6">
        <f>-N2905</f>
        <v>-437.5</v>
      </c>
      <c r="P2905" s="6">
        <f t="shared" si="857"/>
        <v>0</v>
      </c>
      <c r="Q2905" s="7">
        <v>4530485.95</v>
      </c>
      <c r="R2905" s="44" t="str">
        <f>VLOOKUP(F2905,'Set up'!$A$2:$E$57,5,FALSE)</f>
        <v>Trsf</v>
      </c>
      <c r="S2905" s="1" t="s">
        <v>3167</v>
      </c>
    </row>
    <row r="2906" spans="1:19" ht="15" customHeight="1" x14ac:dyDescent="0.35">
      <c r="A2906" s="4">
        <v>45441</v>
      </c>
      <c r="B2906" s="5">
        <f t="shared" si="854"/>
        <v>5</v>
      </c>
      <c r="C2906" s="5">
        <f t="shared" si="855"/>
        <v>2024</v>
      </c>
      <c r="D2906" s="5" t="s">
        <v>2577</v>
      </c>
      <c r="E2906" s="5" t="str">
        <f>VLOOKUP(F2906,'Set up'!$A$2:$C$57,2,FALSE)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up'!$A$2:$C$57,3,FALSE)</f>
        <v>Cash</v>
      </c>
      <c r="J2906" s="5">
        <f>VLOOKUP(F2906,'Set up'!$A$2:$D$57,4,FALSE)</f>
        <v>0</v>
      </c>
      <c r="K2906" s="4">
        <f t="shared" si="851"/>
        <v>45441</v>
      </c>
      <c r="L2906" s="5">
        <f t="shared" si="852"/>
        <v>5</v>
      </c>
      <c r="M2906" s="5">
        <f t="shared" si="853"/>
        <v>2024</v>
      </c>
      <c r="N2906" s="12">
        <v>11396</v>
      </c>
      <c r="O2906" s="6">
        <f>-N2906</f>
        <v>-11396</v>
      </c>
      <c r="P2906" s="6">
        <f t="shared" si="857"/>
        <v>0</v>
      </c>
      <c r="Q2906" s="7">
        <v>4541971.95</v>
      </c>
      <c r="R2906" s="44" t="str">
        <f>VLOOKUP(F2906,'Set up'!$A$2:$E$57,5,FALSE)</f>
        <v>Trsf</v>
      </c>
      <c r="S2906" s="1" t="s">
        <v>3168</v>
      </c>
    </row>
    <row r="2907" spans="1:19" ht="15" customHeight="1" x14ac:dyDescent="0.35">
      <c r="A2907" s="4">
        <v>45441</v>
      </c>
      <c r="B2907" s="5">
        <f t="shared" si="854"/>
        <v>5</v>
      </c>
      <c r="C2907" s="5">
        <f t="shared" si="855"/>
        <v>2024</v>
      </c>
      <c r="D2907" s="5" t="s">
        <v>2577</v>
      </c>
      <c r="E2907" s="5" t="str">
        <f>VLOOKUP(F2907,'Set up'!$A$2:$C$57,2,FALSE)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up'!$A$2:$C$57,3,FALSE)</f>
        <v>Cash</v>
      </c>
      <c r="J2907" s="5">
        <f>VLOOKUP(F2907,'Set up'!$A$2:$D$57,4,FALSE)</f>
        <v>0</v>
      </c>
      <c r="K2907" s="4">
        <f t="shared" si="851"/>
        <v>45441</v>
      </c>
      <c r="L2907" s="5">
        <f t="shared" si="852"/>
        <v>5</v>
      </c>
      <c r="M2907" s="5">
        <f t="shared" si="853"/>
        <v>2024</v>
      </c>
      <c r="N2907" s="12">
        <v>3480</v>
      </c>
      <c r="O2907" s="6">
        <f>-N2907</f>
        <v>-3480</v>
      </c>
      <c r="P2907" s="6">
        <f t="shared" si="857"/>
        <v>0</v>
      </c>
      <c r="Q2907" s="7">
        <v>4556347.95</v>
      </c>
      <c r="R2907" s="44" t="str">
        <f>VLOOKUP(F2907,'Set up'!$A$2:$E$57,5,FALSE)</f>
        <v>Trsf</v>
      </c>
      <c r="S2907" s="1" t="s">
        <v>3169</v>
      </c>
    </row>
    <row r="2908" spans="1:19" ht="15" customHeight="1" x14ac:dyDescent="0.35">
      <c r="A2908" s="4">
        <v>45441</v>
      </c>
      <c r="B2908" s="5">
        <f t="shared" si="854"/>
        <v>5</v>
      </c>
      <c r="C2908" s="5">
        <f t="shared" si="855"/>
        <v>2024</v>
      </c>
      <c r="D2908" s="5" t="s">
        <v>2577</v>
      </c>
      <c r="E2908" s="5" t="str">
        <f>VLOOKUP(F2908,'Set up'!$A$2:$C$57,2,FALSE)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up'!$A$2:$C$57,3,FALSE)</f>
        <v>Cash</v>
      </c>
      <c r="J2908" s="5">
        <f>VLOOKUP(F2908,'Set up'!$A$2:$D$57,4,FALSE)</f>
        <v>0</v>
      </c>
      <c r="K2908" s="4">
        <f t="shared" si="851"/>
        <v>45441</v>
      </c>
      <c r="L2908" s="5">
        <f t="shared" si="852"/>
        <v>5</v>
      </c>
      <c r="M2908" s="5">
        <f t="shared" si="853"/>
        <v>2024</v>
      </c>
      <c r="N2908" s="12">
        <v>2340</v>
      </c>
      <c r="O2908" s="6">
        <f>-N2908</f>
        <v>-2340</v>
      </c>
      <c r="P2908" s="6">
        <f t="shared" si="857"/>
        <v>0</v>
      </c>
      <c r="Q2908" s="7">
        <v>4547751.95</v>
      </c>
      <c r="R2908" s="44" t="str">
        <f>VLOOKUP(F2908,'Set up'!$A$2:$E$57,5,FALSE)</f>
        <v>Trsf</v>
      </c>
      <c r="S2908" s="1" t="s">
        <v>3170</v>
      </c>
    </row>
    <row r="2909" spans="1:19" ht="15" customHeight="1" x14ac:dyDescent="0.35">
      <c r="A2909" s="4">
        <v>45441</v>
      </c>
      <c r="B2909" s="5">
        <f t="shared" si="854"/>
        <v>5</v>
      </c>
      <c r="C2909" s="5">
        <f t="shared" si="855"/>
        <v>2024</v>
      </c>
      <c r="D2909" s="5" t="s">
        <v>2577</v>
      </c>
      <c r="E2909" s="5" t="str">
        <f>VLOOKUP(F2909,'Set up'!$A$2:$C$57,2,FALSE)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up'!$A$2:$C$57,3,FALSE)</f>
        <v>Cash</v>
      </c>
      <c r="J2909" s="5">
        <f>VLOOKUP(F2909,'Set up'!$A$2:$D$57,4,FALSE)</f>
        <v>0</v>
      </c>
      <c r="K2909" s="4">
        <f t="shared" si="851"/>
        <v>45441</v>
      </c>
      <c r="L2909" s="5">
        <f t="shared" si="852"/>
        <v>5</v>
      </c>
      <c r="M2909" s="5">
        <f t="shared" si="853"/>
        <v>2024</v>
      </c>
      <c r="N2909" s="12">
        <v>2000</v>
      </c>
      <c r="O2909" s="6">
        <f>-N2909</f>
        <v>-2000</v>
      </c>
      <c r="P2909" s="6">
        <f t="shared" si="857"/>
        <v>0</v>
      </c>
      <c r="Q2909" s="7">
        <v>4546831.95</v>
      </c>
      <c r="R2909" s="44" t="str">
        <f>VLOOKUP(F2909,'Set up'!$A$2:$E$57,5,FALSE)</f>
        <v>Trsf</v>
      </c>
      <c r="S2909" s="1" t="s">
        <v>3171</v>
      </c>
    </row>
    <row r="2910" spans="1:19" ht="15" customHeight="1" x14ac:dyDescent="0.35">
      <c r="A2910" s="4">
        <v>45444</v>
      </c>
      <c r="B2910" s="5">
        <f t="shared" ref="B2910:B2973" si="859">MONTH(A2910)</f>
        <v>6</v>
      </c>
      <c r="C2910" s="5">
        <f t="shared" ref="C2910:C2973" si="860">YEAR(A2910)</f>
        <v>2024</v>
      </c>
      <c r="D2910" s="5" t="s">
        <v>2634</v>
      </c>
      <c r="E2910" s="5" t="str">
        <f>VLOOKUP(F2910,'Set up'!$A$2:$C$57,2,FALSE)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up'!$A$2:$C$57,3,FALSE)</f>
        <v>120</v>
      </c>
      <c r="J2910" s="5">
        <f>VLOOKUP(F2910,'Set up'!$A$2:$D$57,4,FALSE)</f>
        <v>120</v>
      </c>
      <c r="K2910" s="4">
        <f t="shared" si="851"/>
        <v>45564</v>
      </c>
      <c r="L2910" s="5">
        <f t="shared" si="852"/>
        <v>9</v>
      </c>
      <c r="M2910" s="5">
        <f t="shared" si="853"/>
        <v>2024</v>
      </c>
      <c r="N2910" s="12">
        <v>13024</v>
      </c>
      <c r="O2910" s="6">
        <f t="shared" ref="O2910:O2916" si="861">-N2910</f>
        <v>-13024</v>
      </c>
      <c r="P2910" s="6">
        <f t="shared" si="857"/>
        <v>0</v>
      </c>
      <c r="Q2910" s="7">
        <v>4519680.45</v>
      </c>
      <c r="R2910" s="44" t="str">
        <f>VLOOKUP(F2910,'Set up'!$A$2:$E$57,5,FALSE)</f>
        <v>Trsf</v>
      </c>
      <c r="S2910" s="1" t="s">
        <v>3148</v>
      </c>
    </row>
    <row r="2911" spans="1:19" ht="15" customHeight="1" x14ac:dyDescent="0.35">
      <c r="A2911" s="4">
        <v>45444</v>
      </c>
      <c r="B2911" s="5">
        <f t="shared" si="859"/>
        <v>6</v>
      </c>
      <c r="C2911" s="5">
        <f t="shared" si="860"/>
        <v>2024</v>
      </c>
      <c r="D2911" s="5" t="s">
        <v>2634</v>
      </c>
      <c r="E2911" s="5" t="str">
        <f>VLOOKUP(F2911,'Set up'!$A$2:$C$57,2,FALSE)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up'!$A$2:$C$57,3,FALSE)</f>
        <v>120</v>
      </c>
      <c r="J2911" s="5">
        <f>VLOOKUP(F2911,'Set up'!$A$2:$D$57,4,FALSE)</f>
        <v>120</v>
      </c>
      <c r="K2911" s="4">
        <f t="shared" si="851"/>
        <v>45564</v>
      </c>
      <c r="L2911" s="5">
        <f t="shared" si="852"/>
        <v>9</v>
      </c>
      <c r="M2911" s="5">
        <f t="shared" si="853"/>
        <v>2024</v>
      </c>
      <c r="N2911" s="12">
        <v>2610</v>
      </c>
      <c r="O2911" s="6">
        <f t="shared" si="861"/>
        <v>-2610</v>
      </c>
      <c r="P2911" s="6">
        <f t="shared" si="857"/>
        <v>0</v>
      </c>
      <c r="Q2911" s="7">
        <v>4512742.45</v>
      </c>
      <c r="R2911" s="44" t="str">
        <f>VLOOKUP(F2911,'Set up'!$A$2:$E$57,5,FALSE)</f>
        <v>Trsf</v>
      </c>
      <c r="S2911" s="1" t="s">
        <v>3148</v>
      </c>
    </row>
    <row r="2912" spans="1:19" ht="15" customHeight="1" x14ac:dyDescent="0.35">
      <c r="A2912" s="4">
        <v>45444</v>
      </c>
      <c r="B2912" s="5">
        <f t="shared" si="859"/>
        <v>6</v>
      </c>
      <c r="C2912" s="5">
        <f t="shared" si="860"/>
        <v>2024</v>
      </c>
      <c r="D2912" s="5" t="s">
        <v>2634</v>
      </c>
      <c r="E2912" s="5" t="str">
        <f>VLOOKUP(F2912,'Set up'!$A$2:$C$57,2,FALSE)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up'!$A$2:$C$57,3,FALSE)</f>
        <v>120</v>
      </c>
      <c r="J2912" s="5">
        <f>VLOOKUP(F2912,'Set up'!$A$2:$D$57,4,FALSE)</f>
        <v>120</v>
      </c>
      <c r="K2912" s="4">
        <f t="shared" si="851"/>
        <v>45564</v>
      </c>
      <c r="L2912" s="5">
        <f t="shared" si="852"/>
        <v>9</v>
      </c>
      <c r="M2912" s="5">
        <f t="shared" si="853"/>
        <v>2024</v>
      </c>
      <c r="N2912" s="12">
        <v>862.5</v>
      </c>
      <c r="O2912" s="6">
        <f t="shared" si="861"/>
        <v>-862.5</v>
      </c>
      <c r="P2912" s="6">
        <f t="shared" si="857"/>
        <v>0</v>
      </c>
      <c r="Q2912" s="7">
        <v>4511669.95</v>
      </c>
      <c r="R2912" s="44" t="str">
        <f>VLOOKUP(F2912,'Set up'!$A$2:$E$57,5,FALSE)</f>
        <v>Trsf</v>
      </c>
      <c r="S2912" s="1" t="s">
        <v>3148</v>
      </c>
    </row>
    <row r="2913" spans="1:19" ht="15" customHeight="1" x14ac:dyDescent="0.35">
      <c r="A2913" s="4">
        <v>45444</v>
      </c>
      <c r="B2913" s="5">
        <f t="shared" si="859"/>
        <v>6</v>
      </c>
      <c r="C2913" s="5">
        <f t="shared" si="860"/>
        <v>2024</v>
      </c>
      <c r="D2913" s="5" t="s">
        <v>2634</v>
      </c>
      <c r="E2913" s="5" t="str">
        <f>VLOOKUP(F2913,'Set up'!$A$2:$C$57,2,FALSE)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up'!$A$2:$C$57,3,FALSE)</f>
        <v>120</v>
      </c>
      <c r="J2913" s="5">
        <f>VLOOKUP(F2913,'Set up'!$A$2:$D$57,4,FALSE)</f>
        <v>120</v>
      </c>
      <c r="K2913" s="4">
        <f t="shared" si="851"/>
        <v>45564</v>
      </c>
      <c r="L2913" s="5">
        <f t="shared" si="852"/>
        <v>9</v>
      </c>
      <c r="M2913" s="5">
        <f t="shared" si="853"/>
        <v>2024</v>
      </c>
      <c r="N2913" s="12">
        <v>440</v>
      </c>
      <c r="O2913" s="6">
        <f t="shared" si="861"/>
        <v>-440</v>
      </c>
      <c r="P2913" s="6">
        <f t="shared" si="857"/>
        <v>0</v>
      </c>
      <c r="Q2913" s="7">
        <v>4511622.45</v>
      </c>
      <c r="R2913" s="44" t="str">
        <f>VLOOKUP(F2913,'Set up'!$A$2:$E$57,5,FALSE)</f>
        <v>Trsf</v>
      </c>
      <c r="S2913" s="1" t="s">
        <v>3148</v>
      </c>
    </row>
    <row r="2914" spans="1:19" ht="15" customHeight="1" x14ac:dyDescent="0.35">
      <c r="A2914" s="4">
        <v>45444</v>
      </c>
      <c r="B2914" s="5">
        <f t="shared" si="859"/>
        <v>6</v>
      </c>
      <c r="C2914" s="5">
        <f t="shared" si="860"/>
        <v>2024</v>
      </c>
      <c r="D2914" s="5" t="s">
        <v>2634</v>
      </c>
      <c r="E2914" s="5" t="str">
        <f>VLOOKUP(F2914,'Set up'!$A$2:$C$57,2,FALSE)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up'!$A$2:$C$57,3,FALSE)</f>
        <v>120</v>
      </c>
      <c r="J2914" s="5">
        <f>VLOOKUP(F2914,'Set up'!$A$2:$D$57,4,FALSE)</f>
        <v>120</v>
      </c>
      <c r="K2914" s="4">
        <f t="shared" si="851"/>
        <v>45564</v>
      </c>
      <c r="L2914" s="5">
        <f t="shared" si="852"/>
        <v>9</v>
      </c>
      <c r="M2914" s="5">
        <f t="shared" si="853"/>
        <v>2024</v>
      </c>
      <c r="N2914" s="12">
        <v>420</v>
      </c>
      <c r="O2914" s="6">
        <f t="shared" si="861"/>
        <v>-420</v>
      </c>
      <c r="P2914" s="6">
        <f t="shared" si="857"/>
        <v>0</v>
      </c>
      <c r="Q2914" s="7">
        <v>4521370.45</v>
      </c>
      <c r="R2914" s="44" t="str">
        <f>VLOOKUP(F2914,'Set up'!$A$2:$E$57,5,FALSE)</f>
        <v>Trsf</v>
      </c>
      <c r="S2914" s="1" t="s">
        <v>3148</v>
      </c>
    </row>
    <row r="2915" spans="1:19" ht="15" customHeight="1" x14ac:dyDescent="0.35">
      <c r="A2915" s="4">
        <v>45444</v>
      </c>
      <c r="B2915" s="5">
        <f t="shared" si="859"/>
        <v>6</v>
      </c>
      <c r="C2915" s="5">
        <f t="shared" si="860"/>
        <v>2024</v>
      </c>
      <c r="D2915" s="5" t="s">
        <v>2634</v>
      </c>
      <c r="E2915" s="5" t="str">
        <f>VLOOKUP(F2915,'Set up'!$A$2:$C$57,2,FALSE)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up'!$A$2:$C$57,3,FALSE)</f>
        <v>120</v>
      </c>
      <c r="J2915" s="5">
        <f>VLOOKUP(F2915,'Set up'!$A$2:$D$57,4,FALSE)</f>
        <v>120</v>
      </c>
      <c r="K2915" s="4">
        <f t="shared" si="851"/>
        <v>45564</v>
      </c>
      <c r="L2915" s="5">
        <f t="shared" si="852"/>
        <v>9</v>
      </c>
      <c r="M2915" s="5">
        <f t="shared" si="853"/>
        <v>2024</v>
      </c>
      <c r="N2915" s="12">
        <v>395</v>
      </c>
      <c r="O2915" s="6">
        <f t="shared" si="861"/>
        <v>-395</v>
      </c>
      <c r="P2915" s="6">
        <f t="shared" si="857"/>
        <v>0</v>
      </c>
      <c r="Q2915" s="7">
        <v>4524825.45</v>
      </c>
      <c r="R2915" s="44" t="str">
        <f>VLOOKUP(F2915,'Set up'!$A$2:$E$57,5,FALSE)</f>
        <v>Trsf</v>
      </c>
      <c r="S2915" s="1" t="s">
        <v>3148</v>
      </c>
    </row>
    <row r="2916" spans="1:19" ht="15" customHeight="1" x14ac:dyDescent="0.35">
      <c r="A2916" s="4">
        <v>45444</v>
      </c>
      <c r="B2916" s="5">
        <f t="shared" si="859"/>
        <v>6</v>
      </c>
      <c r="C2916" s="5">
        <f t="shared" si="860"/>
        <v>2024</v>
      </c>
      <c r="D2916" s="5" t="s">
        <v>2634</v>
      </c>
      <c r="E2916" s="5" t="str">
        <f>VLOOKUP(F2916,'Set up'!$A$2:$C$57,2,FALSE)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up'!$A$2:$C$57,3,FALSE)</f>
        <v>120</v>
      </c>
      <c r="J2916" s="5">
        <f>VLOOKUP(F2916,'Set up'!$A$2:$D$57,4,FALSE)</f>
        <v>120</v>
      </c>
      <c r="K2916" s="4">
        <f t="shared" si="851"/>
        <v>45564</v>
      </c>
      <c r="L2916" s="5">
        <f t="shared" si="852"/>
        <v>9</v>
      </c>
      <c r="M2916" s="5">
        <f t="shared" si="853"/>
        <v>2024</v>
      </c>
      <c r="N2916" s="12">
        <v>230.4</v>
      </c>
      <c r="O2916" s="6">
        <f t="shared" si="861"/>
        <v>-230.4</v>
      </c>
      <c r="P2916" s="6">
        <f t="shared" si="857"/>
        <v>0</v>
      </c>
      <c r="Q2916" s="7">
        <v>4527000.8500000006</v>
      </c>
      <c r="R2916" s="44" t="str">
        <f>VLOOKUP(F2916,'Set up'!$A$2:$E$57,5,FALSE)</f>
        <v>Trsf</v>
      </c>
      <c r="S2916" s="1" t="s">
        <v>3148</v>
      </c>
    </row>
    <row r="2917" spans="1:19" ht="15" customHeight="1" x14ac:dyDescent="0.35">
      <c r="A2917" s="4">
        <v>45444</v>
      </c>
      <c r="B2917" s="5">
        <f t="shared" si="859"/>
        <v>6</v>
      </c>
      <c r="C2917" s="5">
        <f t="shared" si="860"/>
        <v>2024</v>
      </c>
      <c r="D2917" s="5" t="s">
        <v>2636</v>
      </c>
      <c r="E2917" s="5" t="str">
        <f>VLOOKUP(F2917,'Set up'!$A$2:$C$57,2,FALSE)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up'!$A$2:$C$57,3,FALSE)</f>
        <v>Cash</v>
      </c>
      <c r="J2917" s="5">
        <f>VLOOKUP(F2917,'Set up'!$A$2:$D$57,4,FALSE)</f>
        <v>0</v>
      </c>
      <c r="K2917" s="4">
        <f t="shared" si="851"/>
        <v>45444</v>
      </c>
      <c r="L2917" s="5">
        <f t="shared" si="852"/>
        <v>6</v>
      </c>
      <c r="M2917" s="5">
        <f t="shared" si="853"/>
        <v>2024</v>
      </c>
      <c r="N2917" s="12">
        <v>1760</v>
      </c>
      <c r="O2917" s="12"/>
      <c r="P2917" s="6">
        <f t="shared" si="857"/>
        <v>1760</v>
      </c>
      <c r="Q2917" s="7">
        <v>4528910.45</v>
      </c>
      <c r="R2917" s="44" t="str">
        <f>VLOOKUP(F2917,'Set up'!$A$2:$E$57,5,FALSE)</f>
        <v>PD Chq</v>
      </c>
    </row>
    <row r="2918" spans="1:19" ht="15" customHeight="1" x14ac:dyDescent="0.35">
      <c r="A2918" s="4">
        <v>45444</v>
      </c>
      <c r="B2918" s="5">
        <f t="shared" si="859"/>
        <v>6</v>
      </c>
      <c r="C2918" s="5">
        <f t="shared" si="860"/>
        <v>2024</v>
      </c>
      <c r="D2918" s="5" t="s">
        <v>2636</v>
      </c>
      <c r="E2918" s="5" t="str">
        <f>VLOOKUP(F2918,'Set up'!$A$2:$C$57,2,FALSE)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up'!$A$2:$C$57,3,FALSE)</f>
        <v>Cash</v>
      </c>
      <c r="J2918" s="5">
        <f>VLOOKUP(F2918,'Set up'!$A$2:$D$57,4,FALSE)</f>
        <v>0</v>
      </c>
      <c r="K2918" s="4">
        <f t="shared" si="851"/>
        <v>45444</v>
      </c>
      <c r="L2918" s="5">
        <f t="shared" si="852"/>
        <v>6</v>
      </c>
      <c r="M2918" s="5">
        <f t="shared" si="853"/>
        <v>2024</v>
      </c>
      <c r="N2918" s="12">
        <v>555</v>
      </c>
      <c r="O2918" s="12"/>
      <c r="P2918" s="6">
        <f t="shared" si="857"/>
        <v>555</v>
      </c>
      <c r="Q2918" s="7">
        <v>4528705.45</v>
      </c>
      <c r="R2918" s="44" t="str">
        <f>VLOOKUP(F2918,'Set up'!$A$2:$E$57,5,FALSE)</f>
        <v>PD Chq</v>
      </c>
    </row>
    <row r="2919" spans="1:19" ht="15" customHeight="1" x14ac:dyDescent="0.35">
      <c r="A2919" s="4">
        <v>45444</v>
      </c>
      <c r="B2919" s="5">
        <f t="shared" si="859"/>
        <v>6</v>
      </c>
      <c r="C2919" s="5">
        <f t="shared" si="860"/>
        <v>2024</v>
      </c>
      <c r="D2919" s="5" t="s">
        <v>2636</v>
      </c>
      <c r="E2919" s="5" t="str">
        <f>VLOOKUP(F2919,'Set up'!$A$2:$C$57,2,FALSE)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up'!$A$2:$C$57,3,FALSE)</f>
        <v>Cash</v>
      </c>
      <c r="J2919" s="5">
        <f>VLOOKUP(F2919,'Set up'!$A$2:$D$57,4,FALSE)</f>
        <v>0</v>
      </c>
      <c r="K2919" s="4">
        <f t="shared" si="851"/>
        <v>45444</v>
      </c>
      <c r="L2919" s="5">
        <f t="shared" si="852"/>
        <v>6</v>
      </c>
      <c r="M2919" s="5">
        <f t="shared" si="853"/>
        <v>2024</v>
      </c>
      <c r="N2919" s="12">
        <v>95</v>
      </c>
      <c r="O2919" s="12"/>
      <c r="P2919" s="6">
        <f t="shared" si="857"/>
        <v>95</v>
      </c>
      <c r="Q2919" s="7">
        <v>4529983.45</v>
      </c>
      <c r="R2919" s="44" t="str">
        <f>VLOOKUP(F2919,'Set up'!$A$2:$E$57,5,FALSE)</f>
        <v>PD Chq</v>
      </c>
    </row>
    <row r="2920" spans="1:19" ht="15" customHeight="1" x14ac:dyDescent="0.35">
      <c r="A2920" s="4">
        <v>45447</v>
      </c>
      <c r="B2920" s="5">
        <f t="shared" si="859"/>
        <v>6</v>
      </c>
      <c r="C2920" s="5">
        <f t="shared" si="860"/>
        <v>2024</v>
      </c>
      <c r="D2920" s="5" t="s">
        <v>2637</v>
      </c>
      <c r="E2920" s="5" t="str">
        <f>VLOOKUP(F2920,'Set up'!$A$2:$C$57,2,FALSE)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up'!$A$2:$C$57,3,FALSE)</f>
        <v>Cash</v>
      </c>
      <c r="J2920" s="5">
        <f>VLOOKUP(F2920,'Set up'!$A$2:$D$57,4,FALSE)</f>
        <v>0</v>
      </c>
      <c r="K2920" s="4">
        <f t="shared" si="851"/>
        <v>45447</v>
      </c>
      <c r="L2920" s="5">
        <f t="shared" si="852"/>
        <v>6</v>
      </c>
      <c r="M2920" s="5">
        <f t="shared" si="853"/>
        <v>2024</v>
      </c>
      <c r="N2920" s="12">
        <v>1650</v>
      </c>
      <c r="O2920" s="6">
        <f t="shared" ref="O2920:O2922" si="862">-N2920</f>
        <v>-1650</v>
      </c>
      <c r="P2920" s="6">
        <f t="shared" si="857"/>
        <v>0</v>
      </c>
      <c r="Q2920" s="7">
        <v>4531725.95</v>
      </c>
      <c r="R2920" s="44" t="str">
        <f>VLOOKUP(F2920,'Set up'!$A$2:$E$57,5,FALSE)</f>
        <v>Cash</v>
      </c>
      <c r="S2920" s="1" t="s">
        <v>2672</v>
      </c>
    </row>
    <row r="2921" spans="1:19" ht="15" customHeight="1" x14ac:dyDescent="0.35">
      <c r="A2921" s="4">
        <v>45447</v>
      </c>
      <c r="B2921" s="5">
        <f t="shared" si="859"/>
        <v>6</v>
      </c>
      <c r="C2921" s="5">
        <f t="shared" si="860"/>
        <v>2024</v>
      </c>
      <c r="D2921" s="5" t="s">
        <v>2637</v>
      </c>
      <c r="E2921" s="5" t="str">
        <f>VLOOKUP(F2921,'Set up'!$A$2:$C$57,2,FALSE)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up'!$A$2:$C$57,3,FALSE)</f>
        <v>Cash</v>
      </c>
      <c r="J2921" s="5">
        <f>VLOOKUP(F2921,'Set up'!$A$2:$D$57,4,FALSE)</f>
        <v>0</v>
      </c>
      <c r="K2921" s="4">
        <f t="shared" si="851"/>
        <v>45447</v>
      </c>
      <c r="L2921" s="5">
        <f t="shared" si="852"/>
        <v>6</v>
      </c>
      <c r="M2921" s="5">
        <f t="shared" si="853"/>
        <v>2024</v>
      </c>
      <c r="N2921" s="12">
        <v>280</v>
      </c>
      <c r="O2921" s="6">
        <f t="shared" si="862"/>
        <v>-280</v>
      </c>
      <c r="P2921" s="6">
        <f t="shared" si="857"/>
        <v>0</v>
      </c>
      <c r="Q2921" s="7">
        <v>4540123.95</v>
      </c>
      <c r="R2921" s="44" t="str">
        <f>VLOOKUP(F2921,'Set up'!$A$2:$E$57,5,FALSE)</f>
        <v>Cash</v>
      </c>
      <c r="S2921" s="1" t="s">
        <v>2672</v>
      </c>
    </row>
    <row r="2922" spans="1:19" ht="15" customHeight="1" x14ac:dyDescent="0.35">
      <c r="A2922" s="4">
        <v>45447</v>
      </c>
      <c r="B2922" s="5">
        <f t="shared" si="859"/>
        <v>6</v>
      </c>
      <c r="C2922" s="5">
        <f t="shared" si="860"/>
        <v>2024</v>
      </c>
      <c r="D2922" s="5" t="s">
        <v>2637</v>
      </c>
      <c r="E2922" s="5" t="str">
        <f>VLOOKUP(F2922,'Set up'!$A$2:$C$57,2,FALSE)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up'!$A$2:$C$57,3,FALSE)</f>
        <v>Cash</v>
      </c>
      <c r="J2922" s="5">
        <f>VLOOKUP(F2922,'Set up'!$A$2:$D$57,4,FALSE)</f>
        <v>0</v>
      </c>
      <c r="K2922" s="4">
        <f t="shared" si="851"/>
        <v>45447</v>
      </c>
      <c r="L2922" s="5">
        <f t="shared" si="852"/>
        <v>6</v>
      </c>
      <c r="M2922" s="5">
        <f t="shared" si="853"/>
        <v>2024</v>
      </c>
      <c r="N2922" s="12">
        <v>160</v>
      </c>
      <c r="O2922" s="6">
        <f t="shared" si="862"/>
        <v>-160</v>
      </c>
      <c r="P2922" s="6">
        <f t="shared" si="857"/>
        <v>0</v>
      </c>
      <c r="Q2922" s="7">
        <v>4541743.95</v>
      </c>
      <c r="R2922" s="44" t="str">
        <f>VLOOKUP(F2922,'Set up'!$A$2:$E$57,5,FALSE)</f>
        <v>Cash</v>
      </c>
      <c r="S2922" s="1" t="s">
        <v>2672</v>
      </c>
    </row>
    <row r="2923" spans="1:19" ht="15" customHeight="1" x14ac:dyDescent="0.35">
      <c r="A2923" s="4">
        <v>45447</v>
      </c>
      <c r="B2923" s="5">
        <f t="shared" si="859"/>
        <v>6</v>
      </c>
      <c r="C2923" s="5">
        <f t="shared" si="860"/>
        <v>2024</v>
      </c>
      <c r="D2923" s="5" t="s">
        <v>2638</v>
      </c>
      <c r="E2923" s="5" t="str">
        <f>VLOOKUP(F2923,'Set up'!$A$2:$C$57,2,FALSE)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up'!$A$2:$C$57,3,FALSE)</f>
        <v>45</v>
      </c>
      <c r="J2923" s="5">
        <f>VLOOKUP(F2923,'Set up'!$A$2:$D$57,4,FALSE)</f>
        <v>45</v>
      </c>
      <c r="K2923" s="4">
        <f t="shared" si="851"/>
        <v>45492</v>
      </c>
      <c r="L2923" s="5">
        <f t="shared" si="852"/>
        <v>7</v>
      </c>
      <c r="M2923" s="5">
        <f t="shared" si="853"/>
        <v>2024</v>
      </c>
      <c r="N2923" s="12">
        <v>1738</v>
      </c>
      <c r="O2923" s="12">
        <f>-1000-738</f>
        <v>-1738</v>
      </c>
      <c r="P2923" s="6">
        <f t="shared" si="857"/>
        <v>0</v>
      </c>
      <c r="Q2923" s="7">
        <v>4543761.95</v>
      </c>
      <c r="R2923" s="44" t="str">
        <f>VLOOKUP(F2923,'Set up'!$A$2:$E$57,5,FALSE)</f>
        <v>PD Chq</v>
      </c>
      <c r="S2923" s="1" t="s">
        <v>2831</v>
      </c>
    </row>
    <row r="2924" spans="1:19" ht="15" customHeight="1" x14ac:dyDescent="0.35">
      <c r="A2924" s="4">
        <v>45447</v>
      </c>
      <c r="B2924" s="5">
        <f t="shared" si="859"/>
        <v>6</v>
      </c>
      <c r="C2924" s="5">
        <f t="shared" si="860"/>
        <v>2024</v>
      </c>
      <c r="D2924" s="5" t="s">
        <v>2638</v>
      </c>
      <c r="E2924" s="5" t="str">
        <f>VLOOKUP(F2924,'Set up'!$A$2:$C$57,2,FALSE)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up'!$A$2:$C$57,3,FALSE)</f>
        <v>45</v>
      </c>
      <c r="J2924" s="5">
        <f>VLOOKUP(F2924,'Set up'!$A$2:$D$57,4,FALSE)</f>
        <v>45</v>
      </c>
      <c r="K2924" s="4">
        <f t="shared" si="851"/>
        <v>45492</v>
      </c>
      <c r="L2924" s="5">
        <f t="shared" si="852"/>
        <v>7</v>
      </c>
      <c r="M2924" s="5">
        <f t="shared" si="853"/>
        <v>2024</v>
      </c>
      <c r="N2924" s="12">
        <v>220</v>
      </c>
      <c r="O2924" s="6">
        <f>-N2924</f>
        <v>-220</v>
      </c>
      <c r="P2924" s="6">
        <f t="shared" si="857"/>
        <v>0</v>
      </c>
      <c r="Q2924" s="7">
        <v>4542638.95</v>
      </c>
      <c r="R2924" s="44" t="str">
        <f>VLOOKUP(F2924,'Set up'!$A$2:$E$57,5,FALSE)</f>
        <v>PD Chq</v>
      </c>
      <c r="S2924" s="1" t="s">
        <v>2832</v>
      </c>
    </row>
    <row r="2925" spans="1:19" ht="15" customHeight="1" x14ac:dyDescent="0.35">
      <c r="A2925" s="4">
        <v>45448</v>
      </c>
      <c r="B2925" s="5">
        <f t="shared" si="859"/>
        <v>6</v>
      </c>
      <c r="C2925" s="5">
        <f t="shared" si="860"/>
        <v>2024</v>
      </c>
      <c r="D2925" s="5" t="s">
        <v>2639</v>
      </c>
      <c r="E2925" s="5" t="str">
        <f>VLOOKUP(F2925,'Set up'!$A$2:$C$57,2,FALSE)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up'!$A$2:$C$57,3,FALSE)</f>
        <v>Cash</v>
      </c>
      <c r="J2925" s="5">
        <f>VLOOKUP(F2925,'Set up'!$A$2:$D$57,4,FALSE)</f>
        <v>0</v>
      </c>
      <c r="K2925" s="4">
        <f t="shared" si="851"/>
        <v>45448</v>
      </c>
      <c r="L2925" s="5">
        <f t="shared" si="852"/>
        <v>6</v>
      </c>
      <c r="M2925" s="5">
        <f t="shared" si="853"/>
        <v>2024</v>
      </c>
      <c r="N2925" s="12">
        <v>283.8</v>
      </c>
      <c r="O2925" s="6">
        <f t="shared" ref="O2925" si="863">-N2925</f>
        <v>-283.8</v>
      </c>
      <c r="P2925" s="6">
        <f t="shared" si="857"/>
        <v>0</v>
      </c>
      <c r="Q2925" s="7">
        <v>4544330.75</v>
      </c>
      <c r="R2925" s="44" t="str">
        <f>VLOOKUP(F2925,'Set up'!$A$2:$E$57,5,FALSE)</f>
        <v>Cash</v>
      </c>
      <c r="S2925" s="1" t="s">
        <v>2673</v>
      </c>
    </row>
    <row r="2926" spans="1:19" ht="15" customHeight="1" x14ac:dyDescent="0.35">
      <c r="A2926" s="4">
        <v>45449</v>
      </c>
      <c r="B2926" s="5">
        <f t="shared" si="859"/>
        <v>6</v>
      </c>
      <c r="C2926" s="5">
        <f t="shared" si="860"/>
        <v>2024</v>
      </c>
      <c r="D2926" s="5" t="s">
        <v>2640</v>
      </c>
      <c r="E2926" s="5" t="str">
        <f>VLOOKUP(F2926,'Set up'!$A$2:$C$57,2,FALSE)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up'!$A$2:$C$57,3,FALSE)</f>
        <v>Cash</v>
      </c>
      <c r="J2926" s="5">
        <f>VLOOKUP(F2926,'Set up'!$A$2:$D$57,4,FALSE)</f>
        <v>0</v>
      </c>
      <c r="K2926" s="4">
        <f t="shared" si="851"/>
        <v>45449</v>
      </c>
      <c r="L2926" s="5">
        <f t="shared" si="852"/>
        <v>6</v>
      </c>
      <c r="M2926" s="5">
        <f t="shared" si="853"/>
        <v>2024</v>
      </c>
      <c r="N2926" s="12">
        <v>625</v>
      </c>
      <c r="O2926" s="6">
        <f>-N2926</f>
        <v>-625</v>
      </c>
      <c r="P2926" s="6">
        <f t="shared" si="857"/>
        <v>0</v>
      </c>
      <c r="Q2926" s="7">
        <v>4545292.95</v>
      </c>
      <c r="R2926" s="44" t="str">
        <f>VLOOKUP(F2926,'Set up'!$A$2:$E$57,5,FALSE)</f>
        <v>Trsf</v>
      </c>
      <c r="S2926" s="1" t="s">
        <v>3172</v>
      </c>
    </row>
    <row r="2927" spans="1:19" ht="15" customHeight="1" x14ac:dyDescent="0.35">
      <c r="A2927" s="4">
        <v>45449</v>
      </c>
      <c r="B2927" s="5">
        <f t="shared" si="859"/>
        <v>6</v>
      </c>
      <c r="C2927" s="5">
        <f t="shared" si="860"/>
        <v>2024</v>
      </c>
      <c r="D2927" s="5" t="s">
        <v>2641</v>
      </c>
      <c r="E2927" s="5" t="str">
        <f>VLOOKUP(F2927,'Set up'!$A$2:$C$57,2,FALSE)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up'!$A$2:$C$57,3,FALSE)</f>
        <v>Cash</v>
      </c>
      <c r="J2927" s="5">
        <f>VLOOKUP(F2927,'Set up'!$A$2:$D$57,4,FALSE)</f>
        <v>0</v>
      </c>
      <c r="K2927" s="4">
        <f t="shared" si="851"/>
        <v>45449</v>
      </c>
      <c r="L2927" s="5">
        <f t="shared" si="852"/>
        <v>6</v>
      </c>
      <c r="M2927" s="5">
        <f t="shared" si="853"/>
        <v>2024</v>
      </c>
      <c r="N2927" s="12">
        <v>16280</v>
      </c>
      <c r="O2927" s="6">
        <f>-N2927</f>
        <v>-16280</v>
      </c>
      <c r="P2927" s="6">
        <f t="shared" si="857"/>
        <v>0</v>
      </c>
      <c r="Q2927" s="7">
        <v>4561231.75</v>
      </c>
      <c r="R2927" s="44" t="str">
        <f>VLOOKUP(F2927,'Set up'!$A$2:$E$57,5,FALSE)</f>
        <v>Trsf</v>
      </c>
      <c r="S2927" s="1" t="s">
        <v>3173</v>
      </c>
    </row>
    <row r="2928" spans="1:19" ht="15" customHeight="1" x14ac:dyDescent="0.35">
      <c r="A2928" s="4">
        <v>45449</v>
      </c>
      <c r="B2928" s="5">
        <f t="shared" si="859"/>
        <v>6</v>
      </c>
      <c r="C2928" s="5">
        <f t="shared" si="860"/>
        <v>2024</v>
      </c>
      <c r="D2928" s="5" t="s">
        <v>2641</v>
      </c>
      <c r="E2928" s="5" t="str">
        <f>VLOOKUP(F2928,'Set up'!$A$2:$C$57,2,FALSE)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up'!$A$2:$C$57,3,FALSE)</f>
        <v>Cash</v>
      </c>
      <c r="J2928" s="5">
        <f>VLOOKUP(F2928,'Set up'!$A$2:$D$57,4,FALSE)</f>
        <v>0</v>
      </c>
      <c r="K2928" s="4">
        <f t="shared" si="851"/>
        <v>45449</v>
      </c>
      <c r="L2928" s="5">
        <f t="shared" si="852"/>
        <v>6</v>
      </c>
      <c r="M2928" s="5">
        <f t="shared" si="853"/>
        <v>2024</v>
      </c>
      <c r="N2928" s="12">
        <v>5220</v>
      </c>
      <c r="O2928" s="12">
        <f>-1597.6-3622.4</f>
        <v>-5220</v>
      </c>
      <c r="P2928" s="6">
        <f t="shared" si="857"/>
        <v>0</v>
      </c>
      <c r="Q2928" s="7">
        <v>4550331.75</v>
      </c>
      <c r="R2928" s="44" t="str">
        <f>VLOOKUP(F2928,'Set up'!$A$2:$E$57,5,FALSE)</f>
        <v>Trsf</v>
      </c>
      <c r="S2928" s="1" t="s">
        <v>3174</v>
      </c>
    </row>
    <row r="2929" spans="1:19" ht="15" customHeight="1" x14ac:dyDescent="0.35">
      <c r="A2929" s="4">
        <v>45449</v>
      </c>
      <c r="B2929" s="5">
        <f t="shared" si="859"/>
        <v>6</v>
      </c>
      <c r="C2929" s="5">
        <f t="shared" si="860"/>
        <v>2024</v>
      </c>
      <c r="D2929" s="5" t="s">
        <v>2641</v>
      </c>
      <c r="E2929" s="5" t="str">
        <f>VLOOKUP(F2929,'Set up'!$A$2:$C$57,2,FALSE)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up'!$A$2:$C$57,3,FALSE)</f>
        <v>Cash</v>
      </c>
      <c r="J2929" s="5">
        <f>VLOOKUP(F2929,'Set up'!$A$2:$D$57,4,FALSE)</f>
        <v>0</v>
      </c>
      <c r="K2929" s="4">
        <f t="shared" si="851"/>
        <v>45449</v>
      </c>
      <c r="L2929" s="5">
        <f t="shared" si="852"/>
        <v>6</v>
      </c>
      <c r="M2929" s="5">
        <f t="shared" si="853"/>
        <v>2024</v>
      </c>
      <c r="N2929" s="12">
        <v>3510</v>
      </c>
      <c r="O2929" s="6">
        <f>-N2929</f>
        <v>-3510</v>
      </c>
      <c r="P2929" s="6">
        <f t="shared" si="857"/>
        <v>0</v>
      </c>
      <c r="Q2929" s="7">
        <v>4548786.75</v>
      </c>
      <c r="R2929" s="44" t="str">
        <f>VLOOKUP(F2929,'Set up'!$A$2:$E$57,5,FALSE)</f>
        <v>Trsf</v>
      </c>
      <c r="S2929" s="1" t="s">
        <v>3175</v>
      </c>
    </row>
    <row r="2930" spans="1:19" ht="15" customHeight="1" x14ac:dyDescent="0.35">
      <c r="A2930" s="4">
        <v>45449</v>
      </c>
      <c r="B2930" s="5">
        <f t="shared" si="859"/>
        <v>6</v>
      </c>
      <c r="C2930" s="5">
        <f t="shared" si="860"/>
        <v>2024</v>
      </c>
      <c r="D2930" s="5" t="s">
        <v>2641</v>
      </c>
      <c r="E2930" s="5" t="str">
        <f>VLOOKUP(F2930,'Set up'!$A$2:$C$57,2,FALSE)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up'!$A$2:$C$57,3,FALSE)</f>
        <v>Cash</v>
      </c>
      <c r="J2930" s="5">
        <f>VLOOKUP(F2930,'Set up'!$A$2:$D$57,4,FALSE)</f>
        <v>0</v>
      </c>
      <c r="K2930" s="4">
        <f t="shared" si="851"/>
        <v>45449</v>
      </c>
      <c r="L2930" s="5">
        <f t="shared" si="852"/>
        <v>6</v>
      </c>
      <c r="M2930" s="5">
        <f t="shared" si="853"/>
        <v>2024</v>
      </c>
      <c r="N2930" s="12">
        <v>570</v>
      </c>
      <c r="O2930" s="6">
        <f>-N2930</f>
        <v>-570</v>
      </c>
      <c r="P2930" s="6">
        <f t="shared" si="857"/>
        <v>0</v>
      </c>
      <c r="Q2930" s="7">
        <v>4545956.75</v>
      </c>
      <c r="R2930" s="44" t="str">
        <f>VLOOKUP(F2930,'Set up'!$A$2:$E$57,5,FALSE)</f>
        <v>Trsf</v>
      </c>
      <c r="S2930" s="1" t="s">
        <v>3176</v>
      </c>
    </row>
    <row r="2931" spans="1:19" ht="15" customHeight="1" x14ac:dyDescent="0.35">
      <c r="A2931" s="4">
        <v>45449</v>
      </c>
      <c r="B2931" s="5">
        <f t="shared" si="859"/>
        <v>6</v>
      </c>
      <c r="C2931" s="5">
        <f t="shared" si="860"/>
        <v>2024</v>
      </c>
      <c r="D2931" s="5" t="s">
        <v>2641</v>
      </c>
      <c r="E2931" s="5" t="str">
        <f>VLOOKUP(F2931,'Set up'!$A$2:$C$57,2,FALSE)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up'!$A$2:$C$57,3,FALSE)</f>
        <v>Cash</v>
      </c>
      <c r="J2931" s="5">
        <f>VLOOKUP(F2931,'Set up'!$A$2:$D$57,4,FALSE)</f>
        <v>0</v>
      </c>
      <c r="K2931" s="4">
        <f t="shared" si="851"/>
        <v>45449</v>
      </c>
      <c r="L2931" s="5">
        <f t="shared" si="852"/>
        <v>6</v>
      </c>
      <c r="M2931" s="5">
        <f t="shared" si="853"/>
        <v>2024</v>
      </c>
      <c r="N2931" s="12">
        <v>220</v>
      </c>
      <c r="O2931" s="6">
        <f>-N2931</f>
        <v>-220</v>
      </c>
      <c r="P2931" s="6">
        <f t="shared" si="857"/>
        <v>0</v>
      </c>
      <c r="Q2931" s="7">
        <v>4545726.75</v>
      </c>
      <c r="R2931" s="44" t="str">
        <f>VLOOKUP(F2931,'Set up'!$A$2:$E$57,5,FALSE)</f>
        <v>Trsf</v>
      </c>
      <c r="S2931" s="1" t="s">
        <v>3177</v>
      </c>
    </row>
    <row r="2932" spans="1:19" ht="15" customHeight="1" x14ac:dyDescent="0.35">
      <c r="A2932" s="4">
        <v>45450</v>
      </c>
      <c r="B2932" s="5">
        <f t="shared" si="859"/>
        <v>6</v>
      </c>
      <c r="C2932" s="5">
        <f t="shared" si="860"/>
        <v>2024</v>
      </c>
      <c r="D2932" s="5" t="s">
        <v>2642</v>
      </c>
      <c r="E2932" s="5" t="str">
        <f>VLOOKUP(F2932,'Set up'!$A$2:$C$57,2,FALSE)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up'!$A$2:$C$57,3,FALSE)</f>
        <v>Cash</v>
      </c>
      <c r="J2932" s="5">
        <f>VLOOKUP(F2932,'Set up'!$A$2:$D$57,4,FALSE)</f>
        <v>0</v>
      </c>
      <c r="K2932" s="4">
        <f t="shared" si="851"/>
        <v>45450</v>
      </c>
      <c r="L2932" s="5">
        <f t="shared" si="852"/>
        <v>6</v>
      </c>
      <c r="M2932" s="5">
        <f t="shared" si="853"/>
        <v>2024</v>
      </c>
      <c r="N2932" s="12">
        <v>1760</v>
      </c>
      <c r="O2932" s="12"/>
      <c r="P2932" s="6">
        <f t="shared" si="857"/>
        <v>1760</v>
      </c>
      <c r="Q2932" s="7">
        <v>4549004.75</v>
      </c>
      <c r="R2932" s="44" t="str">
        <f>VLOOKUP(F2932,'Set up'!$A$2:$E$57,5,FALSE)</f>
        <v>Trsf</v>
      </c>
    </row>
    <row r="2933" spans="1:19" ht="15" customHeight="1" x14ac:dyDescent="0.35">
      <c r="A2933" s="4">
        <v>45450</v>
      </c>
      <c r="B2933" s="5">
        <f t="shared" si="859"/>
        <v>6</v>
      </c>
      <c r="C2933" s="5">
        <f t="shared" si="860"/>
        <v>2024</v>
      </c>
      <c r="D2933" s="5" t="s">
        <v>2642</v>
      </c>
      <c r="E2933" s="5" t="str">
        <f>VLOOKUP(F2933,'Set up'!$A$2:$C$57,2,FALSE)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up'!$A$2:$C$57,3,FALSE)</f>
        <v>Cash</v>
      </c>
      <c r="J2933" s="5">
        <f>VLOOKUP(F2933,'Set up'!$A$2:$D$57,4,FALSE)</f>
        <v>0</v>
      </c>
      <c r="K2933" s="4">
        <f t="shared" si="851"/>
        <v>45450</v>
      </c>
      <c r="L2933" s="5">
        <f t="shared" si="852"/>
        <v>6</v>
      </c>
      <c r="M2933" s="5">
        <f t="shared" si="853"/>
        <v>2024</v>
      </c>
      <c r="N2933" s="12">
        <v>125</v>
      </c>
      <c r="O2933" s="12"/>
      <c r="P2933" s="6">
        <f t="shared" si="857"/>
        <v>125</v>
      </c>
      <c r="Q2933" s="7">
        <v>4547924.75</v>
      </c>
      <c r="R2933" s="44" t="str">
        <f>VLOOKUP(F2933,'Set up'!$A$2:$E$57,5,FALSE)</f>
        <v>Trsf</v>
      </c>
    </row>
    <row r="2934" spans="1:19" ht="15" customHeight="1" x14ac:dyDescent="0.35">
      <c r="A2934" s="4">
        <v>45450</v>
      </c>
      <c r="B2934" s="5">
        <f t="shared" si="859"/>
        <v>6</v>
      </c>
      <c r="C2934" s="5">
        <f t="shared" si="860"/>
        <v>2024</v>
      </c>
      <c r="D2934" s="5" t="s">
        <v>2642</v>
      </c>
      <c r="E2934" s="5" t="str">
        <f>VLOOKUP(F2934,'Set up'!$A$2:$C$57,2,FALSE)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up'!$A$2:$C$57,3,FALSE)</f>
        <v>Cash</v>
      </c>
      <c r="J2934" s="5">
        <f>VLOOKUP(F2934,'Set up'!$A$2:$D$57,4,FALSE)</f>
        <v>0</v>
      </c>
      <c r="K2934" s="4">
        <f t="shared" si="851"/>
        <v>45450</v>
      </c>
      <c r="L2934" s="5">
        <f t="shared" si="852"/>
        <v>6</v>
      </c>
      <c r="M2934" s="5">
        <f t="shared" si="853"/>
        <v>2024</v>
      </c>
      <c r="N2934" s="12">
        <v>110</v>
      </c>
      <c r="O2934" s="12"/>
      <c r="P2934" s="6">
        <f t="shared" si="857"/>
        <v>110</v>
      </c>
      <c r="Q2934" s="7">
        <v>4548004.75</v>
      </c>
      <c r="R2934" s="44" t="str">
        <f>VLOOKUP(F2934,'Set up'!$A$2:$E$57,5,FALSE)</f>
        <v>Trsf</v>
      </c>
    </row>
    <row r="2935" spans="1:19" ht="15" customHeight="1" x14ac:dyDescent="0.35">
      <c r="A2935" s="4">
        <v>45450</v>
      </c>
      <c r="B2935" s="5">
        <f t="shared" si="859"/>
        <v>6</v>
      </c>
      <c r="C2935" s="5">
        <f t="shared" si="860"/>
        <v>2024</v>
      </c>
      <c r="D2935" s="5" t="s">
        <v>2642</v>
      </c>
      <c r="E2935" s="5" t="str">
        <f>VLOOKUP(F2935,'Set up'!$A$2:$C$57,2,FALSE)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up'!$A$2:$C$57,3,FALSE)</f>
        <v>Cash</v>
      </c>
      <c r="J2935" s="5">
        <f>VLOOKUP(F2935,'Set up'!$A$2:$D$57,4,FALSE)</f>
        <v>0</v>
      </c>
      <c r="K2935" s="4">
        <f t="shared" si="851"/>
        <v>45450</v>
      </c>
      <c r="L2935" s="5">
        <f t="shared" si="852"/>
        <v>6</v>
      </c>
      <c r="M2935" s="5">
        <f t="shared" si="853"/>
        <v>2024</v>
      </c>
      <c r="N2935" s="12">
        <v>395</v>
      </c>
      <c r="O2935" s="12"/>
      <c r="P2935" s="6">
        <f t="shared" si="857"/>
        <v>395</v>
      </c>
      <c r="Q2935" s="7">
        <v>4548602.25</v>
      </c>
      <c r="R2935" s="44" t="str">
        <f>VLOOKUP(F2935,'Set up'!$A$2:$E$57,5,FALSE)</f>
        <v>Trsf</v>
      </c>
    </row>
    <row r="2936" spans="1:19" ht="15" customHeight="1" x14ac:dyDescent="0.35">
      <c r="A2936" s="4">
        <v>45451</v>
      </c>
      <c r="B2936" s="5">
        <f t="shared" si="859"/>
        <v>6</v>
      </c>
      <c r="C2936" s="5">
        <f t="shared" si="860"/>
        <v>2024</v>
      </c>
      <c r="D2936" s="5" t="s">
        <v>2643</v>
      </c>
      <c r="E2936" s="5" t="str">
        <f>VLOOKUP(F2936,'Set up'!$A$2:$C$57,2,FALSE)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up'!$A$2:$C$57,3,FALSE)</f>
        <v>30</v>
      </c>
      <c r="J2936" s="5">
        <f>VLOOKUP(F2936,'Set up'!$A$2:$D$57,4,FALSE)</f>
        <v>30</v>
      </c>
      <c r="K2936" s="4">
        <f t="shared" si="851"/>
        <v>45481</v>
      </c>
      <c r="L2936" s="5">
        <f t="shared" si="852"/>
        <v>7</v>
      </c>
      <c r="M2936" s="5">
        <f t="shared" si="853"/>
        <v>2024</v>
      </c>
      <c r="N2936" s="12">
        <v>5280</v>
      </c>
      <c r="O2936" s="6">
        <f t="shared" ref="O2936:O2939" si="864">-N2936</f>
        <v>-5280</v>
      </c>
      <c r="P2936" s="6">
        <f t="shared" si="857"/>
        <v>0</v>
      </c>
      <c r="Q2936" s="7">
        <v>4553967.25</v>
      </c>
      <c r="R2936" s="44" t="str">
        <f>VLOOKUP(F2936,'Set up'!$A$2:$E$57,5,FALSE)</f>
        <v>Chq</v>
      </c>
      <c r="S2936" s="1" t="s">
        <v>3050</v>
      </c>
    </row>
    <row r="2937" spans="1:19" ht="15" customHeight="1" x14ac:dyDescent="0.35">
      <c r="A2937" s="4">
        <v>45451</v>
      </c>
      <c r="B2937" s="5">
        <f t="shared" si="859"/>
        <v>6</v>
      </c>
      <c r="C2937" s="5">
        <f t="shared" si="860"/>
        <v>2024</v>
      </c>
      <c r="D2937" s="5" t="s">
        <v>2643</v>
      </c>
      <c r="E2937" s="5" t="str">
        <f>VLOOKUP(F2937,'Set up'!$A$2:$C$57,2,FALSE)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up'!$A$2:$C$57,3,FALSE)</f>
        <v>30</v>
      </c>
      <c r="J2937" s="5">
        <f>VLOOKUP(F2937,'Set up'!$A$2:$D$57,4,FALSE)</f>
        <v>30</v>
      </c>
      <c r="K2937" s="4">
        <f t="shared" si="851"/>
        <v>45481</v>
      </c>
      <c r="L2937" s="5">
        <f t="shared" si="852"/>
        <v>7</v>
      </c>
      <c r="M2937" s="5">
        <f t="shared" si="853"/>
        <v>2024</v>
      </c>
      <c r="N2937" s="12">
        <v>1263.5999999999999</v>
      </c>
      <c r="O2937" s="6">
        <f t="shared" si="864"/>
        <v>-1263.5999999999999</v>
      </c>
      <c r="P2937" s="6">
        <f t="shared" si="857"/>
        <v>0</v>
      </c>
      <c r="Q2937" s="7">
        <v>4551600.8499999996</v>
      </c>
      <c r="R2937" s="44" t="str">
        <f>VLOOKUP(F2937,'Set up'!$A$2:$E$57,5,FALSE)</f>
        <v>Chq</v>
      </c>
      <c r="S2937" s="1" t="s">
        <v>3050</v>
      </c>
    </row>
    <row r="2938" spans="1:19" ht="15" customHeight="1" x14ac:dyDescent="0.35">
      <c r="A2938" s="4">
        <v>45451</v>
      </c>
      <c r="B2938" s="5">
        <f t="shared" si="859"/>
        <v>6</v>
      </c>
      <c r="C2938" s="5">
        <f t="shared" si="860"/>
        <v>2024</v>
      </c>
      <c r="D2938" s="5" t="s">
        <v>2643</v>
      </c>
      <c r="E2938" s="5" t="str">
        <f>VLOOKUP(F2938,'Set up'!$A$2:$C$57,2,FALSE)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up'!$A$2:$C$57,3,FALSE)</f>
        <v>30</v>
      </c>
      <c r="J2938" s="5">
        <f>VLOOKUP(F2938,'Set up'!$A$2:$D$57,4,FALSE)</f>
        <v>30</v>
      </c>
      <c r="K2938" s="4">
        <f t="shared" si="851"/>
        <v>45481</v>
      </c>
      <c r="L2938" s="5">
        <f t="shared" si="852"/>
        <v>7</v>
      </c>
      <c r="M2938" s="5">
        <f t="shared" si="853"/>
        <v>2024</v>
      </c>
      <c r="N2938" s="12">
        <v>144</v>
      </c>
      <c r="O2938" s="6">
        <f t="shared" si="864"/>
        <v>-144</v>
      </c>
      <c r="P2938" s="6">
        <f t="shared" si="857"/>
        <v>0</v>
      </c>
      <c r="Q2938" s="7">
        <v>4550901.25</v>
      </c>
      <c r="R2938" s="44" t="str">
        <f>VLOOKUP(F2938,'Set up'!$A$2:$E$57,5,FALSE)</f>
        <v>Chq</v>
      </c>
      <c r="S2938" s="1" t="s">
        <v>3050</v>
      </c>
    </row>
    <row r="2939" spans="1:19" ht="15" customHeight="1" x14ac:dyDescent="0.35">
      <c r="A2939" s="4">
        <v>45451</v>
      </c>
      <c r="B2939" s="5">
        <f t="shared" si="859"/>
        <v>6</v>
      </c>
      <c r="C2939" s="5">
        <f t="shared" si="860"/>
        <v>2024</v>
      </c>
      <c r="D2939" s="5" t="s">
        <v>2643</v>
      </c>
      <c r="E2939" s="5" t="str">
        <f>VLOOKUP(F2939,'Set up'!$A$2:$C$57,2,FALSE)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up'!$A$2:$C$57,3,FALSE)</f>
        <v>30</v>
      </c>
      <c r="J2939" s="5">
        <f>VLOOKUP(F2939,'Set up'!$A$2:$D$57,4,FALSE)</f>
        <v>30</v>
      </c>
      <c r="K2939" s="4">
        <f t="shared" si="851"/>
        <v>45481</v>
      </c>
      <c r="L2939" s="5">
        <f t="shared" si="852"/>
        <v>7</v>
      </c>
      <c r="M2939" s="5">
        <f t="shared" si="853"/>
        <v>2024</v>
      </c>
      <c r="N2939" s="12">
        <v>572</v>
      </c>
      <c r="O2939" s="6">
        <f t="shared" si="864"/>
        <v>-572</v>
      </c>
      <c r="P2939" s="6">
        <f t="shared" si="857"/>
        <v>0</v>
      </c>
      <c r="Q2939" s="7">
        <v>4551389.25</v>
      </c>
      <c r="R2939" s="44" t="str">
        <f>VLOOKUP(F2939,'Set up'!$A$2:$E$57,5,FALSE)</f>
        <v>Chq</v>
      </c>
      <c r="S2939" s="1" t="s">
        <v>3050</v>
      </c>
    </row>
    <row r="2940" spans="1:19" ht="15" customHeight="1" x14ac:dyDescent="0.35">
      <c r="A2940" s="4">
        <v>45455</v>
      </c>
      <c r="B2940" s="5">
        <f t="shared" si="859"/>
        <v>6</v>
      </c>
      <c r="C2940" s="5">
        <f t="shared" si="860"/>
        <v>2024</v>
      </c>
      <c r="D2940" s="5" t="s">
        <v>2644</v>
      </c>
      <c r="E2940" s="5" t="str">
        <f>VLOOKUP(F2940,'Set up'!$A$2:$C$57,2,FALSE)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up'!$A$2:$C$57,3,FALSE)</f>
        <v>Cash</v>
      </c>
      <c r="J2940" s="5">
        <f>VLOOKUP(F2940,'Set up'!$A$2:$D$57,4,FALSE)</f>
        <v>0</v>
      </c>
      <c r="K2940" s="4">
        <f t="shared" si="851"/>
        <v>45455</v>
      </c>
      <c r="L2940" s="5">
        <f t="shared" si="852"/>
        <v>6</v>
      </c>
      <c r="M2940" s="5">
        <f t="shared" si="853"/>
        <v>2024</v>
      </c>
      <c r="N2940" s="12">
        <v>5280</v>
      </c>
      <c r="O2940" s="12">
        <f>-2654.3-2625.7</f>
        <v>-5280</v>
      </c>
      <c r="P2940" s="6">
        <f t="shared" si="857"/>
        <v>0</v>
      </c>
      <c r="Q2940" s="7">
        <v>4556517.25</v>
      </c>
      <c r="R2940" s="44" t="str">
        <f>VLOOKUP(F2940,'Set up'!$A$2:$E$57,5,FALSE)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59"/>
        <v>6</v>
      </c>
      <c r="C2941" s="5">
        <f t="shared" si="860"/>
        <v>2024</v>
      </c>
      <c r="D2941" s="5" t="s">
        <v>2644</v>
      </c>
      <c r="E2941" s="5" t="str">
        <f>VLOOKUP(F2941,'Set up'!$A$2:$C$57,2,FALSE)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up'!$A$2:$C$57,3,FALSE)</f>
        <v>Cash</v>
      </c>
      <c r="J2941" s="5">
        <f>VLOOKUP(F2941,'Set up'!$A$2:$D$57,4,FALSE)</f>
        <v>0</v>
      </c>
      <c r="K2941" s="4">
        <f t="shared" si="851"/>
        <v>45455</v>
      </c>
      <c r="L2941" s="5">
        <f t="shared" si="852"/>
        <v>6</v>
      </c>
      <c r="M2941" s="5">
        <f t="shared" si="853"/>
        <v>2024</v>
      </c>
      <c r="N2941" s="12">
        <v>563.20000000000005</v>
      </c>
      <c r="O2941" s="6">
        <f t="shared" ref="O2941:O2946" si="865">-N2941</f>
        <v>-563.20000000000005</v>
      </c>
      <c r="P2941" s="6">
        <f t="shared" si="857"/>
        <v>0</v>
      </c>
      <c r="Q2941" s="7">
        <v>4551910.45</v>
      </c>
      <c r="R2941" s="44" t="str">
        <f>VLOOKUP(F2941,'Set up'!$A$2:$E$57,5,FALSE)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59"/>
        <v>6</v>
      </c>
      <c r="C2942" s="5">
        <f t="shared" si="860"/>
        <v>2024</v>
      </c>
      <c r="D2942" s="5" t="s">
        <v>2644</v>
      </c>
      <c r="E2942" s="5" t="str">
        <f>VLOOKUP(F2942,'Set up'!$A$2:$C$57,2,FALSE)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up'!$A$2:$C$57,3,FALSE)</f>
        <v>Cash</v>
      </c>
      <c r="J2942" s="5">
        <f>VLOOKUP(F2942,'Set up'!$A$2:$D$57,4,FALSE)</f>
        <v>0</v>
      </c>
      <c r="K2942" s="4">
        <f t="shared" si="851"/>
        <v>45455</v>
      </c>
      <c r="L2942" s="5">
        <f t="shared" si="852"/>
        <v>6</v>
      </c>
      <c r="M2942" s="5">
        <f t="shared" si="853"/>
        <v>2024</v>
      </c>
      <c r="N2942" s="12">
        <v>160</v>
      </c>
      <c r="O2942" s="6">
        <f t="shared" si="865"/>
        <v>-160</v>
      </c>
      <c r="P2942" s="6">
        <f t="shared" si="857"/>
        <v>0</v>
      </c>
      <c r="Q2942" s="7">
        <v>4551981.25</v>
      </c>
      <c r="R2942" s="44" t="str">
        <f>VLOOKUP(F2942,'Set up'!$A$2:$E$57,5,FALSE)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59"/>
        <v>6</v>
      </c>
      <c r="C2943" s="5">
        <f t="shared" si="860"/>
        <v>2024</v>
      </c>
      <c r="D2943" s="5" t="s">
        <v>2644</v>
      </c>
      <c r="E2943" s="5" t="str">
        <f>VLOOKUP(F2943,'Set up'!$A$2:$C$57,2,FALSE)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up'!$A$2:$C$57,3,FALSE)</f>
        <v>Cash</v>
      </c>
      <c r="J2943" s="5">
        <f>VLOOKUP(F2943,'Set up'!$A$2:$D$57,4,FALSE)</f>
        <v>0</v>
      </c>
      <c r="K2943" s="4">
        <f t="shared" si="851"/>
        <v>45455</v>
      </c>
      <c r="L2943" s="5">
        <f t="shared" si="852"/>
        <v>6</v>
      </c>
      <c r="M2943" s="5">
        <f t="shared" si="853"/>
        <v>2024</v>
      </c>
      <c r="N2943" s="12">
        <v>170</v>
      </c>
      <c r="O2943" s="6">
        <f t="shared" si="865"/>
        <v>-170</v>
      </c>
      <c r="P2943" s="6">
        <f t="shared" si="857"/>
        <v>0</v>
      </c>
      <c r="Q2943" s="7">
        <v>4552176.25</v>
      </c>
      <c r="R2943" s="44" t="str">
        <f>VLOOKUP(F2943,'Set up'!$A$2:$E$57,5,FALSE)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59"/>
        <v>6</v>
      </c>
      <c r="C2944" s="5">
        <f t="shared" si="860"/>
        <v>2024</v>
      </c>
      <c r="D2944" s="5" t="s">
        <v>2644</v>
      </c>
      <c r="E2944" s="5" t="str">
        <f>VLOOKUP(F2944,'Set up'!$A$2:$C$57,2,FALSE)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up'!$A$2:$C$57,3,FALSE)</f>
        <v>Cash</v>
      </c>
      <c r="J2944" s="5">
        <f>VLOOKUP(F2944,'Set up'!$A$2:$D$57,4,FALSE)</f>
        <v>0</v>
      </c>
      <c r="K2944" s="4">
        <f t="shared" si="851"/>
        <v>45455</v>
      </c>
      <c r="L2944" s="5">
        <f t="shared" si="852"/>
        <v>6</v>
      </c>
      <c r="M2944" s="5">
        <f t="shared" si="853"/>
        <v>2024</v>
      </c>
      <c r="N2944" s="12">
        <v>190</v>
      </c>
      <c r="O2944" s="6">
        <f t="shared" si="865"/>
        <v>-190</v>
      </c>
      <c r="P2944" s="6">
        <f t="shared" si="857"/>
        <v>0</v>
      </c>
      <c r="Q2944" s="7">
        <v>4555452.25</v>
      </c>
      <c r="R2944" s="44" t="str">
        <f>VLOOKUP(F2944,'Set up'!$A$2:$E$57,5,FALSE)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59"/>
        <v>6</v>
      </c>
      <c r="C2945" s="5">
        <f t="shared" si="860"/>
        <v>2024</v>
      </c>
      <c r="D2945" s="5" t="s">
        <v>2644</v>
      </c>
      <c r="E2945" s="5" t="str">
        <f>VLOOKUP(F2945,'Set up'!$A$2:$C$57,2,FALSE)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up'!$A$2:$C$57,3,FALSE)</f>
        <v>Cash</v>
      </c>
      <c r="J2945" s="5">
        <f>VLOOKUP(F2945,'Set up'!$A$2:$D$57,4,FALSE)</f>
        <v>0</v>
      </c>
      <c r="K2945" s="4">
        <f t="shared" si="851"/>
        <v>45455</v>
      </c>
      <c r="L2945" s="5">
        <f t="shared" si="852"/>
        <v>6</v>
      </c>
      <c r="M2945" s="5">
        <f t="shared" si="853"/>
        <v>2024</v>
      </c>
      <c r="N2945" s="12">
        <v>360</v>
      </c>
      <c r="O2945" s="6">
        <f t="shared" si="865"/>
        <v>-360</v>
      </c>
      <c r="P2945" s="6">
        <f t="shared" si="857"/>
        <v>0</v>
      </c>
      <c r="Q2945" s="7">
        <v>4557250.25</v>
      </c>
      <c r="R2945" s="44" t="str">
        <f>VLOOKUP(F2945,'Set up'!$A$2:$E$57,5,FALSE)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59"/>
        <v>6</v>
      </c>
      <c r="C2946" s="5">
        <f t="shared" si="860"/>
        <v>2024</v>
      </c>
      <c r="D2946" s="5" t="s">
        <v>2644</v>
      </c>
      <c r="E2946" s="5" t="str">
        <f>VLOOKUP(F2946,'Set up'!$A$2:$C$57,2,FALSE)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up'!$A$2:$C$57,3,FALSE)</f>
        <v>Cash</v>
      </c>
      <c r="J2946" s="5">
        <f>VLOOKUP(F2946,'Set up'!$A$2:$D$57,4,FALSE)</f>
        <v>0</v>
      </c>
      <c r="K2946" s="4">
        <f t="shared" si="851"/>
        <v>45455</v>
      </c>
      <c r="L2946" s="5">
        <f t="shared" si="852"/>
        <v>6</v>
      </c>
      <c r="M2946" s="5">
        <f t="shared" si="853"/>
        <v>2024</v>
      </c>
      <c r="N2946" s="12">
        <v>420</v>
      </c>
      <c r="O2946" s="6">
        <f t="shared" si="865"/>
        <v>-420</v>
      </c>
      <c r="P2946" s="6">
        <f t="shared" si="857"/>
        <v>0</v>
      </c>
      <c r="Q2946" s="7">
        <v>4557760.25</v>
      </c>
      <c r="R2946" s="44" t="str">
        <f>VLOOKUP(F2946,'Set up'!$A$2:$E$57,5,FALSE)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59"/>
        <v>6</v>
      </c>
      <c r="C2947" s="5">
        <f t="shared" si="860"/>
        <v>2024</v>
      </c>
      <c r="D2947" s="5" t="s">
        <v>2645</v>
      </c>
      <c r="E2947" s="5" t="str">
        <f>VLOOKUP(F2947,'Set up'!$A$2:$C$57,2,FALSE)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up'!$A$2:$C$57,3,FALSE)</f>
        <v>Cash</v>
      </c>
      <c r="J2947" s="5">
        <f>VLOOKUP(F2947,'Set up'!$A$2:$D$57,4,FALSE)</f>
        <v>0</v>
      </c>
      <c r="K2947" s="4">
        <f t="shared" ref="K2947:K3010" si="866">A2947+J2947</f>
        <v>45455</v>
      </c>
      <c r="L2947" s="5">
        <f t="shared" ref="L2947:L3010" si="867">MONTH(K2947)</f>
        <v>6</v>
      </c>
      <c r="M2947" s="5">
        <f t="shared" ref="M2947:M3010" si="868">YEAR(K2947)</f>
        <v>2024</v>
      </c>
      <c r="N2947" s="12">
        <v>125</v>
      </c>
      <c r="O2947" s="6">
        <f t="shared" ref="O2947:O2957" si="869">-N2947</f>
        <v>-125</v>
      </c>
      <c r="P2947" s="6">
        <f t="shared" si="857"/>
        <v>0</v>
      </c>
      <c r="Q2947" s="7">
        <v>4557902.75</v>
      </c>
      <c r="R2947" s="44" t="str">
        <f>VLOOKUP(F2947,'Set up'!$A$2:$E$57,5,FALSE)</f>
        <v>Trsf</v>
      </c>
      <c r="S2947" s="1" t="s">
        <v>3180</v>
      </c>
    </row>
    <row r="2948" spans="1:19" ht="15" customHeight="1" x14ac:dyDescent="0.35">
      <c r="A2948" s="4">
        <v>45455</v>
      </c>
      <c r="B2948" s="5">
        <f t="shared" si="859"/>
        <v>6</v>
      </c>
      <c r="C2948" s="5">
        <f t="shared" si="860"/>
        <v>2024</v>
      </c>
      <c r="D2948" s="5" t="s">
        <v>2647</v>
      </c>
      <c r="E2948" s="5" t="str">
        <f>VLOOKUP(F2948,'Set up'!$A$2:$C$57,2,FALSE)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up'!$A$2:$C$57,3,FALSE)</f>
        <v>Cash</v>
      </c>
      <c r="J2948" s="5">
        <f>VLOOKUP(F2948,'Set up'!$A$2:$D$57,4,FALSE)</f>
        <v>0</v>
      </c>
      <c r="K2948" s="4">
        <f t="shared" si="866"/>
        <v>45455</v>
      </c>
      <c r="L2948" s="5">
        <f t="shared" si="867"/>
        <v>6</v>
      </c>
      <c r="M2948" s="5">
        <f t="shared" si="868"/>
        <v>2024</v>
      </c>
      <c r="N2948" s="12">
        <v>3256</v>
      </c>
      <c r="O2948" s="6">
        <f t="shared" si="869"/>
        <v>-3256</v>
      </c>
      <c r="P2948" s="6">
        <f t="shared" si="857"/>
        <v>0</v>
      </c>
      <c r="Q2948" s="7">
        <v>4561033.75</v>
      </c>
      <c r="R2948" s="44" t="str">
        <f>VLOOKUP(F2948,'Set up'!$A$2:$E$57,5,FALSE)</f>
        <v>Trsf</v>
      </c>
      <c r="S2948" s="1" t="s">
        <v>3181</v>
      </c>
    </row>
    <row r="2949" spans="1:19" ht="15" customHeight="1" x14ac:dyDescent="0.35">
      <c r="A2949" s="4">
        <v>45455</v>
      </c>
      <c r="B2949" s="5">
        <f t="shared" si="859"/>
        <v>6</v>
      </c>
      <c r="C2949" s="5">
        <f t="shared" si="860"/>
        <v>2024</v>
      </c>
      <c r="D2949" s="5" t="s">
        <v>2647</v>
      </c>
      <c r="E2949" s="5" t="str">
        <f>VLOOKUP(F2949,'Set up'!$A$2:$C$57,2,FALSE)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up'!$A$2:$C$57,3,FALSE)</f>
        <v>Cash</v>
      </c>
      <c r="J2949" s="5">
        <f>VLOOKUP(F2949,'Set up'!$A$2:$D$57,4,FALSE)</f>
        <v>0</v>
      </c>
      <c r="K2949" s="4">
        <f t="shared" si="866"/>
        <v>45455</v>
      </c>
      <c r="L2949" s="5">
        <f t="shared" si="867"/>
        <v>6</v>
      </c>
      <c r="M2949" s="5">
        <f t="shared" si="868"/>
        <v>2024</v>
      </c>
      <c r="N2949" s="12">
        <v>1218</v>
      </c>
      <c r="O2949" s="6">
        <f t="shared" si="869"/>
        <v>-1218</v>
      </c>
      <c r="P2949" s="6">
        <f t="shared" si="857"/>
        <v>0</v>
      </c>
      <c r="Q2949" s="7">
        <v>4570391.75</v>
      </c>
      <c r="R2949" s="44" t="str">
        <f>VLOOKUP(F2949,'Set up'!$A$2:$E$57,5,FALSE)</f>
        <v>Trsf</v>
      </c>
      <c r="S2949" s="1" t="s">
        <v>3182</v>
      </c>
    </row>
    <row r="2950" spans="1:19" ht="15" customHeight="1" x14ac:dyDescent="0.35">
      <c r="A2950" s="4">
        <v>45455</v>
      </c>
      <c r="B2950" s="5">
        <f t="shared" si="859"/>
        <v>6</v>
      </c>
      <c r="C2950" s="5">
        <f t="shared" si="860"/>
        <v>2024</v>
      </c>
      <c r="D2950" s="5" t="s">
        <v>2647</v>
      </c>
      <c r="E2950" s="5" t="str">
        <f>VLOOKUP(F2950,'Set up'!$A$2:$C$57,2,FALSE)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up'!$A$2:$C$57,3,FALSE)</f>
        <v>Cash</v>
      </c>
      <c r="J2950" s="5">
        <f>VLOOKUP(F2950,'Set up'!$A$2:$D$57,4,FALSE)</f>
        <v>0</v>
      </c>
      <c r="K2950" s="4">
        <f t="shared" si="866"/>
        <v>45455</v>
      </c>
      <c r="L2950" s="5">
        <f t="shared" si="867"/>
        <v>6</v>
      </c>
      <c r="M2950" s="5">
        <f t="shared" si="868"/>
        <v>2024</v>
      </c>
      <c r="N2950" s="12">
        <v>702</v>
      </c>
      <c r="O2950" s="6">
        <f t="shared" si="869"/>
        <v>-702</v>
      </c>
      <c r="P2950" s="6">
        <f t="shared" si="857"/>
        <v>0</v>
      </c>
      <c r="Q2950" s="7">
        <v>4573529.75</v>
      </c>
      <c r="R2950" s="44" t="str">
        <f>VLOOKUP(F2950,'Set up'!$A$2:$E$57,5,FALSE)</f>
        <v>Trsf</v>
      </c>
      <c r="S2950" s="1" t="s">
        <v>3179</v>
      </c>
    </row>
    <row r="2951" spans="1:19" ht="15" customHeight="1" x14ac:dyDescent="0.35">
      <c r="A2951" s="4">
        <v>45455</v>
      </c>
      <c r="B2951" s="5">
        <f t="shared" si="859"/>
        <v>6</v>
      </c>
      <c r="C2951" s="5">
        <f t="shared" si="860"/>
        <v>2024</v>
      </c>
      <c r="D2951" s="5" t="s">
        <v>2647</v>
      </c>
      <c r="E2951" s="5" t="str">
        <f>VLOOKUP(F2951,'Set up'!$A$2:$C$57,2,FALSE)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up'!$A$2:$C$57,3,FALSE)</f>
        <v>Cash</v>
      </c>
      <c r="J2951" s="5">
        <f>VLOOKUP(F2951,'Set up'!$A$2:$D$57,4,FALSE)</f>
        <v>0</v>
      </c>
      <c r="K2951" s="4">
        <f t="shared" si="866"/>
        <v>45455</v>
      </c>
      <c r="L2951" s="5">
        <f t="shared" si="867"/>
        <v>6</v>
      </c>
      <c r="M2951" s="5">
        <f t="shared" si="868"/>
        <v>2024</v>
      </c>
      <c r="N2951" s="12">
        <v>1000</v>
      </c>
      <c r="O2951" s="6">
        <f t="shared" si="869"/>
        <v>-1000</v>
      </c>
      <c r="P2951" s="6">
        <f t="shared" si="857"/>
        <v>0</v>
      </c>
      <c r="Q2951" s="7">
        <v>4575699.75</v>
      </c>
      <c r="R2951" s="44" t="str">
        <f>VLOOKUP(F2951,'Set up'!$A$2:$E$57,5,FALSE)</f>
        <v>Trsf</v>
      </c>
      <c r="S2951" s="1" t="s">
        <v>3183</v>
      </c>
    </row>
    <row r="2952" spans="1:19" ht="15" customHeight="1" x14ac:dyDescent="0.35">
      <c r="A2952" s="4">
        <v>45457</v>
      </c>
      <c r="B2952" s="5">
        <f t="shared" si="859"/>
        <v>6</v>
      </c>
      <c r="C2952" s="5">
        <f t="shared" si="860"/>
        <v>2024</v>
      </c>
      <c r="D2952" s="5" t="s">
        <v>2648</v>
      </c>
      <c r="E2952" s="5" t="str">
        <f>VLOOKUP(F2952,'Set up'!$A$2:$C$57,2,FALSE)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up'!$A$2:$C$57,3,FALSE)</f>
        <v>Cash</v>
      </c>
      <c r="J2952" s="5">
        <f>VLOOKUP(F2952,'Set up'!$A$2:$D$57,4,FALSE)</f>
        <v>0</v>
      </c>
      <c r="K2952" s="4">
        <f t="shared" si="866"/>
        <v>45457</v>
      </c>
      <c r="L2952" s="5">
        <f t="shared" si="867"/>
        <v>6</v>
      </c>
      <c r="M2952" s="5">
        <f t="shared" si="868"/>
        <v>2024</v>
      </c>
      <c r="N2952" s="12">
        <v>937.5</v>
      </c>
      <c r="O2952" s="6">
        <f t="shared" si="869"/>
        <v>-937.5</v>
      </c>
      <c r="P2952" s="6">
        <f t="shared" si="857"/>
        <v>0</v>
      </c>
      <c r="Q2952" s="7">
        <v>4576637.25</v>
      </c>
      <c r="R2952" s="44" t="str">
        <f>VLOOKUP(F2952,'Set up'!$A$2:$E$57,5,FALSE)</f>
        <v>Trsf</v>
      </c>
      <c r="S2952" s="1" t="s">
        <v>3178</v>
      </c>
    </row>
    <row r="2953" spans="1:19" ht="15" customHeight="1" x14ac:dyDescent="0.35">
      <c r="A2953" s="4">
        <v>45457</v>
      </c>
      <c r="B2953" s="5">
        <f t="shared" si="859"/>
        <v>6</v>
      </c>
      <c r="C2953" s="5">
        <f t="shared" si="860"/>
        <v>2024</v>
      </c>
      <c r="D2953" s="5" t="s">
        <v>2649</v>
      </c>
      <c r="E2953" s="5" t="str">
        <f>VLOOKUP(F2953,'Set up'!$A$2:$C$57,2,FALSE)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up'!$A$2:$C$57,3,FALSE)</f>
        <v>Cash</v>
      </c>
      <c r="J2953" s="5">
        <f>VLOOKUP(F2953,'Set up'!$A$2:$D$57,4,FALSE)</f>
        <v>0</v>
      </c>
      <c r="K2953" s="4">
        <f t="shared" si="866"/>
        <v>45457</v>
      </c>
      <c r="L2953" s="5">
        <f t="shared" si="867"/>
        <v>6</v>
      </c>
      <c r="M2953" s="5">
        <f t="shared" si="868"/>
        <v>2024</v>
      </c>
      <c r="N2953" s="12">
        <v>24420</v>
      </c>
      <c r="O2953" s="12">
        <f>-14839.1-9580.9</f>
        <v>-24420</v>
      </c>
      <c r="P2953" s="6">
        <f t="shared" si="857"/>
        <v>0</v>
      </c>
      <c r="Q2953" s="7">
        <v>4547130.45</v>
      </c>
      <c r="R2953" s="44" t="str">
        <f>VLOOKUP(F2953,'Set up'!$A$2:$E$57,5,FALSE)</f>
        <v>Trsf</v>
      </c>
      <c r="S2953" s="1" t="s">
        <v>3184</v>
      </c>
    </row>
    <row r="2954" spans="1:19" ht="15" customHeight="1" x14ac:dyDescent="0.35">
      <c r="A2954" s="4">
        <v>45457</v>
      </c>
      <c r="B2954" s="5">
        <f t="shared" si="859"/>
        <v>6</v>
      </c>
      <c r="C2954" s="5">
        <f t="shared" si="860"/>
        <v>2024</v>
      </c>
      <c r="D2954" s="5" t="s">
        <v>2649</v>
      </c>
      <c r="E2954" s="5" t="str">
        <f>VLOOKUP(F2954,'Set up'!$A$2:$C$57,2,FALSE)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up'!$A$2:$C$57,3,FALSE)</f>
        <v>Cash</v>
      </c>
      <c r="J2954" s="5">
        <f>VLOOKUP(F2954,'Set up'!$A$2:$D$57,4,FALSE)</f>
        <v>0</v>
      </c>
      <c r="K2954" s="4">
        <f t="shared" si="866"/>
        <v>45457</v>
      </c>
      <c r="L2954" s="5">
        <f t="shared" si="867"/>
        <v>6</v>
      </c>
      <c r="M2954" s="5">
        <f t="shared" si="868"/>
        <v>2024</v>
      </c>
      <c r="N2954" s="12">
        <v>7830</v>
      </c>
      <c r="O2954" s="6">
        <f t="shared" si="869"/>
        <v>-7830</v>
      </c>
      <c r="P2954" s="6">
        <f t="shared" si="857"/>
        <v>0</v>
      </c>
      <c r="Q2954" s="7">
        <v>4532665.45</v>
      </c>
      <c r="R2954" s="44" t="str">
        <f>VLOOKUP(F2954,'Set up'!$A$2:$E$57,5,FALSE)</f>
        <v>Trsf</v>
      </c>
      <c r="S2954" s="1" t="s">
        <v>3185</v>
      </c>
    </row>
    <row r="2955" spans="1:19" ht="15" customHeight="1" x14ac:dyDescent="0.35">
      <c r="A2955" s="4">
        <v>45457</v>
      </c>
      <c r="B2955" s="5">
        <f t="shared" si="859"/>
        <v>6</v>
      </c>
      <c r="C2955" s="5">
        <f t="shared" si="860"/>
        <v>2024</v>
      </c>
      <c r="D2955" s="5" t="s">
        <v>2649</v>
      </c>
      <c r="E2955" s="5" t="str">
        <f>VLOOKUP(F2955,'Set up'!$A$2:$C$57,2,FALSE)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up'!$A$2:$C$57,3,FALSE)</f>
        <v>Cash</v>
      </c>
      <c r="J2955" s="5">
        <f>VLOOKUP(F2955,'Set up'!$A$2:$D$57,4,FALSE)</f>
        <v>0</v>
      </c>
      <c r="K2955" s="4">
        <f t="shared" si="866"/>
        <v>45457</v>
      </c>
      <c r="L2955" s="5">
        <f t="shared" si="867"/>
        <v>6</v>
      </c>
      <c r="M2955" s="5">
        <f t="shared" si="868"/>
        <v>2024</v>
      </c>
      <c r="N2955" s="12">
        <v>4680</v>
      </c>
      <c r="O2955" s="6">
        <f t="shared" si="869"/>
        <v>-4680</v>
      </c>
      <c r="P2955" s="6">
        <f t="shared" si="857"/>
        <v>0</v>
      </c>
      <c r="Q2955" s="7">
        <v>4531840.45</v>
      </c>
      <c r="R2955" s="44" t="str">
        <f>VLOOKUP(F2955,'Set up'!$A$2:$E$57,5,FALSE)</f>
        <v>Trsf</v>
      </c>
      <c r="S2955" s="1" t="s">
        <v>3185</v>
      </c>
    </row>
    <row r="2956" spans="1:19" ht="15" customHeight="1" x14ac:dyDescent="0.35">
      <c r="A2956" s="4">
        <v>45457</v>
      </c>
      <c r="B2956" s="5">
        <f t="shared" si="859"/>
        <v>6</v>
      </c>
      <c r="C2956" s="5">
        <f t="shared" si="860"/>
        <v>2024</v>
      </c>
      <c r="D2956" s="5" t="s">
        <v>2649</v>
      </c>
      <c r="E2956" s="5" t="str">
        <f>VLOOKUP(F2956,'Set up'!$A$2:$C$57,2,FALSE)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up'!$A$2:$C$57,3,FALSE)</f>
        <v>Cash</v>
      </c>
      <c r="J2956" s="5">
        <f>VLOOKUP(F2956,'Set up'!$A$2:$D$57,4,FALSE)</f>
        <v>0</v>
      </c>
      <c r="K2956" s="4">
        <f t="shared" si="866"/>
        <v>45457</v>
      </c>
      <c r="L2956" s="5">
        <f t="shared" si="867"/>
        <v>6</v>
      </c>
      <c r="M2956" s="5">
        <f t="shared" si="868"/>
        <v>2024</v>
      </c>
      <c r="N2956" s="12">
        <v>760</v>
      </c>
      <c r="O2956" s="6">
        <f t="shared" si="869"/>
        <v>-760</v>
      </c>
      <c r="P2956" s="6">
        <f t="shared" si="857"/>
        <v>0</v>
      </c>
      <c r="Q2956" s="7">
        <v>4528097.95</v>
      </c>
      <c r="R2956" s="44" t="str">
        <f>VLOOKUP(F2956,'Set up'!$A$2:$E$57,5,FALSE)</f>
        <v>Trsf</v>
      </c>
      <c r="S2956" s="1" t="s">
        <v>3186</v>
      </c>
    </row>
    <row r="2957" spans="1:19" ht="15" customHeight="1" x14ac:dyDescent="0.35">
      <c r="A2957" s="4">
        <v>45457</v>
      </c>
      <c r="B2957" s="5">
        <f t="shared" si="859"/>
        <v>6</v>
      </c>
      <c r="C2957" s="5">
        <f t="shared" si="860"/>
        <v>2024</v>
      </c>
      <c r="D2957" s="5" t="s">
        <v>2649</v>
      </c>
      <c r="E2957" s="5" t="str">
        <f>VLOOKUP(F2957,'Set up'!$A$2:$C$57,2,FALSE)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up'!$A$2:$C$57,3,FALSE)</f>
        <v>Cash</v>
      </c>
      <c r="J2957" s="5">
        <f>VLOOKUP(F2957,'Set up'!$A$2:$D$57,4,FALSE)</f>
        <v>0</v>
      </c>
      <c r="K2957" s="4">
        <f t="shared" si="866"/>
        <v>45457</v>
      </c>
      <c r="L2957" s="5">
        <f t="shared" si="867"/>
        <v>6</v>
      </c>
      <c r="M2957" s="5">
        <f t="shared" si="868"/>
        <v>2024</v>
      </c>
      <c r="N2957" s="12">
        <v>3000</v>
      </c>
      <c r="O2957" s="6">
        <f t="shared" si="869"/>
        <v>-3000</v>
      </c>
      <c r="P2957" s="6">
        <f t="shared" si="857"/>
        <v>0</v>
      </c>
      <c r="Q2957" s="7">
        <v>4531433.45</v>
      </c>
      <c r="R2957" s="44" t="str">
        <f>VLOOKUP(F2957,'Set up'!$A$2:$E$57,5,FALSE)</f>
        <v>Trsf</v>
      </c>
      <c r="S2957" s="1" t="s">
        <v>3186</v>
      </c>
    </row>
    <row r="2958" spans="1:19" ht="15" customHeight="1" x14ac:dyDescent="0.35">
      <c r="A2958" s="4">
        <v>45463</v>
      </c>
      <c r="B2958" s="5">
        <f t="shared" si="859"/>
        <v>6</v>
      </c>
      <c r="C2958" s="5">
        <f t="shared" si="860"/>
        <v>2024</v>
      </c>
      <c r="D2958" s="5" t="s">
        <v>2650</v>
      </c>
      <c r="E2958" s="5" t="str">
        <f>VLOOKUP(F2958,'Set up'!$A$2:$C$57,2,FALSE)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up'!$A$2:$C$57,3,FALSE)</f>
        <v>Cash</v>
      </c>
      <c r="J2958" s="5">
        <f>VLOOKUP(F2958,'Set up'!$A$2:$D$57,4,FALSE)</f>
        <v>0</v>
      </c>
      <c r="K2958" s="4">
        <f t="shared" si="866"/>
        <v>45463</v>
      </c>
      <c r="L2958" s="5">
        <f t="shared" si="867"/>
        <v>6</v>
      </c>
      <c r="M2958" s="5">
        <f t="shared" si="868"/>
        <v>2024</v>
      </c>
      <c r="N2958" s="12">
        <v>10800</v>
      </c>
      <c r="O2958" s="6">
        <f t="shared" ref="O2958:O2964" si="870">-N2958</f>
        <v>-10800</v>
      </c>
      <c r="P2958" s="6">
        <f t="shared" si="857"/>
        <v>0</v>
      </c>
      <c r="Q2958" s="7">
        <v>4540848.45</v>
      </c>
      <c r="R2958" s="44" t="str">
        <f>VLOOKUP(F2958,'Set up'!$A$2:$E$57,5,FALSE)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59"/>
        <v>6</v>
      </c>
      <c r="C2959" s="5">
        <f t="shared" si="860"/>
        <v>2024</v>
      </c>
      <c r="D2959" s="5" t="s">
        <v>2650</v>
      </c>
      <c r="E2959" s="5" t="str">
        <f>VLOOKUP(F2959,'Set up'!$A$2:$C$57,2,FALSE)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up'!$A$2:$C$57,3,FALSE)</f>
        <v>Cash</v>
      </c>
      <c r="J2959" s="5">
        <f>VLOOKUP(F2959,'Set up'!$A$2:$D$57,4,FALSE)</f>
        <v>0</v>
      </c>
      <c r="K2959" s="4">
        <f t="shared" si="866"/>
        <v>45463</v>
      </c>
      <c r="L2959" s="5">
        <f t="shared" si="867"/>
        <v>6</v>
      </c>
      <c r="M2959" s="5">
        <f t="shared" si="868"/>
        <v>2024</v>
      </c>
      <c r="N2959" s="12">
        <v>900</v>
      </c>
      <c r="O2959" s="6">
        <f t="shared" si="870"/>
        <v>-900</v>
      </c>
      <c r="P2959" s="6">
        <f t="shared" si="857"/>
        <v>0</v>
      </c>
      <c r="Q2959" s="7">
        <v>4531475.95</v>
      </c>
      <c r="R2959" s="44" t="str">
        <f>VLOOKUP(F2959,'Set up'!$A$2:$E$57,5,FALSE)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59"/>
        <v>6</v>
      </c>
      <c r="C2960" s="5">
        <f t="shared" si="860"/>
        <v>2024</v>
      </c>
      <c r="D2960" s="5" t="s">
        <v>2650</v>
      </c>
      <c r="E2960" s="5" t="str">
        <f>VLOOKUP(F2960,'Set up'!$A$2:$C$57,2,FALSE)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up'!$A$2:$C$57,3,FALSE)</f>
        <v>Cash</v>
      </c>
      <c r="J2960" s="5">
        <f>VLOOKUP(F2960,'Set up'!$A$2:$D$57,4,FALSE)</f>
        <v>0</v>
      </c>
      <c r="K2960" s="4">
        <f t="shared" si="866"/>
        <v>45463</v>
      </c>
      <c r="L2960" s="5">
        <f t="shared" si="867"/>
        <v>6</v>
      </c>
      <c r="M2960" s="5">
        <f t="shared" si="868"/>
        <v>2024</v>
      </c>
      <c r="N2960" s="12">
        <v>900</v>
      </c>
      <c r="O2960" s="6">
        <f t="shared" si="870"/>
        <v>-900</v>
      </c>
      <c r="P2960" s="6">
        <f t="shared" si="857"/>
        <v>0</v>
      </c>
      <c r="Q2960" s="7">
        <v>4553767.95</v>
      </c>
      <c r="R2960" s="44" t="str">
        <f>VLOOKUP(F2960,'Set up'!$A$2:$E$57,5,FALSE)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59"/>
        <v>6</v>
      </c>
      <c r="C2961" s="5">
        <f t="shared" si="860"/>
        <v>2024</v>
      </c>
      <c r="D2961" s="5" t="s">
        <v>2650</v>
      </c>
      <c r="E2961" s="5" t="str">
        <f>VLOOKUP(F2961,'Set up'!$A$2:$C$57,2,FALSE)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up'!$A$2:$C$57,3,FALSE)</f>
        <v>Cash</v>
      </c>
      <c r="J2961" s="5">
        <f>VLOOKUP(F2961,'Set up'!$A$2:$D$57,4,FALSE)</f>
        <v>0</v>
      </c>
      <c r="K2961" s="4">
        <f t="shared" si="866"/>
        <v>45463</v>
      </c>
      <c r="L2961" s="5">
        <f t="shared" si="867"/>
        <v>6</v>
      </c>
      <c r="M2961" s="5">
        <f t="shared" si="868"/>
        <v>2024</v>
      </c>
      <c r="N2961" s="12">
        <v>110</v>
      </c>
      <c r="O2961" s="6">
        <f t="shared" si="870"/>
        <v>-110</v>
      </c>
      <c r="P2961" s="6">
        <f t="shared" si="857"/>
        <v>0</v>
      </c>
      <c r="Q2961" s="7">
        <v>4545521.95</v>
      </c>
      <c r="R2961" s="44" t="str">
        <f>VLOOKUP(F2961,'Set up'!$A$2:$E$57,5,FALSE)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59"/>
        <v>6</v>
      </c>
      <c r="C2962" s="5">
        <f t="shared" si="860"/>
        <v>2024</v>
      </c>
      <c r="D2962" s="5" t="s">
        <v>2650</v>
      </c>
      <c r="E2962" s="5" t="str">
        <f>VLOOKUP(F2962,'Set up'!$A$2:$C$57,2,FALSE)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up'!$A$2:$C$57,3,FALSE)</f>
        <v>Cash</v>
      </c>
      <c r="J2962" s="5">
        <f>VLOOKUP(F2962,'Set up'!$A$2:$D$57,4,FALSE)</f>
        <v>0</v>
      </c>
      <c r="K2962" s="4">
        <f t="shared" si="866"/>
        <v>45463</v>
      </c>
      <c r="L2962" s="5">
        <f t="shared" si="867"/>
        <v>6</v>
      </c>
      <c r="M2962" s="5">
        <f t="shared" si="868"/>
        <v>2024</v>
      </c>
      <c r="N2962" s="12">
        <v>90</v>
      </c>
      <c r="O2962" s="6">
        <f t="shared" si="870"/>
        <v>-90</v>
      </c>
      <c r="P2962" s="6">
        <f t="shared" si="857"/>
        <v>0</v>
      </c>
      <c r="Q2962" s="7">
        <v>4544921.95</v>
      </c>
      <c r="R2962" s="44" t="str">
        <f>VLOOKUP(F2962,'Set up'!$A$2:$E$57,5,FALSE)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59"/>
        <v>6</v>
      </c>
      <c r="C2963" s="5">
        <f t="shared" si="860"/>
        <v>2024</v>
      </c>
      <c r="D2963" s="5" t="s">
        <v>2650</v>
      </c>
      <c r="E2963" s="5" t="str">
        <f>VLOOKUP(F2963,'Set up'!$A$2:$C$57,2,FALSE)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up'!$A$2:$C$57,3,FALSE)</f>
        <v>Cash</v>
      </c>
      <c r="J2963" s="5">
        <f>VLOOKUP(F2963,'Set up'!$A$2:$D$57,4,FALSE)</f>
        <v>0</v>
      </c>
      <c r="K2963" s="4">
        <f t="shared" si="866"/>
        <v>45463</v>
      </c>
      <c r="L2963" s="5">
        <f t="shared" si="867"/>
        <v>6</v>
      </c>
      <c r="M2963" s="5">
        <f t="shared" si="868"/>
        <v>2024</v>
      </c>
      <c r="N2963" s="12">
        <v>48</v>
      </c>
      <c r="O2963" s="6">
        <f t="shared" si="870"/>
        <v>-48</v>
      </c>
      <c r="P2963" s="6">
        <f t="shared" si="857"/>
        <v>0</v>
      </c>
      <c r="Q2963" s="7">
        <v>4543466.95</v>
      </c>
      <c r="R2963" s="44" t="str">
        <f>VLOOKUP(F2963,'Set up'!$A$2:$E$57,5,FALSE)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59"/>
        <v>6</v>
      </c>
      <c r="C2964" s="5">
        <f t="shared" si="860"/>
        <v>2024</v>
      </c>
      <c r="D2964" s="5" t="s">
        <v>2650</v>
      </c>
      <c r="E2964" s="5" t="str">
        <f>VLOOKUP(F2964,'Set up'!$A$2:$C$57,2,FALSE)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up'!$A$2:$C$57,3,FALSE)</f>
        <v>Cash</v>
      </c>
      <c r="J2964" s="5">
        <f>VLOOKUP(F2964,'Set up'!$A$2:$D$57,4,FALSE)</f>
        <v>0</v>
      </c>
      <c r="K2964" s="4">
        <f t="shared" si="866"/>
        <v>45463</v>
      </c>
      <c r="L2964" s="5">
        <f t="shared" si="867"/>
        <v>6</v>
      </c>
      <c r="M2964" s="5">
        <f t="shared" si="868"/>
        <v>2024</v>
      </c>
      <c r="N2964" s="12">
        <v>48</v>
      </c>
      <c r="O2964" s="6">
        <f t="shared" si="870"/>
        <v>-48</v>
      </c>
      <c r="P2964" s="6">
        <f t="shared" si="857"/>
        <v>0</v>
      </c>
      <c r="Q2964" s="7">
        <v>4544474.95</v>
      </c>
      <c r="R2964" s="44" t="str">
        <f>VLOOKUP(F2964,'Set up'!$A$2:$E$57,5,FALSE)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59"/>
        <v>6</v>
      </c>
      <c r="C2965" s="5">
        <f t="shared" si="860"/>
        <v>2024</v>
      </c>
      <c r="D2965" s="5" t="s">
        <v>2654</v>
      </c>
      <c r="E2965" s="5" t="str">
        <f>VLOOKUP(F2965,'Set up'!$A$2:$C$57,2,FALSE)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up'!$A$2:$C$57,3,FALSE)</f>
        <v>Cash</v>
      </c>
      <c r="J2965" s="5">
        <f>VLOOKUP(F2965,'Set up'!$A$2:$D$57,4,FALSE)</f>
        <v>0</v>
      </c>
      <c r="K2965" s="4">
        <f t="shared" si="866"/>
        <v>45464</v>
      </c>
      <c r="L2965" s="5">
        <f t="shared" si="867"/>
        <v>6</v>
      </c>
      <c r="M2965" s="5">
        <f t="shared" si="868"/>
        <v>2024</v>
      </c>
      <c r="N2965" s="12">
        <v>1760</v>
      </c>
      <c r="O2965" s="6">
        <f t="shared" ref="O2965:O2968" si="871">-N2965</f>
        <v>-1760</v>
      </c>
      <c r="P2965" s="6">
        <f t="shared" ref="P2965:P3028" si="872">SUM(N2965+O2965)</f>
        <v>0</v>
      </c>
      <c r="Q2965" s="7">
        <v>4549903.95</v>
      </c>
      <c r="R2965" s="44" t="str">
        <f>VLOOKUP(F2965,'Set up'!$A$2:$E$57,5,FALSE)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59"/>
        <v>6</v>
      </c>
      <c r="C2966" s="5">
        <f t="shared" si="860"/>
        <v>2024</v>
      </c>
      <c r="D2966" s="5" t="s">
        <v>2654</v>
      </c>
      <c r="E2966" s="5" t="str">
        <f>VLOOKUP(F2966,'Set up'!$A$2:$C$57,2,FALSE)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up'!$A$2:$C$57,3,FALSE)</f>
        <v>Cash</v>
      </c>
      <c r="J2966" s="5">
        <f>VLOOKUP(F2966,'Set up'!$A$2:$D$57,4,FALSE)</f>
        <v>0</v>
      </c>
      <c r="K2966" s="4">
        <f t="shared" si="866"/>
        <v>45464</v>
      </c>
      <c r="L2966" s="5">
        <f t="shared" si="867"/>
        <v>6</v>
      </c>
      <c r="M2966" s="5">
        <f t="shared" si="868"/>
        <v>2024</v>
      </c>
      <c r="N2966" s="12">
        <v>95</v>
      </c>
      <c r="O2966" s="6">
        <f t="shared" si="871"/>
        <v>-95</v>
      </c>
      <c r="P2966" s="6">
        <f t="shared" si="872"/>
        <v>0</v>
      </c>
      <c r="Q2966" s="7">
        <v>4545451.75</v>
      </c>
      <c r="R2966" s="44" t="str">
        <f>VLOOKUP(F2966,'Set up'!$A$2:$E$57,5,FALSE)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59"/>
        <v>6</v>
      </c>
      <c r="C2967" s="5">
        <f t="shared" si="860"/>
        <v>2024</v>
      </c>
      <c r="D2967" s="5" t="s">
        <v>2654</v>
      </c>
      <c r="E2967" s="5" t="str">
        <f>VLOOKUP(F2967,'Set up'!$A$2:$C$57,2,FALSE)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up'!$A$2:$C$57,3,FALSE)</f>
        <v>Cash</v>
      </c>
      <c r="J2967" s="5">
        <f>VLOOKUP(F2967,'Set up'!$A$2:$D$57,4,FALSE)</f>
        <v>0</v>
      </c>
      <c r="K2967" s="4">
        <f t="shared" si="866"/>
        <v>45464</v>
      </c>
      <c r="L2967" s="5">
        <f t="shared" si="867"/>
        <v>6</v>
      </c>
      <c r="M2967" s="5">
        <f t="shared" si="868"/>
        <v>2024</v>
      </c>
      <c r="N2967" s="12">
        <v>312.5</v>
      </c>
      <c r="O2967" s="6">
        <f t="shared" si="871"/>
        <v>-312.5</v>
      </c>
      <c r="P2967" s="6">
        <f t="shared" si="872"/>
        <v>0</v>
      </c>
      <c r="Q2967" s="7">
        <v>4545644.25</v>
      </c>
      <c r="R2967" s="44" t="str">
        <f>VLOOKUP(F2967,'Set up'!$A$2:$E$57,5,FALSE)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59"/>
        <v>6</v>
      </c>
      <c r="C2968" s="5">
        <f t="shared" si="860"/>
        <v>2024</v>
      </c>
      <c r="D2968" s="5" t="s">
        <v>2654</v>
      </c>
      <c r="E2968" s="5" t="str">
        <f>VLOOKUP(F2968,'Set up'!$A$2:$C$57,2,FALSE)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up'!$A$2:$C$57,3,FALSE)</f>
        <v>Cash</v>
      </c>
      <c r="J2968" s="5">
        <f>VLOOKUP(F2968,'Set up'!$A$2:$D$57,4,FALSE)</f>
        <v>0</v>
      </c>
      <c r="K2968" s="4">
        <f t="shared" si="866"/>
        <v>45464</v>
      </c>
      <c r="L2968" s="5">
        <f t="shared" si="867"/>
        <v>6</v>
      </c>
      <c r="M2968" s="5">
        <f t="shared" si="868"/>
        <v>2024</v>
      </c>
      <c r="N2968" s="12">
        <v>225</v>
      </c>
      <c r="O2968" s="6">
        <f t="shared" si="871"/>
        <v>-225</v>
      </c>
      <c r="P2968" s="6">
        <f t="shared" si="872"/>
        <v>0</v>
      </c>
      <c r="Q2968" s="7">
        <v>4546069.3499999996</v>
      </c>
      <c r="R2968" s="44" t="str">
        <f>VLOOKUP(F2968,'Set up'!$A$2:$E$57,5,FALSE)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59"/>
        <v>6</v>
      </c>
      <c r="C2969" s="5">
        <f t="shared" si="860"/>
        <v>2024</v>
      </c>
      <c r="D2969" s="5" t="s">
        <v>2657</v>
      </c>
      <c r="E2969" s="5" t="str">
        <f>VLOOKUP(F2969,'Set up'!$A$2:$C$57,2,FALSE)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up'!$A$2:$C$57,3,FALSE)</f>
        <v>Cash</v>
      </c>
      <c r="J2969" s="5">
        <f>VLOOKUP(F2969,'Set up'!$A$2:$D$57,4,FALSE)</f>
        <v>0</v>
      </c>
      <c r="K2969" s="4">
        <f t="shared" si="866"/>
        <v>45465</v>
      </c>
      <c r="L2969" s="5">
        <f t="shared" si="867"/>
        <v>6</v>
      </c>
      <c r="M2969" s="5">
        <f t="shared" si="868"/>
        <v>2024</v>
      </c>
      <c r="N2969" s="12">
        <v>1760</v>
      </c>
      <c r="O2969" s="12"/>
      <c r="P2969" s="6">
        <f t="shared" si="872"/>
        <v>1760</v>
      </c>
      <c r="Q2969" s="7">
        <v>4547266.75</v>
      </c>
      <c r="R2969" s="44" t="str">
        <f>VLOOKUP(F2969,'Set up'!$A$2:$E$57,5,FALSE)</f>
        <v>Trsf</v>
      </c>
    </row>
    <row r="2970" spans="1:19" ht="15" customHeight="1" x14ac:dyDescent="0.35">
      <c r="A2970" s="4">
        <v>45465</v>
      </c>
      <c r="B2970" s="5">
        <f t="shared" si="859"/>
        <v>6</v>
      </c>
      <c r="C2970" s="5">
        <f t="shared" si="860"/>
        <v>2024</v>
      </c>
      <c r="D2970" s="5" t="s">
        <v>2657</v>
      </c>
      <c r="E2970" s="5" t="str">
        <f>VLOOKUP(F2970,'Set up'!$A$2:$C$57,2,FALSE)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up'!$A$2:$C$57,3,FALSE)</f>
        <v>Cash</v>
      </c>
      <c r="J2970" s="5">
        <f>VLOOKUP(F2970,'Set up'!$A$2:$D$57,4,FALSE)</f>
        <v>0</v>
      </c>
      <c r="K2970" s="4">
        <f t="shared" si="866"/>
        <v>45465</v>
      </c>
      <c r="L2970" s="5">
        <f t="shared" si="867"/>
        <v>6</v>
      </c>
      <c r="M2970" s="5">
        <f t="shared" si="868"/>
        <v>2024</v>
      </c>
      <c r="N2970" s="12">
        <v>405</v>
      </c>
      <c r="O2970" s="12"/>
      <c r="P2970" s="6">
        <f t="shared" si="872"/>
        <v>405</v>
      </c>
      <c r="Q2970" s="7">
        <v>4545966.95</v>
      </c>
      <c r="R2970" s="44" t="str">
        <f>VLOOKUP(F2970,'Set up'!$A$2:$E$57,5,FALSE)</f>
        <v>Trsf</v>
      </c>
    </row>
    <row r="2971" spans="1:19" ht="15" customHeight="1" x14ac:dyDescent="0.35">
      <c r="A2971" s="4">
        <v>45465</v>
      </c>
      <c r="B2971" s="5">
        <f t="shared" si="859"/>
        <v>6</v>
      </c>
      <c r="C2971" s="5">
        <f t="shared" si="860"/>
        <v>2024</v>
      </c>
      <c r="D2971" s="5" t="s">
        <v>2657</v>
      </c>
      <c r="E2971" s="5" t="str">
        <f>VLOOKUP(F2971,'Set up'!$A$2:$C$57,2,FALSE)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up'!$A$2:$C$57,3,FALSE)</f>
        <v>Cash</v>
      </c>
      <c r="J2971" s="5">
        <f>VLOOKUP(F2971,'Set up'!$A$2:$D$57,4,FALSE)</f>
        <v>0</v>
      </c>
      <c r="K2971" s="4">
        <f t="shared" si="866"/>
        <v>45465</v>
      </c>
      <c r="L2971" s="5">
        <f t="shared" si="867"/>
        <v>6</v>
      </c>
      <c r="M2971" s="5">
        <f t="shared" si="868"/>
        <v>2024</v>
      </c>
      <c r="N2971" s="12">
        <v>187.5</v>
      </c>
      <c r="O2971" s="12"/>
      <c r="P2971" s="6">
        <f t="shared" si="872"/>
        <v>187.5</v>
      </c>
      <c r="Q2971" s="7">
        <v>4552712.25</v>
      </c>
      <c r="R2971" s="44" t="str">
        <f>VLOOKUP(F2971,'Set up'!$A$2:$E$57,5,FALSE)</f>
        <v>Trsf</v>
      </c>
    </row>
    <row r="2972" spans="1:19" ht="15" customHeight="1" x14ac:dyDescent="0.35">
      <c r="A2972" s="4">
        <v>45465</v>
      </c>
      <c r="B2972" s="5">
        <f t="shared" si="859"/>
        <v>6</v>
      </c>
      <c r="C2972" s="5">
        <f t="shared" si="860"/>
        <v>2024</v>
      </c>
      <c r="D2972" s="5" t="s">
        <v>2657</v>
      </c>
      <c r="E2972" s="5" t="str">
        <f>VLOOKUP(F2972,'Set up'!$A$2:$C$57,2,FALSE)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up'!$A$2:$C$57,3,FALSE)</f>
        <v>Cash</v>
      </c>
      <c r="J2972" s="5">
        <f>VLOOKUP(F2972,'Set up'!$A$2:$D$57,4,FALSE)</f>
        <v>0</v>
      </c>
      <c r="K2972" s="4">
        <f t="shared" si="866"/>
        <v>45465</v>
      </c>
      <c r="L2972" s="5">
        <f t="shared" si="867"/>
        <v>6</v>
      </c>
      <c r="M2972" s="5">
        <f t="shared" si="868"/>
        <v>2024</v>
      </c>
      <c r="N2972" s="12">
        <v>110</v>
      </c>
      <c r="O2972" s="12"/>
      <c r="P2972" s="6">
        <f t="shared" si="872"/>
        <v>110</v>
      </c>
      <c r="Q2972" s="7">
        <v>4548330.95</v>
      </c>
      <c r="R2972" s="44" t="str">
        <f>VLOOKUP(F2972,'Set up'!$A$2:$E$57,5,FALSE)</f>
        <v>Trsf</v>
      </c>
    </row>
    <row r="2973" spans="1:19" ht="15" customHeight="1" x14ac:dyDescent="0.35">
      <c r="A2973" s="4">
        <v>45467</v>
      </c>
      <c r="B2973" s="5">
        <f t="shared" si="859"/>
        <v>6</v>
      </c>
      <c r="C2973" s="5">
        <f t="shared" si="860"/>
        <v>2024</v>
      </c>
      <c r="D2973" s="5" t="s">
        <v>2658</v>
      </c>
      <c r="E2973" s="5" t="str">
        <f>VLOOKUP(F2973,'Set up'!$A$2:$C$57,2,FALSE)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up'!$A$2:$C$57,3,FALSE)</f>
        <v>120</v>
      </c>
      <c r="J2973" s="5">
        <f>VLOOKUP(F2973,'Set up'!$A$2:$D$57,4,FALSE)</f>
        <v>120</v>
      </c>
      <c r="K2973" s="4">
        <f t="shared" si="866"/>
        <v>45587</v>
      </c>
      <c r="L2973" s="5">
        <f t="shared" si="867"/>
        <v>10</v>
      </c>
      <c r="M2973" s="5">
        <f t="shared" si="868"/>
        <v>2024</v>
      </c>
      <c r="N2973" s="12">
        <v>13024</v>
      </c>
      <c r="O2973" s="6">
        <f t="shared" ref="O2973:O2976" si="873">-N2973</f>
        <v>-13024</v>
      </c>
      <c r="P2973" s="6">
        <f t="shared" si="872"/>
        <v>0</v>
      </c>
      <c r="Q2973" s="7">
        <v>4561339.95</v>
      </c>
      <c r="R2973" s="44" t="str">
        <f>VLOOKUP(F2973,'Set up'!$A$2:$E$57,5,FALSE)</f>
        <v>Trsf</v>
      </c>
      <c r="S2973" s="1" t="s">
        <v>3148</v>
      </c>
    </row>
    <row r="2974" spans="1:19" ht="15" customHeight="1" x14ac:dyDescent="0.35">
      <c r="A2974" s="4">
        <v>45467</v>
      </c>
      <c r="B2974" s="5">
        <f t="shared" ref="B2974:B2994" si="874">MONTH(A2974)</f>
        <v>6</v>
      </c>
      <c r="C2974" s="5">
        <f t="shared" ref="C2974:C2994" si="875">YEAR(A2974)</f>
        <v>2024</v>
      </c>
      <c r="D2974" s="5" t="s">
        <v>2658</v>
      </c>
      <c r="E2974" s="5" t="str">
        <f>VLOOKUP(F2974,'Set up'!$A$2:$C$57,2,FALSE)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up'!$A$2:$C$57,3,FALSE)</f>
        <v>120</v>
      </c>
      <c r="J2974" s="5">
        <f>VLOOKUP(F2974,'Set up'!$A$2:$D$57,4,FALSE)</f>
        <v>120</v>
      </c>
      <c r="K2974" s="4">
        <f t="shared" si="866"/>
        <v>45587</v>
      </c>
      <c r="L2974" s="5">
        <f t="shared" si="867"/>
        <v>10</v>
      </c>
      <c r="M2974" s="5">
        <f t="shared" si="868"/>
        <v>2024</v>
      </c>
      <c r="N2974" s="12">
        <v>2146</v>
      </c>
      <c r="O2974" s="6">
        <f t="shared" si="873"/>
        <v>-2146</v>
      </c>
      <c r="P2974" s="6">
        <f t="shared" si="872"/>
        <v>0</v>
      </c>
      <c r="Q2974" s="7">
        <v>4550593.25</v>
      </c>
      <c r="R2974" s="44" t="str">
        <f>VLOOKUP(F2974,'Set up'!$A$2:$E$57,5,FALSE)</f>
        <v>Trsf</v>
      </c>
      <c r="S2974" s="1" t="s">
        <v>3148</v>
      </c>
    </row>
    <row r="2975" spans="1:19" ht="15" customHeight="1" x14ac:dyDescent="0.35">
      <c r="A2975" s="4">
        <v>45467</v>
      </c>
      <c r="B2975" s="5">
        <f t="shared" si="874"/>
        <v>6</v>
      </c>
      <c r="C2975" s="5">
        <f t="shared" si="875"/>
        <v>2024</v>
      </c>
      <c r="D2975" s="5" t="s">
        <v>2658</v>
      </c>
      <c r="E2975" s="5" t="str">
        <f>VLOOKUP(F2975,'Set up'!$A$2:$C$57,2,FALSE)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up'!$A$2:$C$57,3,FALSE)</f>
        <v>120</v>
      </c>
      <c r="J2975" s="5">
        <f>VLOOKUP(F2975,'Set up'!$A$2:$D$57,4,FALSE)</f>
        <v>120</v>
      </c>
      <c r="K2975" s="4">
        <f t="shared" si="866"/>
        <v>45587</v>
      </c>
      <c r="L2975" s="5">
        <f t="shared" si="867"/>
        <v>10</v>
      </c>
      <c r="M2975" s="5">
        <f t="shared" si="868"/>
        <v>2024</v>
      </c>
      <c r="N2975" s="12">
        <v>575</v>
      </c>
      <c r="O2975" s="6">
        <f t="shared" si="873"/>
        <v>-575</v>
      </c>
      <c r="P2975" s="6">
        <f t="shared" si="872"/>
        <v>0</v>
      </c>
      <c r="Q2975" s="7">
        <v>4549574.75</v>
      </c>
      <c r="R2975" s="44" t="str">
        <f>VLOOKUP(F2975,'Set up'!$A$2:$E$57,5,FALSE)</f>
        <v>Trsf</v>
      </c>
      <c r="S2975" s="1" t="s">
        <v>3148</v>
      </c>
    </row>
    <row r="2976" spans="1:19" ht="15" customHeight="1" x14ac:dyDescent="0.35">
      <c r="A2976" s="4">
        <v>45467</v>
      </c>
      <c r="B2976" s="5">
        <f t="shared" si="874"/>
        <v>6</v>
      </c>
      <c r="C2976" s="5">
        <f t="shared" si="875"/>
        <v>2024</v>
      </c>
      <c r="D2976" s="5" t="s">
        <v>2658</v>
      </c>
      <c r="E2976" s="5" t="str">
        <f>VLOOKUP(F2976,'Set up'!$A$2:$C$57,2,FALSE)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up'!$A$2:$C$57,3,FALSE)</f>
        <v>120</v>
      </c>
      <c r="J2976" s="5">
        <f>VLOOKUP(F2976,'Set up'!$A$2:$D$57,4,FALSE)</f>
        <v>120</v>
      </c>
      <c r="K2976" s="4">
        <f t="shared" si="866"/>
        <v>45587</v>
      </c>
      <c r="L2976" s="5">
        <f t="shared" si="867"/>
        <v>10</v>
      </c>
      <c r="M2976" s="5">
        <f t="shared" si="868"/>
        <v>2024</v>
      </c>
      <c r="N2976" s="12">
        <v>880</v>
      </c>
      <c r="O2976" s="6">
        <f t="shared" si="873"/>
        <v>-880</v>
      </c>
      <c r="P2976" s="6">
        <f t="shared" si="872"/>
        <v>0</v>
      </c>
      <c r="Q2976" s="7">
        <v>4554693.25</v>
      </c>
      <c r="R2976" s="44" t="str">
        <f>VLOOKUP(F2976,'Set up'!$A$2:$E$57,5,FALSE)</f>
        <v>Trsf</v>
      </c>
      <c r="S2976" s="1" t="s">
        <v>3148</v>
      </c>
    </row>
    <row r="2977" spans="1:19" ht="15" customHeight="1" x14ac:dyDescent="0.35">
      <c r="A2977" s="4">
        <v>45468</v>
      </c>
      <c r="B2977" s="5">
        <f t="shared" si="874"/>
        <v>6</v>
      </c>
      <c r="C2977" s="5">
        <f t="shared" si="875"/>
        <v>2024</v>
      </c>
      <c r="D2977" s="5" t="s">
        <v>2659</v>
      </c>
      <c r="E2977" s="5" t="str">
        <f>VLOOKUP(F2977,'Set up'!$A$2:$C$57,2,FALSE)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up'!$A$2:$C$57,3,FALSE)</f>
        <v>60</v>
      </c>
      <c r="J2977" s="5">
        <f>VLOOKUP(F2977,'Set up'!$A$2:$D$57,4,FALSE)</f>
        <v>60</v>
      </c>
      <c r="K2977" s="4">
        <f t="shared" si="866"/>
        <v>45528</v>
      </c>
      <c r="L2977" s="5">
        <f t="shared" si="867"/>
        <v>8</v>
      </c>
      <c r="M2977" s="5">
        <f t="shared" si="868"/>
        <v>2024</v>
      </c>
      <c r="N2977" s="12">
        <v>3256</v>
      </c>
      <c r="O2977" s="12"/>
      <c r="P2977" s="6">
        <f t="shared" si="872"/>
        <v>3256</v>
      </c>
      <c r="Q2977" s="7">
        <v>4555363.25</v>
      </c>
      <c r="R2977" s="44" t="str">
        <f>VLOOKUP(F2977,'Set up'!$A$2:$E$57,5,FALSE)</f>
        <v>Chq</v>
      </c>
    </row>
    <row r="2978" spans="1:19" ht="15" customHeight="1" x14ac:dyDescent="0.35">
      <c r="A2978" s="4">
        <v>45468</v>
      </c>
      <c r="B2978" s="5">
        <f t="shared" si="874"/>
        <v>6</v>
      </c>
      <c r="C2978" s="5">
        <f t="shared" si="875"/>
        <v>2024</v>
      </c>
      <c r="D2978" s="5" t="s">
        <v>2659</v>
      </c>
      <c r="E2978" s="5" t="str">
        <f>VLOOKUP(F2978,'Set up'!$A$2:$C$57,2,FALSE)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up'!$A$2:$C$57,3,FALSE)</f>
        <v>60</v>
      </c>
      <c r="J2978" s="5">
        <f>VLOOKUP(F2978,'Set up'!$A$2:$D$57,4,FALSE)</f>
        <v>60</v>
      </c>
      <c r="K2978" s="4">
        <f t="shared" si="866"/>
        <v>45528</v>
      </c>
      <c r="L2978" s="5">
        <f t="shared" si="867"/>
        <v>8</v>
      </c>
      <c r="M2978" s="5">
        <f t="shared" si="868"/>
        <v>2024</v>
      </c>
      <c r="N2978" s="12">
        <v>939.6</v>
      </c>
      <c r="O2978" s="12"/>
      <c r="P2978" s="6">
        <f t="shared" si="872"/>
        <v>939.6</v>
      </c>
      <c r="Q2978" s="7">
        <v>4551976.8499999996</v>
      </c>
      <c r="R2978" s="44" t="str">
        <f>VLOOKUP(F2978,'Set up'!$A$2:$E$57,5,FALSE)</f>
        <v>Chq</v>
      </c>
    </row>
    <row r="2979" spans="1:19" ht="15" customHeight="1" x14ac:dyDescent="0.35">
      <c r="A2979" s="4">
        <v>45468</v>
      </c>
      <c r="B2979" s="5">
        <f t="shared" si="874"/>
        <v>6</v>
      </c>
      <c r="C2979" s="5">
        <f t="shared" si="875"/>
        <v>2024</v>
      </c>
      <c r="D2979" s="5" t="s">
        <v>2659</v>
      </c>
      <c r="E2979" s="5" t="str">
        <f>VLOOKUP(F2979,'Set up'!$A$2:$C$57,2,FALSE)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up'!$A$2:$C$57,3,FALSE)</f>
        <v>60</v>
      </c>
      <c r="J2979" s="5">
        <f>VLOOKUP(F2979,'Set up'!$A$2:$D$57,4,FALSE)</f>
        <v>60</v>
      </c>
      <c r="K2979" s="4">
        <f t="shared" si="866"/>
        <v>45528</v>
      </c>
      <c r="L2979" s="5">
        <f t="shared" si="867"/>
        <v>8</v>
      </c>
      <c r="M2979" s="5">
        <f t="shared" si="868"/>
        <v>2024</v>
      </c>
      <c r="N2979" s="12">
        <v>626.4</v>
      </c>
      <c r="O2979" s="12"/>
      <c r="P2979" s="6">
        <f t="shared" si="872"/>
        <v>626.4</v>
      </c>
      <c r="Q2979" s="7">
        <v>4551959.6500000004</v>
      </c>
      <c r="R2979" s="44" t="str">
        <f>VLOOKUP(F2979,'Set up'!$A$2:$E$57,5,FALSE)</f>
        <v>Chq</v>
      </c>
    </row>
    <row r="2980" spans="1:19" ht="15" customHeight="1" x14ac:dyDescent="0.35">
      <c r="A2980" s="4">
        <v>45468</v>
      </c>
      <c r="B2980" s="5">
        <f t="shared" si="874"/>
        <v>6</v>
      </c>
      <c r="C2980" s="5">
        <f t="shared" si="875"/>
        <v>2024</v>
      </c>
      <c r="D2980" s="5" t="s">
        <v>2659</v>
      </c>
      <c r="E2980" s="5" t="str">
        <f>VLOOKUP(F2980,'Set up'!$A$2:$C$57,2,FALSE)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up'!$A$2:$C$57,3,FALSE)</f>
        <v>60</v>
      </c>
      <c r="J2980" s="5">
        <f>VLOOKUP(F2980,'Set up'!$A$2:$D$57,4,FALSE)</f>
        <v>60</v>
      </c>
      <c r="K2980" s="4">
        <f t="shared" si="866"/>
        <v>45528</v>
      </c>
      <c r="L2980" s="5">
        <f t="shared" si="867"/>
        <v>8</v>
      </c>
      <c r="M2980" s="5">
        <f t="shared" si="868"/>
        <v>2024</v>
      </c>
      <c r="N2980" s="12">
        <v>220</v>
      </c>
      <c r="O2980" s="12"/>
      <c r="P2980" s="6">
        <f t="shared" si="872"/>
        <v>220</v>
      </c>
      <c r="Q2980" s="7">
        <v>4551842.25</v>
      </c>
      <c r="R2980" s="44" t="str">
        <f>VLOOKUP(F2980,'Set up'!$A$2:$E$57,5,FALSE)</f>
        <v>Chq</v>
      </c>
    </row>
    <row r="2981" spans="1:19" ht="15" customHeight="1" x14ac:dyDescent="0.35">
      <c r="A2981" s="4">
        <v>45469</v>
      </c>
      <c r="B2981" s="5">
        <f t="shared" si="874"/>
        <v>6</v>
      </c>
      <c r="C2981" s="5">
        <f t="shared" si="875"/>
        <v>2024</v>
      </c>
      <c r="D2981" s="5" t="s">
        <v>2660</v>
      </c>
      <c r="E2981" s="5" t="str">
        <f>VLOOKUP(F2981,'Set up'!$A$2:$C$57,2,FALSE)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up'!$A$2:$C$57,3,FALSE)</f>
        <v>120</v>
      </c>
      <c r="J2981" s="5">
        <f>VLOOKUP(F2981,'Set up'!$A$2:$D$57,4,FALSE)</f>
        <v>120</v>
      </c>
      <c r="K2981" s="4">
        <f t="shared" si="866"/>
        <v>45589</v>
      </c>
      <c r="L2981" s="5">
        <f t="shared" si="867"/>
        <v>10</v>
      </c>
      <c r="M2981" s="5">
        <f t="shared" si="868"/>
        <v>2024</v>
      </c>
      <c r="N2981" s="12">
        <v>523.6</v>
      </c>
      <c r="O2981" s="6">
        <f t="shared" ref="O2981:O2983" si="876">-N2981</f>
        <v>-523.6</v>
      </c>
      <c r="P2981" s="6">
        <f t="shared" si="872"/>
        <v>0</v>
      </c>
      <c r="Q2981" s="7">
        <v>4552504.8499999996</v>
      </c>
      <c r="R2981" s="44" t="str">
        <f>VLOOKUP(F2981,'Set up'!$A$2:$E$57,5,FALSE)</f>
        <v>Trsf</v>
      </c>
      <c r="S2981" s="1" t="s">
        <v>3148</v>
      </c>
    </row>
    <row r="2982" spans="1:19" ht="15" customHeight="1" x14ac:dyDescent="0.35">
      <c r="A2982" s="4">
        <v>45469</v>
      </c>
      <c r="B2982" s="5">
        <f t="shared" si="874"/>
        <v>6</v>
      </c>
      <c r="C2982" s="5">
        <f t="shared" si="875"/>
        <v>2024</v>
      </c>
      <c r="D2982" s="5" t="s">
        <v>2660</v>
      </c>
      <c r="E2982" s="5" t="str">
        <f>VLOOKUP(F2982,'Set up'!$A$2:$C$57,2,FALSE)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up'!$A$2:$C$57,3,FALSE)</f>
        <v>120</v>
      </c>
      <c r="J2982" s="5">
        <f>VLOOKUP(F2982,'Set up'!$A$2:$D$57,4,FALSE)</f>
        <v>120</v>
      </c>
      <c r="K2982" s="4">
        <f t="shared" si="866"/>
        <v>45589</v>
      </c>
      <c r="L2982" s="5">
        <f t="shared" si="867"/>
        <v>10</v>
      </c>
      <c r="M2982" s="5">
        <f t="shared" si="868"/>
        <v>2024</v>
      </c>
      <c r="N2982" s="12">
        <v>360</v>
      </c>
      <c r="O2982" s="6">
        <f t="shared" si="876"/>
        <v>-360</v>
      </c>
      <c r="P2982" s="6">
        <f t="shared" si="872"/>
        <v>0</v>
      </c>
      <c r="Q2982" s="7">
        <v>4552803.75</v>
      </c>
      <c r="R2982" s="44" t="str">
        <f>VLOOKUP(F2982,'Set up'!$A$2:$E$57,5,FALSE)</f>
        <v>Trsf</v>
      </c>
      <c r="S2982" s="1" t="s">
        <v>3148</v>
      </c>
    </row>
    <row r="2983" spans="1:19" ht="15" customHeight="1" x14ac:dyDescent="0.35">
      <c r="A2983" s="4">
        <v>45469</v>
      </c>
      <c r="B2983" s="5">
        <f t="shared" si="874"/>
        <v>6</v>
      </c>
      <c r="C2983" s="5">
        <f t="shared" si="875"/>
        <v>2024</v>
      </c>
      <c r="D2983" s="5" t="s">
        <v>2660</v>
      </c>
      <c r="E2983" s="5" t="str">
        <f>VLOOKUP(F2983,'Set up'!$A$2:$C$57,2,FALSE)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up'!$A$2:$C$57,3,FALSE)</f>
        <v>120</v>
      </c>
      <c r="J2983" s="5">
        <f>VLOOKUP(F2983,'Set up'!$A$2:$D$57,4,FALSE)</f>
        <v>120</v>
      </c>
      <c r="K2983" s="4">
        <f t="shared" si="866"/>
        <v>45589</v>
      </c>
      <c r="L2983" s="5">
        <f t="shared" si="867"/>
        <v>10</v>
      </c>
      <c r="M2983" s="5">
        <f t="shared" si="868"/>
        <v>2024</v>
      </c>
      <c r="N2983" s="12">
        <v>260</v>
      </c>
      <c r="O2983" s="6">
        <f t="shared" si="876"/>
        <v>-260</v>
      </c>
      <c r="P2983" s="6">
        <f t="shared" si="872"/>
        <v>0</v>
      </c>
      <c r="Q2983" s="7">
        <v>4566918.25</v>
      </c>
      <c r="R2983" s="44" t="str">
        <f>VLOOKUP(F2983,'Set up'!$A$2:$E$57,5,FALSE)</f>
        <v>Trsf</v>
      </c>
      <c r="S2983" s="1" t="s">
        <v>3148</v>
      </c>
    </row>
    <row r="2984" spans="1:19" ht="15" customHeight="1" x14ac:dyDescent="0.35">
      <c r="A2984" s="4">
        <v>45470</v>
      </c>
      <c r="B2984" s="5">
        <f t="shared" si="874"/>
        <v>6</v>
      </c>
      <c r="C2984" s="5">
        <f t="shared" si="875"/>
        <v>2024</v>
      </c>
      <c r="D2984" s="5" t="s">
        <v>2662</v>
      </c>
      <c r="E2984" s="5" t="str">
        <f>VLOOKUP(F2984,'Set up'!$A$2:$C$57,2,FALSE)</f>
        <v>C00000051</v>
      </c>
      <c r="F2984" s="1" t="s">
        <v>3062</v>
      </c>
      <c r="G2984" s="99" t="s">
        <v>1630</v>
      </c>
      <c r="H2984" s="5">
        <v>1</v>
      </c>
      <c r="I2984" s="5" t="str">
        <f>VLOOKUP(F2984,'Set up'!$A$2:$C$57,3,FALSE)</f>
        <v>Cash</v>
      </c>
      <c r="J2984" s="5">
        <f>VLOOKUP(F2984,'Set up'!$A$2:$D$57,4,FALSE)</f>
        <v>0</v>
      </c>
      <c r="K2984" s="4">
        <f t="shared" si="866"/>
        <v>45470</v>
      </c>
      <c r="L2984" s="5">
        <f t="shared" si="867"/>
        <v>6</v>
      </c>
      <c r="M2984" s="5">
        <f t="shared" si="868"/>
        <v>2024</v>
      </c>
      <c r="N2984" s="12">
        <v>337.5</v>
      </c>
      <c r="O2984" s="6">
        <f t="shared" ref="O2984:O2988" si="877">-N2984</f>
        <v>-337.5</v>
      </c>
      <c r="P2984" s="6">
        <f t="shared" si="872"/>
        <v>0</v>
      </c>
      <c r="Q2984" s="7">
        <v>4560881.75</v>
      </c>
      <c r="R2984" s="44" t="str">
        <f>VLOOKUP(F2984,'Set up'!$A$2:$E$57,5,FALSE)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74"/>
        <v>6</v>
      </c>
      <c r="C2985" s="5">
        <f t="shared" si="875"/>
        <v>2024</v>
      </c>
      <c r="D2985" s="5" t="s">
        <v>2662</v>
      </c>
      <c r="E2985" s="5" t="str">
        <f>VLOOKUP(F2985,'Set up'!$A$2:$C$57,2,FALSE)</f>
        <v>C00000051</v>
      </c>
      <c r="F2985" s="1" t="s">
        <v>3062</v>
      </c>
      <c r="G2985" s="99" t="s">
        <v>2570</v>
      </c>
      <c r="H2985" s="5">
        <v>1</v>
      </c>
      <c r="I2985" s="5" t="str">
        <f>VLOOKUP(F2985,'Set up'!$A$2:$C$57,3,FALSE)</f>
        <v>Cash</v>
      </c>
      <c r="J2985" s="5">
        <f>VLOOKUP(F2985,'Set up'!$A$2:$D$57,4,FALSE)</f>
        <v>0</v>
      </c>
      <c r="K2985" s="4">
        <f t="shared" si="866"/>
        <v>45470</v>
      </c>
      <c r="L2985" s="5">
        <f t="shared" si="867"/>
        <v>6</v>
      </c>
      <c r="M2985" s="5">
        <f t="shared" si="868"/>
        <v>2024</v>
      </c>
      <c r="N2985" s="12">
        <v>255</v>
      </c>
      <c r="O2985" s="6">
        <f t="shared" si="877"/>
        <v>-255</v>
      </c>
      <c r="P2985" s="6">
        <f t="shared" si="872"/>
        <v>0</v>
      </c>
      <c r="Q2985" s="7">
        <v>4559233.25</v>
      </c>
      <c r="R2985" s="44" t="str">
        <f>VLOOKUP(F2985,'Set up'!$A$2:$E$57,5,FALSE)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74"/>
        <v>6</v>
      </c>
      <c r="C2986" s="5">
        <f t="shared" si="875"/>
        <v>2024</v>
      </c>
      <c r="D2986" s="5" t="s">
        <v>2662</v>
      </c>
      <c r="E2986" s="5" t="str">
        <f>VLOOKUP(F2986,'Set up'!$A$2:$C$57,2,FALSE)</f>
        <v>C00000051</v>
      </c>
      <c r="F2986" s="1" t="s">
        <v>3062</v>
      </c>
      <c r="G2986" s="99" t="s">
        <v>1061</v>
      </c>
      <c r="H2986" s="5">
        <v>1</v>
      </c>
      <c r="I2986" s="5" t="str">
        <f>VLOOKUP(F2986,'Set up'!$A$2:$C$57,3,FALSE)</f>
        <v>Cash</v>
      </c>
      <c r="J2986" s="5">
        <f>VLOOKUP(F2986,'Set up'!$A$2:$D$57,4,FALSE)</f>
        <v>0</v>
      </c>
      <c r="K2986" s="4">
        <f t="shared" si="866"/>
        <v>45470</v>
      </c>
      <c r="L2986" s="5">
        <f t="shared" si="867"/>
        <v>6</v>
      </c>
      <c r="M2986" s="5">
        <f t="shared" si="868"/>
        <v>2024</v>
      </c>
      <c r="N2986" s="12">
        <v>100</v>
      </c>
      <c r="O2986" s="6">
        <f t="shared" si="877"/>
        <v>-100</v>
      </c>
      <c r="P2986" s="6">
        <f t="shared" si="872"/>
        <v>0</v>
      </c>
      <c r="Q2986" s="7">
        <v>4558877.75</v>
      </c>
      <c r="R2986" s="44" t="str">
        <f>VLOOKUP(F2986,'Set up'!$A$2:$E$57,5,FALSE)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74"/>
        <v>6</v>
      </c>
      <c r="C2987" s="5">
        <f t="shared" si="875"/>
        <v>2024</v>
      </c>
      <c r="D2987" s="5" t="s">
        <v>2662</v>
      </c>
      <c r="E2987" s="5" t="str">
        <f>VLOOKUP(F2987,'Set up'!$A$2:$C$57,2,FALSE)</f>
        <v>C00000051</v>
      </c>
      <c r="F2987" s="1" t="s">
        <v>3062</v>
      </c>
      <c r="G2987" s="99" t="s">
        <v>2646</v>
      </c>
      <c r="H2987" s="5">
        <v>1</v>
      </c>
      <c r="I2987" s="5" t="str">
        <f>VLOOKUP(F2987,'Set up'!$A$2:$C$57,3,FALSE)</f>
        <v>Cash</v>
      </c>
      <c r="J2987" s="5">
        <f>VLOOKUP(F2987,'Set up'!$A$2:$D$57,4,FALSE)</f>
        <v>0</v>
      </c>
      <c r="K2987" s="4">
        <f t="shared" si="866"/>
        <v>45470</v>
      </c>
      <c r="L2987" s="5">
        <f t="shared" si="867"/>
        <v>6</v>
      </c>
      <c r="M2987" s="5">
        <f t="shared" si="868"/>
        <v>2024</v>
      </c>
      <c r="N2987" s="12">
        <v>62.5</v>
      </c>
      <c r="O2987" s="6">
        <f t="shared" si="877"/>
        <v>-62.5</v>
      </c>
      <c r="P2987" s="6">
        <f t="shared" si="872"/>
        <v>0</v>
      </c>
      <c r="Q2987" s="7">
        <v>4558220.25</v>
      </c>
      <c r="R2987" s="44" t="str">
        <f>VLOOKUP(F2987,'Set up'!$A$2:$E$57,5,FALSE)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74"/>
        <v>6</v>
      </c>
      <c r="C2988" s="5">
        <f t="shared" si="875"/>
        <v>2024</v>
      </c>
      <c r="D2988" s="5" t="s">
        <v>2664</v>
      </c>
      <c r="E2988" s="5" t="str">
        <f>VLOOKUP(F2988,'Set up'!$A$2:$C$57,2,FALSE)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up'!$A$2:$C$57,3,FALSE)</f>
        <v>Cash</v>
      </c>
      <c r="J2988" s="5">
        <f>VLOOKUP(F2988,'Set up'!$A$2:$D$57,4,FALSE)</f>
        <v>0</v>
      </c>
      <c r="K2988" s="4">
        <f t="shared" si="866"/>
        <v>45471</v>
      </c>
      <c r="L2988" s="5">
        <f t="shared" si="867"/>
        <v>6</v>
      </c>
      <c r="M2988" s="5">
        <f t="shared" si="868"/>
        <v>2024</v>
      </c>
      <c r="N2988" s="12">
        <v>937.5</v>
      </c>
      <c r="O2988" s="6">
        <f t="shared" si="877"/>
        <v>-937.5</v>
      </c>
      <c r="P2988" s="6">
        <f t="shared" si="872"/>
        <v>0</v>
      </c>
      <c r="Q2988" s="7">
        <v>4571871.25</v>
      </c>
      <c r="R2988" s="44" t="str">
        <f>VLOOKUP(F2988,'Set up'!$A$2:$E$57,5,FALSE)</f>
        <v>Trsf</v>
      </c>
      <c r="S2988" s="1" t="s">
        <v>3186</v>
      </c>
    </row>
    <row r="2989" spans="1:19" ht="15" customHeight="1" x14ac:dyDescent="0.35">
      <c r="A2989" s="4">
        <v>45471</v>
      </c>
      <c r="B2989" s="5">
        <f t="shared" si="874"/>
        <v>6</v>
      </c>
      <c r="C2989" s="5">
        <f t="shared" si="875"/>
        <v>2024</v>
      </c>
      <c r="D2989" s="5" t="s">
        <v>2665</v>
      </c>
      <c r="E2989" s="5" t="str">
        <f>VLOOKUP(F2989,'Set up'!$A$2:$C$57,2,FALSE)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up'!$A$2:$C$57,3,FALSE)</f>
        <v>Cash</v>
      </c>
      <c r="J2989" s="5">
        <f>VLOOKUP(F2989,'Set up'!$A$2:$D$57,4,FALSE)</f>
        <v>0</v>
      </c>
      <c r="K2989" s="4">
        <f t="shared" si="866"/>
        <v>45471</v>
      </c>
      <c r="L2989" s="5">
        <f t="shared" si="867"/>
        <v>6</v>
      </c>
      <c r="M2989" s="5">
        <f t="shared" si="868"/>
        <v>2024</v>
      </c>
      <c r="N2989" s="12">
        <v>24420</v>
      </c>
      <c r="O2989" s="12">
        <f>-3211.6-21208.4</f>
        <v>-24420</v>
      </c>
      <c r="P2989" s="6">
        <f t="shared" si="872"/>
        <v>0</v>
      </c>
      <c r="Q2989" s="7">
        <v>4597652.75</v>
      </c>
      <c r="R2989" s="44" t="str">
        <f>VLOOKUP(F2989,'Set up'!$A$2:$E$57,5,FALSE)</f>
        <v>Trsf</v>
      </c>
      <c r="S2989" s="1" t="s">
        <v>3187</v>
      </c>
    </row>
    <row r="2990" spans="1:19" ht="15" customHeight="1" x14ac:dyDescent="0.35">
      <c r="A2990" s="4">
        <v>45471</v>
      </c>
      <c r="B2990" s="5">
        <f t="shared" si="874"/>
        <v>6</v>
      </c>
      <c r="C2990" s="5">
        <f t="shared" si="875"/>
        <v>2024</v>
      </c>
      <c r="D2990" s="5" t="s">
        <v>2665</v>
      </c>
      <c r="E2990" s="5" t="str">
        <f>VLOOKUP(F2990,'Set up'!$A$2:$C$57,2,FALSE)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up'!$A$2:$C$57,3,FALSE)</f>
        <v>Cash</v>
      </c>
      <c r="J2990" s="5">
        <f>VLOOKUP(F2990,'Set up'!$A$2:$D$57,4,FALSE)</f>
        <v>0</v>
      </c>
      <c r="K2990" s="4">
        <f t="shared" si="866"/>
        <v>45471</v>
      </c>
      <c r="L2990" s="5">
        <f t="shared" si="867"/>
        <v>6</v>
      </c>
      <c r="M2990" s="5">
        <f t="shared" si="868"/>
        <v>2024</v>
      </c>
      <c r="N2990" s="12">
        <v>10156.5</v>
      </c>
      <c r="O2990" s="12">
        <f>-3791.6</f>
        <v>-3791.6</v>
      </c>
      <c r="P2990" s="6">
        <f t="shared" si="872"/>
        <v>6364.9</v>
      </c>
      <c r="Q2990" s="7">
        <v>4585043.75</v>
      </c>
      <c r="R2990" s="44" t="str">
        <f>VLOOKUP(F2990,'Set up'!$A$2:$E$57,5,FALSE)</f>
        <v>Trsf</v>
      </c>
      <c r="S2990" s="1" t="s">
        <v>3188</v>
      </c>
    </row>
    <row r="2991" spans="1:19" ht="15" customHeight="1" x14ac:dyDescent="0.35">
      <c r="A2991" s="4">
        <v>45471</v>
      </c>
      <c r="B2991" s="5">
        <f t="shared" si="874"/>
        <v>6</v>
      </c>
      <c r="C2991" s="5">
        <f t="shared" si="875"/>
        <v>2024</v>
      </c>
      <c r="D2991" s="5" t="s">
        <v>2665</v>
      </c>
      <c r="E2991" s="5" t="str">
        <f>VLOOKUP(F2991,'Set up'!$A$2:$C$57,2,FALSE)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up'!$A$2:$C$57,3,FALSE)</f>
        <v>Cash</v>
      </c>
      <c r="J2991" s="5">
        <f>VLOOKUP(F2991,'Set up'!$A$2:$D$57,4,FALSE)</f>
        <v>0</v>
      </c>
      <c r="K2991" s="4">
        <f t="shared" si="866"/>
        <v>45471</v>
      </c>
      <c r="L2991" s="5">
        <f t="shared" si="867"/>
        <v>6</v>
      </c>
      <c r="M2991" s="5">
        <f t="shared" si="868"/>
        <v>2024</v>
      </c>
      <c r="N2991" s="12">
        <v>702</v>
      </c>
      <c r="O2991" s="12"/>
      <c r="P2991" s="6">
        <f t="shared" si="872"/>
        <v>702</v>
      </c>
      <c r="Q2991" s="7">
        <v>4576561.75</v>
      </c>
      <c r="R2991" s="44" t="str">
        <f>VLOOKUP(F2991,'Set up'!$A$2:$E$57,5,FALSE)</f>
        <v>Trsf</v>
      </c>
    </row>
    <row r="2992" spans="1:19" ht="15" customHeight="1" x14ac:dyDescent="0.35">
      <c r="A2992" s="4">
        <v>45471</v>
      </c>
      <c r="B2992" s="5">
        <f t="shared" si="874"/>
        <v>6</v>
      </c>
      <c r="C2992" s="5">
        <f t="shared" si="875"/>
        <v>2024</v>
      </c>
      <c r="D2992" s="5" t="s">
        <v>2665</v>
      </c>
      <c r="E2992" s="5" t="str">
        <f>VLOOKUP(F2992,'Set up'!$A$2:$C$57,2,FALSE)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up'!$A$2:$C$57,3,FALSE)</f>
        <v>Cash</v>
      </c>
      <c r="J2992" s="5">
        <f>VLOOKUP(F2992,'Set up'!$A$2:$D$57,4,FALSE)</f>
        <v>0</v>
      </c>
      <c r="K2992" s="4">
        <f t="shared" si="866"/>
        <v>45471</v>
      </c>
      <c r="L2992" s="5">
        <f t="shared" si="867"/>
        <v>6</v>
      </c>
      <c r="M2992" s="5">
        <f t="shared" si="868"/>
        <v>2024</v>
      </c>
      <c r="N2992" s="12">
        <v>3740</v>
      </c>
      <c r="O2992" s="12"/>
      <c r="P2992" s="6">
        <f t="shared" si="872"/>
        <v>3740</v>
      </c>
      <c r="Q2992" s="7">
        <v>4536218.45</v>
      </c>
      <c r="R2992" s="44" t="str">
        <f>VLOOKUP(F2992,'Set up'!$A$2:$E$57,5,FALSE)</f>
        <v>Trsf</v>
      </c>
    </row>
    <row r="2993" spans="1:19" ht="15" customHeight="1" x14ac:dyDescent="0.35">
      <c r="A2993" s="4">
        <v>45471</v>
      </c>
      <c r="B2993" s="5">
        <f t="shared" si="874"/>
        <v>6</v>
      </c>
      <c r="C2993" s="5">
        <f t="shared" si="875"/>
        <v>2024</v>
      </c>
      <c r="D2993" s="5" t="s">
        <v>2665</v>
      </c>
      <c r="E2993" s="5" t="str">
        <f>VLOOKUP(F2993,'Set up'!$A$2:$C$57,2,FALSE)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up'!$A$2:$C$57,3,FALSE)</f>
        <v>Cash</v>
      </c>
      <c r="J2993" s="5">
        <f>VLOOKUP(F2993,'Set up'!$A$2:$D$57,4,FALSE)</f>
        <v>0</v>
      </c>
      <c r="K2993" s="4">
        <f t="shared" si="866"/>
        <v>45471</v>
      </c>
      <c r="L2993" s="5">
        <f t="shared" si="867"/>
        <v>6</v>
      </c>
      <c r="M2993" s="5">
        <f t="shared" si="868"/>
        <v>2024</v>
      </c>
      <c r="N2993" s="12">
        <v>760</v>
      </c>
      <c r="O2993" s="12"/>
      <c r="P2993" s="6">
        <f t="shared" si="872"/>
        <v>760</v>
      </c>
      <c r="Q2993" s="7">
        <v>4527335.45</v>
      </c>
      <c r="R2993" s="44" t="str">
        <f>VLOOKUP(F2993,'Set up'!$A$2:$E$57,5,FALSE)</f>
        <v>Trsf</v>
      </c>
    </row>
    <row r="2994" spans="1:19" ht="15" customHeight="1" x14ac:dyDescent="0.35">
      <c r="A2994" s="4">
        <v>45471</v>
      </c>
      <c r="B2994" s="5">
        <f t="shared" si="874"/>
        <v>6</v>
      </c>
      <c r="C2994" s="5">
        <f t="shared" si="875"/>
        <v>2024</v>
      </c>
      <c r="D2994" s="5" t="s">
        <v>2665</v>
      </c>
      <c r="E2994" s="5" t="str">
        <f>VLOOKUP(F2994,'Set up'!$A$2:$C$57,2,FALSE)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up'!$A$2:$C$57,3,FALSE)</f>
        <v>Cash</v>
      </c>
      <c r="J2994" s="5">
        <f>VLOOKUP(F2994,'Set up'!$A$2:$D$57,4,FALSE)</f>
        <v>0</v>
      </c>
      <c r="K2994" s="4">
        <f t="shared" si="866"/>
        <v>45471</v>
      </c>
      <c r="L2994" s="5">
        <f t="shared" si="867"/>
        <v>6</v>
      </c>
      <c r="M2994" s="5">
        <f t="shared" si="868"/>
        <v>2024</v>
      </c>
      <c r="N2994" s="12">
        <v>2000</v>
      </c>
      <c r="O2994" s="12"/>
      <c r="P2994" s="6">
        <f t="shared" si="872"/>
        <v>2000</v>
      </c>
      <c r="Q2994" s="7">
        <v>4529735.45</v>
      </c>
      <c r="R2994" s="44" t="str">
        <f>VLOOKUP(F2994,'Set up'!$A$2:$E$57,5,FALSE)</f>
        <v>Trsf</v>
      </c>
    </row>
    <row r="2995" spans="1:19" ht="15" customHeight="1" x14ac:dyDescent="0.35">
      <c r="A2995" s="4">
        <v>45475</v>
      </c>
      <c r="B2995" s="5">
        <f t="shared" ref="B2995:B3058" si="878">MONTH(A2995)</f>
        <v>7</v>
      </c>
      <c r="C2995" s="5">
        <f t="shared" ref="C2995:C3058" si="879">YEAR(A2995)</f>
        <v>2024</v>
      </c>
      <c r="D2995" s="5" t="s">
        <v>2746</v>
      </c>
      <c r="E2995" s="5" t="str">
        <f>VLOOKUP(F2995,'Set up'!$A$2:$C$57,2,FALSE)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up'!$A$2:$C$57,3,FALSE)</f>
        <v>Cash</v>
      </c>
      <c r="J2995" s="5">
        <f>VLOOKUP(F2995,'Set up'!$A$2:$D$57,4,FALSE)</f>
        <v>0</v>
      </c>
      <c r="K2995" s="4">
        <f t="shared" si="866"/>
        <v>45475</v>
      </c>
      <c r="L2995" s="5">
        <f t="shared" si="867"/>
        <v>7</v>
      </c>
      <c r="M2995" s="5">
        <f t="shared" si="868"/>
        <v>2024</v>
      </c>
      <c r="N2995" s="12">
        <v>337.5</v>
      </c>
      <c r="O2995" s="6">
        <f t="shared" ref="O2995:O3001" si="880">-N2995</f>
        <v>-337.5</v>
      </c>
      <c r="P2995" s="6">
        <f t="shared" si="872"/>
        <v>0</v>
      </c>
      <c r="Q2995" s="7">
        <v>4911607.95</v>
      </c>
      <c r="R2995" s="44" t="str">
        <f>VLOOKUP(F2995,'Set up'!$A$2:$E$57,5,FALSE)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78"/>
        <v>7</v>
      </c>
      <c r="C2996" s="5">
        <f t="shared" si="879"/>
        <v>2024</v>
      </c>
      <c r="D2996" s="5" t="s">
        <v>2746</v>
      </c>
      <c r="E2996" s="5" t="str">
        <f>VLOOKUP(F2996,'Set up'!$A$2:$C$57,2,FALSE)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up'!$A$2:$C$57,3,FALSE)</f>
        <v>Cash</v>
      </c>
      <c r="J2996" s="5">
        <f>VLOOKUP(F2996,'Set up'!$A$2:$D$57,4,FALSE)</f>
        <v>0</v>
      </c>
      <c r="K2996" s="4">
        <f t="shared" si="866"/>
        <v>45475</v>
      </c>
      <c r="L2996" s="5">
        <f t="shared" si="867"/>
        <v>7</v>
      </c>
      <c r="M2996" s="5">
        <f t="shared" si="868"/>
        <v>2024</v>
      </c>
      <c r="N2996" s="12">
        <v>255</v>
      </c>
      <c r="O2996" s="6">
        <f t="shared" si="880"/>
        <v>-255</v>
      </c>
      <c r="P2996" s="6">
        <f t="shared" si="872"/>
        <v>0</v>
      </c>
      <c r="Q2996" s="7">
        <v>4911862.95</v>
      </c>
      <c r="R2996" s="44" t="str">
        <f>VLOOKUP(F2996,'Set up'!$A$2:$E$57,5,FALSE)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78"/>
        <v>7</v>
      </c>
      <c r="C2997" s="5">
        <f t="shared" si="879"/>
        <v>2024</v>
      </c>
      <c r="D2997" s="5" t="s">
        <v>2746</v>
      </c>
      <c r="E2997" s="5" t="str">
        <f>VLOOKUP(F2997,'Set up'!$A$2:$C$57,2,FALSE)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up'!$A$2:$C$57,3,FALSE)</f>
        <v>Cash</v>
      </c>
      <c r="J2997" s="5">
        <f>VLOOKUP(F2997,'Set up'!$A$2:$D$57,4,FALSE)</f>
        <v>0</v>
      </c>
      <c r="K2997" s="4">
        <f t="shared" si="866"/>
        <v>45475</v>
      </c>
      <c r="L2997" s="5">
        <f t="shared" si="867"/>
        <v>7</v>
      </c>
      <c r="M2997" s="5">
        <f t="shared" si="868"/>
        <v>2024</v>
      </c>
      <c r="N2997" s="12">
        <v>115</v>
      </c>
      <c r="O2997" s="6">
        <f t="shared" si="880"/>
        <v>-115</v>
      </c>
      <c r="P2997" s="6">
        <f t="shared" si="872"/>
        <v>0</v>
      </c>
      <c r="Q2997" s="7">
        <v>4911977.95</v>
      </c>
      <c r="R2997" s="44" t="str">
        <f>VLOOKUP(F2997,'Set up'!$A$2:$E$57,5,FALSE)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78"/>
        <v>7</v>
      </c>
      <c r="C2998" s="5">
        <f t="shared" si="879"/>
        <v>2024</v>
      </c>
      <c r="D2998" s="5" t="s">
        <v>2746</v>
      </c>
      <c r="E2998" s="5" t="str">
        <f>VLOOKUP(F2998,'Set up'!$A$2:$C$57,2,FALSE)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up'!$A$2:$C$57,3,FALSE)</f>
        <v>Cash</v>
      </c>
      <c r="J2998" s="5">
        <f>VLOOKUP(F2998,'Set up'!$A$2:$D$57,4,FALSE)</f>
        <v>0</v>
      </c>
      <c r="K2998" s="4">
        <f t="shared" si="866"/>
        <v>45475</v>
      </c>
      <c r="L2998" s="5">
        <f t="shared" si="867"/>
        <v>7</v>
      </c>
      <c r="M2998" s="5">
        <f t="shared" si="868"/>
        <v>2024</v>
      </c>
      <c r="N2998" s="12">
        <v>49</v>
      </c>
      <c r="O2998" s="6">
        <f t="shared" si="880"/>
        <v>-49</v>
      </c>
      <c r="P2998" s="6">
        <f t="shared" si="872"/>
        <v>0</v>
      </c>
      <c r="Q2998" s="7">
        <v>4912026.95</v>
      </c>
      <c r="R2998" s="44" t="str">
        <f>VLOOKUP(F2998,'Set up'!$A$2:$E$57,5,FALSE)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78"/>
        <v>7</v>
      </c>
      <c r="C2999" s="5">
        <f t="shared" si="879"/>
        <v>2024</v>
      </c>
      <c r="D2999" s="5" t="s">
        <v>2746</v>
      </c>
      <c r="E2999" s="5" t="str">
        <f>VLOOKUP(F2999,'Set up'!$A$2:$C$57,2,FALSE)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up'!$A$2:$C$57,3,FALSE)</f>
        <v>Cash</v>
      </c>
      <c r="J2999" s="5">
        <f>VLOOKUP(F2999,'Set up'!$A$2:$D$57,4,FALSE)</f>
        <v>0</v>
      </c>
      <c r="K2999" s="4">
        <f t="shared" si="866"/>
        <v>45475</v>
      </c>
      <c r="L2999" s="5">
        <f t="shared" si="867"/>
        <v>7</v>
      </c>
      <c r="M2999" s="5">
        <f t="shared" si="868"/>
        <v>2024</v>
      </c>
      <c r="N2999" s="12">
        <v>297</v>
      </c>
      <c r="O2999" s="6">
        <f t="shared" si="880"/>
        <v>-297</v>
      </c>
      <c r="P2999" s="6">
        <f t="shared" si="872"/>
        <v>0</v>
      </c>
      <c r="Q2999" s="7">
        <v>4912323.95</v>
      </c>
      <c r="R2999" s="44" t="str">
        <f>VLOOKUP(F2999,'Set up'!$A$2:$E$57,5,FALSE)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78"/>
        <v>7</v>
      </c>
      <c r="C3000" s="5">
        <f t="shared" si="879"/>
        <v>2024</v>
      </c>
      <c r="D3000" s="5" t="s">
        <v>2746</v>
      </c>
      <c r="E3000" s="5" t="str">
        <f>VLOOKUP(F3000,'Set up'!$A$2:$C$57,2,FALSE)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up'!$A$2:$C$57,3,FALSE)</f>
        <v>Cash</v>
      </c>
      <c r="J3000" s="5">
        <f>VLOOKUP(F3000,'Set up'!$A$2:$D$57,4,FALSE)</f>
        <v>0</v>
      </c>
      <c r="K3000" s="4">
        <f t="shared" si="866"/>
        <v>45475</v>
      </c>
      <c r="L3000" s="5">
        <f t="shared" si="867"/>
        <v>7</v>
      </c>
      <c r="M3000" s="5">
        <f t="shared" si="868"/>
        <v>2024</v>
      </c>
      <c r="N3000" s="12">
        <v>48</v>
      </c>
      <c r="O3000" s="6">
        <f t="shared" si="880"/>
        <v>-48</v>
      </c>
      <c r="P3000" s="6">
        <f t="shared" si="872"/>
        <v>0</v>
      </c>
      <c r="Q3000" s="7">
        <v>4912371.95</v>
      </c>
      <c r="R3000" s="44" t="str">
        <f>VLOOKUP(F3000,'Set up'!$A$2:$E$57,5,FALSE)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78"/>
        <v>7</v>
      </c>
      <c r="C3001" s="5">
        <f t="shared" si="879"/>
        <v>2024</v>
      </c>
      <c r="D3001" s="5" t="s">
        <v>2746</v>
      </c>
      <c r="E3001" s="5" t="str">
        <f>VLOOKUP(F3001,'Set up'!$A$2:$C$57,2,FALSE)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up'!$A$2:$C$57,3,FALSE)</f>
        <v>Cash</v>
      </c>
      <c r="J3001" s="5">
        <f>VLOOKUP(F3001,'Set up'!$A$2:$D$57,4,FALSE)</f>
        <v>0</v>
      </c>
      <c r="K3001" s="4">
        <f t="shared" si="866"/>
        <v>45475</v>
      </c>
      <c r="L3001" s="5">
        <f t="shared" si="867"/>
        <v>7</v>
      </c>
      <c r="M3001" s="5">
        <f t="shared" si="868"/>
        <v>2024</v>
      </c>
      <c r="N3001" s="12">
        <v>30</v>
      </c>
      <c r="O3001" s="6">
        <f t="shared" si="880"/>
        <v>-30</v>
      </c>
      <c r="P3001" s="6">
        <f t="shared" si="872"/>
        <v>0</v>
      </c>
      <c r="Q3001" s="7">
        <v>4912401.95</v>
      </c>
      <c r="R3001" s="44" t="str">
        <f>VLOOKUP(F3001,'Set up'!$A$2:$E$57,5,FALSE)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78"/>
        <v>7</v>
      </c>
      <c r="C3002" s="5">
        <f t="shared" si="879"/>
        <v>2024</v>
      </c>
      <c r="D3002" s="5" t="s">
        <v>2748</v>
      </c>
      <c r="E3002" s="5" t="str">
        <f>VLOOKUP(F3002,'Set up'!$A$2:$C$57,2,FALSE)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up'!$A$2:$C$57,3,FALSE)</f>
        <v>120</v>
      </c>
      <c r="J3002" s="5">
        <f>VLOOKUP(F3002,'Set up'!$A$2:$D$57,4,FALSE)</f>
        <v>120</v>
      </c>
      <c r="K3002" s="4">
        <f t="shared" si="866"/>
        <v>45595</v>
      </c>
      <c r="L3002" s="5">
        <f t="shared" si="867"/>
        <v>10</v>
      </c>
      <c r="M3002" s="5">
        <f t="shared" si="868"/>
        <v>2024</v>
      </c>
      <c r="N3002" s="12">
        <v>160</v>
      </c>
      <c r="O3002" s="12"/>
      <c r="P3002" s="6">
        <f t="shared" si="872"/>
        <v>160</v>
      </c>
      <c r="Q3002" s="7">
        <v>4912561.95</v>
      </c>
      <c r="R3002" s="44" t="str">
        <f>VLOOKUP(F3002,'Set up'!$A$2:$E$57,5,FALSE)</f>
        <v>Trsf</v>
      </c>
    </row>
    <row r="3003" spans="1:19" ht="15" customHeight="1" x14ac:dyDescent="0.35">
      <c r="A3003" s="4">
        <v>45475</v>
      </c>
      <c r="B3003" s="5">
        <f t="shared" si="878"/>
        <v>7</v>
      </c>
      <c r="C3003" s="5">
        <f t="shared" si="879"/>
        <v>2024</v>
      </c>
      <c r="D3003" s="5" t="s">
        <v>2748</v>
      </c>
      <c r="E3003" s="5" t="str">
        <f>VLOOKUP(F3003,'Set up'!$A$2:$C$57,2,FALSE)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up'!$A$2:$C$57,3,FALSE)</f>
        <v>120</v>
      </c>
      <c r="J3003" s="5">
        <f>VLOOKUP(F3003,'Set up'!$A$2:$D$57,4,FALSE)</f>
        <v>120</v>
      </c>
      <c r="K3003" s="4">
        <f t="shared" si="866"/>
        <v>45595</v>
      </c>
      <c r="L3003" s="5">
        <f t="shared" si="867"/>
        <v>10</v>
      </c>
      <c r="M3003" s="5">
        <f t="shared" si="868"/>
        <v>2024</v>
      </c>
      <c r="N3003" s="12">
        <v>260</v>
      </c>
      <c r="O3003" s="12"/>
      <c r="P3003" s="6">
        <f t="shared" si="872"/>
        <v>260</v>
      </c>
      <c r="Q3003" s="7">
        <v>4912821.95</v>
      </c>
      <c r="R3003" s="44" t="str">
        <f>VLOOKUP(F3003,'Set up'!$A$2:$E$57,5,FALSE)</f>
        <v>Trsf</v>
      </c>
    </row>
    <row r="3004" spans="1:19" ht="15" customHeight="1" x14ac:dyDescent="0.35">
      <c r="A3004" s="4">
        <v>45475</v>
      </c>
      <c r="B3004" s="5">
        <f t="shared" si="878"/>
        <v>7</v>
      </c>
      <c r="C3004" s="5">
        <f t="shared" si="879"/>
        <v>2024</v>
      </c>
      <c r="D3004" s="5" t="s">
        <v>2749</v>
      </c>
      <c r="E3004" s="5" t="str">
        <f>VLOOKUP(F3004,'Set up'!$A$2:$C$57,2,FALSE)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up'!$A$2:$C$57,3,FALSE)</f>
        <v>Cash</v>
      </c>
      <c r="J3004" s="5">
        <f>VLOOKUP(F3004,'Set up'!$A$2:$D$57,4,FALSE)</f>
        <v>0</v>
      </c>
      <c r="K3004" s="4">
        <f t="shared" si="866"/>
        <v>45475</v>
      </c>
      <c r="L3004" s="5">
        <f t="shared" si="867"/>
        <v>7</v>
      </c>
      <c r="M3004" s="5">
        <f t="shared" si="868"/>
        <v>2024</v>
      </c>
      <c r="N3004" s="12">
        <v>534</v>
      </c>
      <c r="O3004" s="6">
        <f t="shared" ref="O3004:O3005" si="881">-N3004</f>
        <v>-534</v>
      </c>
      <c r="P3004" s="6">
        <f t="shared" si="872"/>
        <v>0</v>
      </c>
      <c r="Q3004" s="7">
        <v>4913355.95</v>
      </c>
      <c r="R3004" s="44" t="str">
        <f>VLOOKUP(F3004,'Set up'!$A$2:$E$57,5,FALSE)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78"/>
        <v>7</v>
      </c>
      <c r="C3005" s="5">
        <f t="shared" si="879"/>
        <v>2024</v>
      </c>
      <c r="D3005" s="5" t="s">
        <v>2749</v>
      </c>
      <c r="E3005" s="5" t="str">
        <f>VLOOKUP(F3005,'Set up'!$A$2:$C$57,2,FALSE)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up'!$A$2:$C$57,3,FALSE)</f>
        <v>Cash</v>
      </c>
      <c r="J3005" s="5">
        <f>VLOOKUP(F3005,'Set up'!$A$2:$D$57,4,FALSE)</f>
        <v>0</v>
      </c>
      <c r="K3005" s="4">
        <f t="shared" si="866"/>
        <v>45475</v>
      </c>
      <c r="L3005" s="5">
        <f t="shared" si="867"/>
        <v>7</v>
      </c>
      <c r="M3005" s="5">
        <f t="shared" si="868"/>
        <v>2024</v>
      </c>
      <c r="N3005" s="12">
        <v>552</v>
      </c>
      <c r="O3005" s="6">
        <f t="shared" si="881"/>
        <v>-552</v>
      </c>
      <c r="P3005" s="6">
        <f t="shared" si="872"/>
        <v>0</v>
      </c>
      <c r="Q3005" s="7">
        <v>4913907.95</v>
      </c>
      <c r="R3005" s="44" t="str">
        <f>VLOOKUP(F3005,'Set up'!$A$2:$E$57,5,FALSE)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78"/>
        <v>7</v>
      </c>
      <c r="C3006" s="5">
        <f t="shared" si="879"/>
        <v>2024</v>
      </c>
      <c r="D3006" s="5" t="s">
        <v>2750</v>
      </c>
      <c r="E3006" s="5" t="str">
        <f>VLOOKUP(F3006,'Set up'!$A$2:$C$57,2,FALSE)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up'!$A$2:$C$57,3,FALSE)</f>
        <v>Cash</v>
      </c>
      <c r="J3006" s="5">
        <f>VLOOKUP(F3006,'Set up'!$A$2:$D$57,4,FALSE)</f>
        <v>0</v>
      </c>
      <c r="K3006" s="4">
        <f t="shared" si="866"/>
        <v>45475</v>
      </c>
      <c r="L3006" s="5">
        <f t="shared" si="867"/>
        <v>7</v>
      </c>
      <c r="M3006" s="5">
        <f t="shared" si="868"/>
        <v>2024</v>
      </c>
      <c r="N3006" s="12">
        <v>7040</v>
      </c>
      <c r="O3006" s="12">
        <f>-511.1-5000</f>
        <v>-5511.1</v>
      </c>
      <c r="P3006" s="6">
        <f t="shared" si="872"/>
        <v>1528.8999999999996</v>
      </c>
      <c r="Q3006" s="7">
        <v>4920947.95</v>
      </c>
      <c r="R3006" s="44" t="str">
        <f>VLOOKUP(F3006,'Set up'!$A$2:$E$57,5,FALSE)</f>
        <v>Trsf</v>
      </c>
      <c r="S3006" s="1" t="s">
        <v>3193</v>
      </c>
    </row>
    <row r="3007" spans="1:19" ht="15" customHeight="1" x14ac:dyDescent="0.35">
      <c r="A3007" s="4">
        <v>45475</v>
      </c>
      <c r="B3007" s="5">
        <f t="shared" si="878"/>
        <v>7</v>
      </c>
      <c r="C3007" s="5">
        <f t="shared" si="879"/>
        <v>2024</v>
      </c>
      <c r="D3007" s="5" t="s">
        <v>2750</v>
      </c>
      <c r="E3007" s="5" t="str">
        <f>VLOOKUP(F3007,'Set up'!$A$2:$C$57,2,FALSE)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up'!$A$2:$C$57,3,FALSE)</f>
        <v>Cash</v>
      </c>
      <c r="J3007" s="5">
        <f>VLOOKUP(F3007,'Set up'!$A$2:$D$57,4,FALSE)</f>
        <v>0</v>
      </c>
      <c r="K3007" s="4">
        <f t="shared" si="866"/>
        <v>45475</v>
      </c>
      <c r="L3007" s="5">
        <f t="shared" si="867"/>
        <v>7</v>
      </c>
      <c r="M3007" s="5">
        <f t="shared" si="868"/>
        <v>2024</v>
      </c>
      <c r="N3007" s="12">
        <v>1108.4000000000001</v>
      </c>
      <c r="O3007" s="12"/>
      <c r="P3007" s="6">
        <f t="shared" si="872"/>
        <v>1108.4000000000001</v>
      </c>
      <c r="Q3007" s="7">
        <v>4922056.3500000006</v>
      </c>
      <c r="R3007" s="44" t="str">
        <f>VLOOKUP(F3007,'Set up'!$A$2:$E$57,5,FALSE)</f>
        <v>Trsf</v>
      </c>
    </row>
    <row r="3008" spans="1:19" ht="15" customHeight="1" x14ac:dyDescent="0.35">
      <c r="A3008" s="4">
        <v>45475</v>
      </c>
      <c r="B3008" s="5">
        <f t="shared" si="878"/>
        <v>7</v>
      </c>
      <c r="C3008" s="5">
        <f t="shared" si="879"/>
        <v>2024</v>
      </c>
      <c r="D3008" s="5" t="s">
        <v>2750</v>
      </c>
      <c r="E3008" s="5" t="str">
        <f>VLOOKUP(F3008,'Set up'!$A$2:$C$57,2,FALSE)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up'!$A$2:$C$57,3,FALSE)</f>
        <v>Cash</v>
      </c>
      <c r="J3008" s="5">
        <f>VLOOKUP(F3008,'Set up'!$A$2:$D$57,4,FALSE)</f>
        <v>0</v>
      </c>
      <c r="K3008" s="4">
        <f t="shared" si="866"/>
        <v>45475</v>
      </c>
      <c r="L3008" s="5">
        <f t="shared" si="867"/>
        <v>7</v>
      </c>
      <c r="M3008" s="5">
        <f t="shared" si="868"/>
        <v>2024</v>
      </c>
      <c r="N3008" s="12">
        <v>320</v>
      </c>
      <c r="O3008" s="12"/>
      <c r="P3008" s="6">
        <f t="shared" si="872"/>
        <v>320</v>
      </c>
      <c r="Q3008" s="7">
        <v>4922376.3500000006</v>
      </c>
      <c r="R3008" s="44" t="str">
        <f>VLOOKUP(F3008,'Set up'!$A$2:$E$57,5,FALSE)</f>
        <v>Trsf</v>
      </c>
    </row>
    <row r="3009" spans="1:19" ht="15" customHeight="1" x14ac:dyDescent="0.35">
      <c r="A3009" s="4">
        <v>45475</v>
      </c>
      <c r="B3009" s="5">
        <f t="shared" si="878"/>
        <v>7</v>
      </c>
      <c r="C3009" s="5">
        <f t="shared" si="879"/>
        <v>2024</v>
      </c>
      <c r="D3009" s="5" t="s">
        <v>2750</v>
      </c>
      <c r="E3009" s="5" t="str">
        <f>VLOOKUP(F3009,'Set up'!$A$2:$C$57,2,FALSE)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up'!$A$2:$C$57,3,FALSE)</f>
        <v>Cash</v>
      </c>
      <c r="J3009" s="5">
        <f>VLOOKUP(F3009,'Set up'!$A$2:$D$57,4,FALSE)</f>
        <v>0</v>
      </c>
      <c r="K3009" s="4">
        <f t="shared" si="866"/>
        <v>45475</v>
      </c>
      <c r="L3009" s="5">
        <f t="shared" si="867"/>
        <v>7</v>
      </c>
      <c r="M3009" s="5">
        <f t="shared" si="868"/>
        <v>2024</v>
      </c>
      <c r="N3009" s="12">
        <v>360</v>
      </c>
      <c r="O3009" s="12"/>
      <c r="P3009" s="6">
        <f t="shared" si="872"/>
        <v>360</v>
      </c>
      <c r="Q3009" s="7">
        <v>4922736.3500000006</v>
      </c>
      <c r="R3009" s="44" t="str">
        <f>VLOOKUP(F3009,'Set up'!$A$2:$E$57,5,FALSE)</f>
        <v>Trsf</v>
      </c>
    </row>
    <row r="3010" spans="1:19" ht="15" customHeight="1" x14ac:dyDescent="0.35">
      <c r="A3010" s="4">
        <v>45475</v>
      </c>
      <c r="B3010" s="5">
        <f t="shared" si="878"/>
        <v>7</v>
      </c>
      <c r="C3010" s="5">
        <f t="shared" si="879"/>
        <v>2024</v>
      </c>
      <c r="D3010" s="5" t="s">
        <v>2750</v>
      </c>
      <c r="E3010" s="5" t="str">
        <f>VLOOKUP(F3010,'Set up'!$A$2:$C$57,2,FALSE)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up'!$A$2:$C$57,3,FALSE)</f>
        <v>Cash</v>
      </c>
      <c r="J3010" s="5">
        <f>VLOOKUP(F3010,'Set up'!$A$2:$D$57,4,FALSE)</f>
        <v>0</v>
      </c>
      <c r="K3010" s="4">
        <f t="shared" si="866"/>
        <v>45475</v>
      </c>
      <c r="L3010" s="5">
        <f t="shared" si="867"/>
        <v>7</v>
      </c>
      <c r="M3010" s="5">
        <f t="shared" si="868"/>
        <v>2024</v>
      </c>
      <c r="N3010" s="12">
        <v>190</v>
      </c>
      <c r="O3010" s="12"/>
      <c r="P3010" s="6">
        <f t="shared" si="872"/>
        <v>190</v>
      </c>
      <c r="Q3010" s="7">
        <v>4922926.3500000006</v>
      </c>
      <c r="R3010" s="44" t="str">
        <f>VLOOKUP(F3010,'Set up'!$A$2:$E$57,5,FALSE)</f>
        <v>Trsf</v>
      </c>
    </row>
    <row r="3011" spans="1:19" ht="15" customHeight="1" x14ac:dyDescent="0.35">
      <c r="A3011" s="4">
        <v>45475</v>
      </c>
      <c r="B3011" s="5">
        <f t="shared" si="878"/>
        <v>7</v>
      </c>
      <c r="C3011" s="5">
        <f t="shared" si="879"/>
        <v>2024</v>
      </c>
      <c r="D3011" s="5" t="s">
        <v>2750</v>
      </c>
      <c r="E3011" s="5" t="str">
        <f>VLOOKUP(F3011,'Set up'!$A$2:$C$57,2,FALSE)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up'!$A$2:$C$57,3,FALSE)</f>
        <v>Cash</v>
      </c>
      <c r="J3011" s="5">
        <f>VLOOKUP(F3011,'Set up'!$A$2:$D$57,4,FALSE)</f>
        <v>0</v>
      </c>
      <c r="K3011" s="4">
        <f t="shared" ref="K3011:K3074" si="882">A3011+J3011</f>
        <v>45475</v>
      </c>
      <c r="L3011" s="5">
        <f t="shared" ref="L3011:L3074" si="883">MONTH(K3011)</f>
        <v>7</v>
      </c>
      <c r="M3011" s="5">
        <f t="shared" ref="M3011:M3074" si="884">YEAR(K3011)</f>
        <v>2024</v>
      </c>
      <c r="N3011" s="12">
        <v>563.20000000000005</v>
      </c>
      <c r="O3011" s="12"/>
      <c r="P3011" s="6">
        <f t="shared" si="872"/>
        <v>563.20000000000005</v>
      </c>
      <c r="Q3011" s="7">
        <v>4923489.5500000007</v>
      </c>
      <c r="R3011" s="44" t="str">
        <f>VLOOKUP(F3011,'Set up'!$A$2:$E$57,5,FALSE)</f>
        <v>Trsf</v>
      </c>
    </row>
    <row r="3012" spans="1:19" ht="15" customHeight="1" x14ac:dyDescent="0.35">
      <c r="A3012" s="4">
        <v>45475</v>
      </c>
      <c r="B3012" s="5">
        <f t="shared" si="878"/>
        <v>7</v>
      </c>
      <c r="C3012" s="5">
        <f t="shared" si="879"/>
        <v>2024</v>
      </c>
      <c r="D3012" s="5" t="s">
        <v>2750</v>
      </c>
      <c r="E3012" s="5" t="str">
        <f>VLOOKUP(F3012,'Set up'!$A$2:$C$57,2,FALSE)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up'!$A$2:$C$57,3,FALSE)</f>
        <v>Cash</v>
      </c>
      <c r="J3012" s="5">
        <f>VLOOKUP(F3012,'Set up'!$A$2:$D$57,4,FALSE)</f>
        <v>0</v>
      </c>
      <c r="K3012" s="4">
        <f t="shared" si="882"/>
        <v>45475</v>
      </c>
      <c r="L3012" s="5">
        <f t="shared" si="883"/>
        <v>7</v>
      </c>
      <c r="M3012" s="5">
        <f t="shared" si="884"/>
        <v>2024</v>
      </c>
      <c r="N3012" s="12">
        <v>1684.8</v>
      </c>
      <c r="O3012" s="12"/>
      <c r="P3012" s="6">
        <f t="shared" si="872"/>
        <v>1684.8</v>
      </c>
      <c r="Q3012" s="7">
        <v>4925174.3500000006</v>
      </c>
      <c r="R3012" s="44" t="str">
        <f>VLOOKUP(F3012,'Set up'!$A$2:$E$57,5,FALSE)</f>
        <v>Trsf</v>
      </c>
    </row>
    <row r="3013" spans="1:19" ht="15" customHeight="1" x14ac:dyDescent="0.35">
      <c r="A3013" s="4">
        <v>45475</v>
      </c>
      <c r="B3013" s="5">
        <f t="shared" si="878"/>
        <v>7</v>
      </c>
      <c r="C3013" s="5">
        <f t="shared" si="879"/>
        <v>2024</v>
      </c>
      <c r="D3013" s="5" t="s">
        <v>2751</v>
      </c>
      <c r="E3013" s="5" t="str">
        <f>VLOOKUP(F3013,'Set up'!$A$2:$C$57,2,FALSE)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up'!$A$2:$C$57,3,FALSE)</f>
        <v>45</v>
      </c>
      <c r="J3013" s="5">
        <f>VLOOKUP(F3013,'Set up'!$A$2:$D$57,4,FALSE)</f>
        <v>45</v>
      </c>
      <c r="K3013" s="4">
        <f t="shared" si="882"/>
        <v>45520</v>
      </c>
      <c r="L3013" s="5">
        <f t="shared" si="883"/>
        <v>8</v>
      </c>
      <c r="M3013" s="5">
        <f t="shared" si="884"/>
        <v>2024</v>
      </c>
      <c r="N3013" s="12">
        <v>130</v>
      </c>
      <c r="O3013" s="6">
        <f>-N3013</f>
        <v>-130</v>
      </c>
      <c r="P3013" s="6">
        <f t="shared" si="872"/>
        <v>0</v>
      </c>
      <c r="Q3013" s="7">
        <v>4925304.3500000006</v>
      </c>
      <c r="R3013" s="44" t="str">
        <f>VLOOKUP(F3013,'Set up'!$A$2:$E$57,5,FALSE)</f>
        <v>PD Chq</v>
      </c>
      <c r="S3013" s="1" t="s">
        <v>2833</v>
      </c>
    </row>
    <row r="3014" spans="1:19" ht="15" customHeight="1" x14ac:dyDescent="0.35">
      <c r="A3014" s="4">
        <v>45476</v>
      </c>
      <c r="B3014" s="5">
        <f t="shared" si="878"/>
        <v>7</v>
      </c>
      <c r="C3014" s="5">
        <f t="shared" si="879"/>
        <v>2024</v>
      </c>
      <c r="D3014" s="5" t="s">
        <v>2752</v>
      </c>
      <c r="E3014" s="5" t="str">
        <f>VLOOKUP(F3014,'Set up'!$A$2:$C$57,2,FALSE)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up'!$A$2:$C$57,3,FALSE)</f>
        <v>Cash</v>
      </c>
      <c r="J3014" s="5">
        <f>VLOOKUP(F3014,'Set up'!$A$2:$D$57,4,FALSE)</f>
        <v>0</v>
      </c>
      <c r="K3014" s="4">
        <f t="shared" si="882"/>
        <v>45476</v>
      </c>
      <c r="L3014" s="5">
        <f t="shared" si="883"/>
        <v>7</v>
      </c>
      <c r="M3014" s="5">
        <f t="shared" si="884"/>
        <v>2024</v>
      </c>
      <c r="N3014" s="12">
        <v>200</v>
      </c>
      <c r="O3014" s="6">
        <f t="shared" ref="O3014:O3021" si="885">-N3014</f>
        <v>-200</v>
      </c>
      <c r="P3014" s="6">
        <f t="shared" si="872"/>
        <v>0</v>
      </c>
      <c r="Q3014" s="7">
        <v>4925504.3500000006</v>
      </c>
      <c r="R3014" s="44" t="str">
        <f>VLOOKUP(F3014,'Set up'!$A$2:$E$57,5,FALSE)</f>
        <v>Cash</v>
      </c>
      <c r="S3014" s="1" t="s">
        <v>2784</v>
      </c>
    </row>
    <row r="3015" spans="1:19" ht="15" customHeight="1" x14ac:dyDescent="0.35">
      <c r="A3015" s="4">
        <v>45476</v>
      </c>
      <c r="B3015" s="5">
        <f t="shared" si="878"/>
        <v>7</v>
      </c>
      <c r="C3015" s="5">
        <f t="shared" si="879"/>
        <v>2024</v>
      </c>
      <c r="D3015" s="5" t="s">
        <v>2752</v>
      </c>
      <c r="E3015" s="5" t="str">
        <f>VLOOKUP(F3015,'Set up'!$A$2:$C$57,2,FALSE)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up'!$A$2:$C$57,3,FALSE)</f>
        <v>Cash</v>
      </c>
      <c r="J3015" s="5">
        <f>VLOOKUP(F3015,'Set up'!$A$2:$D$57,4,FALSE)</f>
        <v>0</v>
      </c>
      <c r="K3015" s="4">
        <f t="shared" si="882"/>
        <v>45476</v>
      </c>
      <c r="L3015" s="5">
        <f t="shared" si="883"/>
        <v>7</v>
      </c>
      <c r="M3015" s="5">
        <f t="shared" si="884"/>
        <v>2024</v>
      </c>
      <c r="N3015" s="12">
        <v>175</v>
      </c>
      <c r="O3015" s="6">
        <f t="shared" si="885"/>
        <v>-175</v>
      </c>
      <c r="P3015" s="6">
        <f t="shared" si="872"/>
        <v>0</v>
      </c>
      <c r="Q3015" s="7">
        <v>4925679.3500000006</v>
      </c>
      <c r="R3015" s="44" t="str">
        <f>VLOOKUP(F3015,'Set up'!$A$2:$E$57,5,FALSE)</f>
        <v>Cash</v>
      </c>
      <c r="S3015" s="1" t="s">
        <v>2784</v>
      </c>
    </row>
    <row r="3016" spans="1:19" ht="15" customHeight="1" x14ac:dyDescent="0.35">
      <c r="A3016" s="4">
        <v>45477</v>
      </c>
      <c r="B3016" s="5">
        <f t="shared" si="878"/>
        <v>7</v>
      </c>
      <c r="C3016" s="5">
        <f t="shared" si="879"/>
        <v>2024</v>
      </c>
      <c r="D3016" s="5" t="s">
        <v>2753</v>
      </c>
      <c r="E3016" s="5" t="str">
        <f>VLOOKUP(F3016,'Set up'!$A$2:$C$57,2,FALSE)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up'!$A$2:$C$57,3,FALSE)</f>
        <v>Cash</v>
      </c>
      <c r="J3016" s="5">
        <f>VLOOKUP(F3016,'Set up'!$A$2:$D$57,4,FALSE)</f>
        <v>0</v>
      </c>
      <c r="K3016" s="4">
        <f t="shared" si="882"/>
        <v>45477</v>
      </c>
      <c r="L3016" s="5">
        <f t="shared" si="883"/>
        <v>7</v>
      </c>
      <c r="M3016" s="5">
        <f t="shared" si="884"/>
        <v>2024</v>
      </c>
      <c r="N3016" s="12">
        <v>1738</v>
      </c>
      <c r="O3016" s="6">
        <f t="shared" si="885"/>
        <v>-1738</v>
      </c>
      <c r="P3016" s="6">
        <f t="shared" si="872"/>
        <v>0</v>
      </c>
      <c r="Q3016" s="7">
        <v>4927417.3500000006</v>
      </c>
      <c r="R3016" s="44" t="str">
        <f>VLOOKUP(F3016,'Set up'!$A$2:$E$57,5,FALSE)</f>
        <v>Chq</v>
      </c>
      <c r="S3016" s="1" t="s">
        <v>2987</v>
      </c>
    </row>
    <row r="3017" spans="1:19" ht="15" customHeight="1" x14ac:dyDescent="0.35">
      <c r="A3017" s="4">
        <v>45477</v>
      </c>
      <c r="B3017" s="5">
        <f t="shared" si="878"/>
        <v>7</v>
      </c>
      <c r="C3017" s="5">
        <f t="shared" si="879"/>
        <v>2024</v>
      </c>
      <c r="D3017" s="5" t="s">
        <v>2753</v>
      </c>
      <c r="E3017" s="5" t="str">
        <f>VLOOKUP(F3017,'Set up'!$A$2:$C$57,2,FALSE)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up'!$A$2:$C$57,3,FALSE)</f>
        <v>Cash</v>
      </c>
      <c r="J3017" s="5">
        <f>VLOOKUP(F3017,'Set up'!$A$2:$D$57,4,FALSE)</f>
        <v>0</v>
      </c>
      <c r="K3017" s="4">
        <f t="shared" si="882"/>
        <v>45477</v>
      </c>
      <c r="L3017" s="5">
        <f t="shared" si="883"/>
        <v>7</v>
      </c>
      <c r="M3017" s="5">
        <f t="shared" si="884"/>
        <v>2024</v>
      </c>
      <c r="N3017" s="12">
        <v>555</v>
      </c>
      <c r="O3017" s="6">
        <f t="shared" si="885"/>
        <v>-555</v>
      </c>
      <c r="P3017" s="6">
        <f t="shared" si="872"/>
        <v>0</v>
      </c>
      <c r="Q3017" s="7">
        <v>4927972.3500000006</v>
      </c>
      <c r="R3017" s="44" t="str">
        <f>VLOOKUP(F3017,'Set up'!$A$2:$E$57,5,FALSE)</f>
        <v>Chq</v>
      </c>
      <c r="S3017" s="1" t="s">
        <v>2987</v>
      </c>
    </row>
    <row r="3018" spans="1:19" ht="15" customHeight="1" x14ac:dyDescent="0.35">
      <c r="A3018" s="4">
        <v>45477</v>
      </c>
      <c r="B3018" s="5">
        <f t="shared" si="878"/>
        <v>7</v>
      </c>
      <c r="C3018" s="5">
        <f t="shared" si="879"/>
        <v>2024</v>
      </c>
      <c r="D3018" s="5" t="s">
        <v>2753</v>
      </c>
      <c r="E3018" s="5" t="str">
        <f>VLOOKUP(F3018,'Set up'!$A$2:$C$57,2,FALSE)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up'!$A$2:$C$57,3,FALSE)</f>
        <v>Cash</v>
      </c>
      <c r="J3018" s="5">
        <f>VLOOKUP(F3018,'Set up'!$A$2:$D$57,4,FALSE)</f>
        <v>0</v>
      </c>
      <c r="K3018" s="4">
        <f t="shared" si="882"/>
        <v>45477</v>
      </c>
      <c r="L3018" s="5">
        <f t="shared" si="883"/>
        <v>7</v>
      </c>
      <c r="M3018" s="5">
        <f t="shared" si="884"/>
        <v>2024</v>
      </c>
      <c r="N3018" s="12">
        <v>322.5</v>
      </c>
      <c r="O3018" s="6">
        <f t="shared" si="885"/>
        <v>-322.5</v>
      </c>
      <c r="P3018" s="6">
        <f t="shared" si="872"/>
        <v>0</v>
      </c>
      <c r="Q3018" s="7">
        <v>4928294.8500000006</v>
      </c>
      <c r="R3018" s="44" t="str">
        <f>VLOOKUP(F3018,'Set up'!$A$2:$E$57,5,FALSE)</f>
        <v>Chq</v>
      </c>
      <c r="S3018" s="1" t="s">
        <v>2987</v>
      </c>
    </row>
    <row r="3019" spans="1:19" ht="15" customHeight="1" x14ac:dyDescent="0.35">
      <c r="A3019" s="4">
        <v>45477</v>
      </c>
      <c r="B3019" s="5">
        <f t="shared" si="878"/>
        <v>7</v>
      </c>
      <c r="C3019" s="5">
        <f t="shared" si="879"/>
        <v>2024</v>
      </c>
      <c r="D3019" s="5" t="s">
        <v>2753</v>
      </c>
      <c r="E3019" s="5" t="str">
        <f>VLOOKUP(F3019,'Set up'!$A$2:$C$57,2,FALSE)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up'!$A$2:$C$57,3,FALSE)</f>
        <v>Cash</v>
      </c>
      <c r="J3019" s="5">
        <f>VLOOKUP(F3019,'Set up'!$A$2:$D$57,4,FALSE)</f>
        <v>0</v>
      </c>
      <c r="K3019" s="4">
        <f t="shared" si="882"/>
        <v>45477</v>
      </c>
      <c r="L3019" s="5">
        <f t="shared" si="883"/>
        <v>7</v>
      </c>
      <c r="M3019" s="5">
        <f t="shared" si="884"/>
        <v>2024</v>
      </c>
      <c r="N3019" s="12">
        <v>120</v>
      </c>
      <c r="O3019" s="6">
        <f t="shared" si="885"/>
        <v>-120</v>
      </c>
      <c r="P3019" s="6">
        <f t="shared" si="872"/>
        <v>0</v>
      </c>
      <c r="Q3019" s="7">
        <v>4928414.8500000006</v>
      </c>
      <c r="R3019" s="44" t="str">
        <f>VLOOKUP(F3019,'Set up'!$A$2:$E$57,5,FALSE)</f>
        <v>Chq</v>
      </c>
      <c r="S3019" s="1" t="s">
        <v>2987</v>
      </c>
    </row>
    <row r="3020" spans="1:19" ht="15" customHeight="1" x14ac:dyDescent="0.35">
      <c r="A3020" s="4">
        <v>45477</v>
      </c>
      <c r="B3020" s="5">
        <f t="shared" si="878"/>
        <v>7</v>
      </c>
      <c r="C3020" s="5">
        <f t="shared" si="879"/>
        <v>2024</v>
      </c>
      <c r="D3020" s="5" t="s">
        <v>2753</v>
      </c>
      <c r="E3020" s="5" t="str">
        <f>VLOOKUP(F3020,'Set up'!$A$2:$C$57,2,FALSE)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up'!$A$2:$C$57,3,FALSE)</f>
        <v>Cash</v>
      </c>
      <c r="J3020" s="5">
        <f>VLOOKUP(F3020,'Set up'!$A$2:$D$57,4,FALSE)</f>
        <v>0</v>
      </c>
      <c r="K3020" s="4">
        <f t="shared" si="882"/>
        <v>45477</v>
      </c>
      <c r="L3020" s="5">
        <f t="shared" si="883"/>
        <v>7</v>
      </c>
      <c r="M3020" s="5">
        <f t="shared" si="884"/>
        <v>2024</v>
      </c>
      <c r="N3020" s="12">
        <v>175</v>
      </c>
      <c r="O3020" s="6">
        <f t="shared" si="885"/>
        <v>-175</v>
      </c>
      <c r="P3020" s="6">
        <f t="shared" si="872"/>
        <v>0</v>
      </c>
      <c r="Q3020" s="7">
        <v>4928589.8500000006</v>
      </c>
      <c r="R3020" s="44" t="str">
        <f>VLOOKUP(F3020,'Set up'!$A$2:$E$57,5,FALSE)</f>
        <v>Chq</v>
      </c>
      <c r="S3020" s="1" t="s">
        <v>2987</v>
      </c>
    </row>
    <row r="3021" spans="1:19" ht="15" customHeight="1" x14ac:dyDescent="0.35">
      <c r="A3021" s="4">
        <v>45477</v>
      </c>
      <c r="B3021" s="5">
        <f t="shared" si="878"/>
        <v>7</v>
      </c>
      <c r="C3021" s="5">
        <f t="shared" si="879"/>
        <v>2024</v>
      </c>
      <c r="D3021" s="5" t="s">
        <v>2753</v>
      </c>
      <c r="E3021" s="5" t="str">
        <f>VLOOKUP(F3021,'Set up'!$A$2:$C$57,2,FALSE)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up'!$A$2:$C$57,3,FALSE)</f>
        <v>Cash</v>
      </c>
      <c r="J3021" s="5">
        <f>VLOOKUP(F3021,'Set up'!$A$2:$D$57,4,FALSE)</f>
        <v>0</v>
      </c>
      <c r="K3021" s="4">
        <f t="shared" si="882"/>
        <v>45477</v>
      </c>
      <c r="L3021" s="5">
        <f t="shared" si="883"/>
        <v>7</v>
      </c>
      <c r="M3021" s="5">
        <f t="shared" si="884"/>
        <v>2024</v>
      </c>
      <c r="N3021" s="12">
        <v>210</v>
      </c>
      <c r="O3021" s="6">
        <f t="shared" si="885"/>
        <v>-210</v>
      </c>
      <c r="P3021" s="6">
        <f t="shared" si="872"/>
        <v>0</v>
      </c>
      <c r="Q3021" s="7">
        <v>4928799.8500000006</v>
      </c>
      <c r="R3021" s="44" t="str">
        <f>VLOOKUP(F3021,'Set up'!$A$2:$E$57,5,FALSE)</f>
        <v>Chq</v>
      </c>
      <c r="S3021" s="1" t="s">
        <v>2987</v>
      </c>
    </row>
    <row r="3022" spans="1:19" ht="15" customHeight="1" x14ac:dyDescent="0.35">
      <c r="A3022" s="4">
        <v>45477</v>
      </c>
      <c r="B3022" s="5">
        <f t="shared" si="878"/>
        <v>7</v>
      </c>
      <c r="C3022" s="5">
        <f t="shared" si="879"/>
        <v>2024</v>
      </c>
      <c r="D3022" s="5" t="s">
        <v>2754</v>
      </c>
      <c r="E3022" s="5" t="str">
        <f>VLOOKUP(F3022,'Set up'!$A$2:$C$57,2,FALSE)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up'!$A$2:$C$57,3,FALSE)</f>
        <v>Cash</v>
      </c>
      <c r="J3022" s="5">
        <f>VLOOKUP(F3022,'Set up'!$A$2:$D$57,4,FALSE)</f>
        <v>0</v>
      </c>
      <c r="K3022" s="4">
        <f t="shared" si="882"/>
        <v>45477</v>
      </c>
      <c r="L3022" s="5">
        <f t="shared" si="883"/>
        <v>7</v>
      </c>
      <c r="M3022" s="5">
        <f t="shared" si="884"/>
        <v>2024</v>
      </c>
      <c r="N3022" s="12">
        <v>1760</v>
      </c>
      <c r="O3022" s="12"/>
      <c r="P3022" s="6">
        <f t="shared" si="872"/>
        <v>1760</v>
      </c>
      <c r="Q3022" s="7">
        <v>4930559.8500000006</v>
      </c>
      <c r="R3022" s="44" t="str">
        <f>VLOOKUP(F3022,'Set up'!$A$2:$E$57,5,FALSE)</f>
        <v>Trsf</v>
      </c>
    </row>
    <row r="3023" spans="1:19" ht="15" customHeight="1" x14ac:dyDescent="0.35">
      <c r="A3023" s="4">
        <v>45477</v>
      </c>
      <c r="B3023" s="5">
        <f t="shared" si="878"/>
        <v>7</v>
      </c>
      <c r="C3023" s="5">
        <f t="shared" si="879"/>
        <v>2024</v>
      </c>
      <c r="D3023" s="5" t="s">
        <v>2754</v>
      </c>
      <c r="E3023" s="5" t="str">
        <f>VLOOKUP(F3023,'Set up'!$A$2:$C$57,2,FALSE)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up'!$A$2:$C$57,3,FALSE)</f>
        <v>Cash</v>
      </c>
      <c r="J3023" s="5">
        <f>VLOOKUP(F3023,'Set up'!$A$2:$D$57,4,FALSE)</f>
        <v>0</v>
      </c>
      <c r="K3023" s="4">
        <f t="shared" si="882"/>
        <v>45477</v>
      </c>
      <c r="L3023" s="5">
        <f t="shared" si="883"/>
        <v>7</v>
      </c>
      <c r="M3023" s="5">
        <f t="shared" si="884"/>
        <v>2024</v>
      </c>
      <c r="N3023" s="12">
        <v>405</v>
      </c>
      <c r="O3023" s="12"/>
      <c r="P3023" s="6">
        <f t="shared" si="872"/>
        <v>405</v>
      </c>
      <c r="Q3023" s="7">
        <v>4930964.8500000006</v>
      </c>
      <c r="R3023" s="44" t="str">
        <f>VLOOKUP(F3023,'Set up'!$A$2:$E$57,5,FALSE)</f>
        <v>Trsf</v>
      </c>
    </row>
    <row r="3024" spans="1:19" ht="15" customHeight="1" x14ac:dyDescent="0.35">
      <c r="A3024" s="4">
        <v>45477</v>
      </c>
      <c r="B3024" s="5">
        <f t="shared" si="878"/>
        <v>7</v>
      </c>
      <c r="C3024" s="5">
        <f t="shared" si="879"/>
        <v>2024</v>
      </c>
      <c r="D3024" s="5" t="s">
        <v>2754</v>
      </c>
      <c r="E3024" s="5" t="str">
        <f>VLOOKUP(F3024,'Set up'!$A$2:$C$57,2,FALSE)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up'!$A$2:$C$57,3,FALSE)</f>
        <v>Cash</v>
      </c>
      <c r="J3024" s="5">
        <f>VLOOKUP(F3024,'Set up'!$A$2:$D$57,4,FALSE)</f>
        <v>0</v>
      </c>
      <c r="K3024" s="4">
        <f t="shared" si="882"/>
        <v>45477</v>
      </c>
      <c r="L3024" s="5">
        <f t="shared" si="883"/>
        <v>7</v>
      </c>
      <c r="M3024" s="5">
        <f t="shared" si="884"/>
        <v>2024</v>
      </c>
      <c r="N3024" s="12">
        <v>125</v>
      </c>
      <c r="O3024" s="12"/>
      <c r="P3024" s="6">
        <f t="shared" si="872"/>
        <v>125</v>
      </c>
      <c r="Q3024" s="7">
        <v>4931089.8500000006</v>
      </c>
      <c r="R3024" s="44" t="str">
        <f>VLOOKUP(F3024,'Set up'!$A$2:$E$57,5,FALSE)</f>
        <v>Trsf</v>
      </c>
    </row>
    <row r="3025" spans="1:19" ht="15" customHeight="1" x14ac:dyDescent="0.35">
      <c r="A3025" s="4">
        <v>45477</v>
      </c>
      <c r="B3025" s="5">
        <f t="shared" si="878"/>
        <v>7</v>
      </c>
      <c r="C3025" s="5">
        <f t="shared" si="879"/>
        <v>2024</v>
      </c>
      <c r="D3025" s="5" t="s">
        <v>2754</v>
      </c>
      <c r="E3025" s="5" t="str">
        <f>VLOOKUP(F3025,'Set up'!$A$2:$C$57,2,FALSE)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up'!$A$2:$C$57,3,FALSE)</f>
        <v>Cash</v>
      </c>
      <c r="J3025" s="5">
        <f>VLOOKUP(F3025,'Set up'!$A$2:$D$57,4,FALSE)</f>
        <v>0</v>
      </c>
      <c r="K3025" s="4">
        <f t="shared" si="882"/>
        <v>45477</v>
      </c>
      <c r="L3025" s="5">
        <f t="shared" si="883"/>
        <v>7</v>
      </c>
      <c r="M3025" s="5">
        <f t="shared" si="884"/>
        <v>2024</v>
      </c>
      <c r="N3025" s="12">
        <v>420</v>
      </c>
      <c r="O3025" s="12"/>
      <c r="P3025" s="6">
        <f t="shared" si="872"/>
        <v>420</v>
      </c>
      <c r="Q3025" s="7">
        <v>4931509.8500000006</v>
      </c>
      <c r="R3025" s="44" t="str">
        <f>VLOOKUP(F3025,'Set up'!$A$2:$E$57,5,FALSE)</f>
        <v>Trsf</v>
      </c>
    </row>
    <row r="3026" spans="1:19" ht="15" customHeight="1" x14ac:dyDescent="0.35">
      <c r="A3026" s="4">
        <v>45477</v>
      </c>
      <c r="B3026" s="5">
        <f t="shared" si="878"/>
        <v>7</v>
      </c>
      <c r="C3026" s="5">
        <f t="shared" si="879"/>
        <v>2024</v>
      </c>
      <c r="D3026" s="5" t="s">
        <v>2754</v>
      </c>
      <c r="E3026" s="5" t="str">
        <f>VLOOKUP(F3026,'Set up'!$A$2:$C$57,2,FALSE)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up'!$A$2:$C$57,3,FALSE)</f>
        <v>Cash</v>
      </c>
      <c r="J3026" s="5">
        <f>VLOOKUP(F3026,'Set up'!$A$2:$D$57,4,FALSE)</f>
        <v>0</v>
      </c>
      <c r="K3026" s="4">
        <f t="shared" si="882"/>
        <v>45477</v>
      </c>
      <c r="L3026" s="5">
        <f t="shared" si="883"/>
        <v>7</v>
      </c>
      <c r="M3026" s="5">
        <f t="shared" si="884"/>
        <v>2024</v>
      </c>
      <c r="N3026" s="12">
        <v>395</v>
      </c>
      <c r="O3026" s="12"/>
      <c r="P3026" s="6">
        <f t="shared" si="872"/>
        <v>395</v>
      </c>
      <c r="Q3026" s="7">
        <v>4931904.8500000006</v>
      </c>
      <c r="R3026" s="44" t="str">
        <f>VLOOKUP(F3026,'Set up'!$A$2:$E$57,5,FALSE)</f>
        <v>Trsf</v>
      </c>
    </row>
    <row r="3027" spans="1:19" ht="15" customHeight="1" x14ac:dyDescent="0.35">
      <c r="A3027" s="4">
        <v>45479</v>
      </c>
      <c r="B3027" s="5">
        <f t="shared" si="878"/>
        <v>7</v>
      </c>
      <c r="C3027" s="5">
        <f t="shared" si="879"/>
        <v>2024</v>
      </c>
      <c r="D3027" s="5" t="s">
        <v>2755</v>
      </c>
      <c r="E3027" s="5" t="str">
        <f>VLOOKUP(F3027,'Set up'!$A$2:$C$57,2,FALSE)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up'!$A$2:$C$57,3,FALSE)</f>
        <v>Cash</v>
      </c>
      <c r="J3027" s="5">
        <f>VLOOKUP(F3027,'Set up'!$A$2:$D$57,4,FALSE)</f>
        <v>0</v>
      </c>
      <c r="K3027" s="4">
        <f t="shared" si="882"/>
        <v>45479</v>
      </c>
      <c r="L3027" s="5">
        <f t="shared" si="883"/>
        <v>7</v>
      </c>
      <c r="M3027" s="5">
        <f t="shared" si="884"/>
        <v>2024</v>
      </c>
      <c r="N3027" s="12">
        <v>1694</v>
      </c>
      <c r="O3027" s="6">
        <f t="shared" ref="O3027:O3028" si="886">-N3027</f>
        <v>-1694</v>
      </c>
      <c r="P3027" s="6">
        <f t="shared" si="872"/>
        <v>0</v>
      </c>
      <c r="Q3027" s="7">
        <v>4933598.8500000006</v>
      </c>
      <c r="R3027" s="44" t="str">
        <f>VLOOKUP(F3027,'Set up'!$A$2:$E$57,5,FALSE)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78"/>
        <v>7</v>
      </c>
      <c r="C3028" s="5">
        <f t="shared" si="879"/>
        <v>2024</v>
      </c>
      <c r="D3028" s="5" t="s">
        <v>2755</v>
      </c>
      <c r="E3028" s="5" t="str">
        <f>VLOOKUP(F3028,'Set up'!$A$2:$C$57,2,FALSE)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up'!$A$2:$C$57,3,FALSE)</f>
        <v>Cash</v>
      </c>
      <c r="J3028" s="5">
        <f>VLOOKUP(F3028,'Set up'!$A$2:$D$57,4,FALSE)</f>
        <v>0</v>
      </c>
      <c r="K3028" s="4">
        <f t="shared" si="882"/>
        <v>45479</v>
      </c>
      <c r="L3028" s="5">
        <f t="shared" si="883"/>
        <v>7</v>
      </c>
      <c r="M3028" s="5">
        <f t="shared" si="884"/>
        <v>2024</v>
      </c>
      <c r="N3028" s="12">
        <v>438</v>
      </c>
      <c r="O3028" s="6">
        <f t="shared" si="886"/>
        <v>-438</v>
      </c>
      <c r="P3028" s="6">
        <f t="shared" si="872"/>
        <v>0</v>
      </c>
      <c r="Q3028" s="7">
        <v>4934036.8500000006</v>
      </c>
      <c r="R3028" s="44" t="str">
        <f>VLOOKUP(F3028,'Set up'!$A$2:$E$57,5,FALSE)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78"/>
        <v>7</v>
      </c>
      <c r="C3029" s="5">
        <f t="shared" si="879"/>
        <v>2024</v>
      </c>
      <c r="D3029" s="5" t="s">
        <v>2756</v>
      </c>
      <c r="E3029" s="5" t="str">
        <f>VLOOKUP(F3029,'Set up'!$A$2:$C$57,2,FALSE)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up'!$A$2:$C$57,3,FALSE)</f>
        <v>Cash</v>
      </c>
      <c r="J3029" s="5">
        <f>VLOOKUP(F3029,'Set up'!$A$2:$D$57,4,FALSE)</f>
        <v>0</v>
      </c>
      <c r="K3029" s="4">
        <f t="shared" si="882"/>
        <v>45479</v>
      </c>
      <c r="L3029" s="5">
        <f t="shared" si="883"/>
        <v>7</v>
      </c>
      <c r="M3029" s="5">
        <f t="shared" si="884"/>
        <v>2024</v>
      </c>
      <c r="N3029" s="12">
        <v>1760</v>
      </c>
      <c r="O3029" s="12">
        <f>-1500-260</f>
        <v>-1760</v>
      </c>
      <c r="P3029" s="6">
        <f t="shared" ref="P3029:P3092" si="887">SUM(N3029+O3029)</f>
        <v>0</v>
      </c>
      <c r="Q3029" s="7">
        <v>4935796.8500000006</v>
      </c>
      <c r="R3029" s="44" t="str">
        <f>VLOOKUP(F3029,'Set up'!$A$2:$E$57,5,FALSE)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78"/>
        <v>7</v>
      </c>
      <c r="C3030" s="5">
        <f t="shared" si="879"/>
        <v>2024</v>
      </c>
      <c r="D3030" s="5" t="s">
        <v>2757</v>
      </c>
      <c r="E3030" s="5" t="str">
        <f>VLOOKUP(F3030,'Set up'!$A$2:$C$57,2,FALSE)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up'!$A$2:$C$57,3,FALSE)</f>
        <v>Cash</v>
      </c>
      <c r="J3030" s="5">
        <f>VLOOKUP(F3030,'Set up'!$A$2:$D$57,4,FALSE)</f>
        <v>0</v>
      </c>
      <c r="K3030" s="4">
        <f t="shared" si="882"/>
        <v>45482</v>
      </c>
      <c r="L3030" s="5">
        <f t="shared" si="883"/>
        <v>7</v>
      </c>
      <c r="M3030" s="5">
        <f t="shared" si="884"/>
        <v>2024</v>
      </c>
      <c r="N3030" s="12">
        <v>937.5</v>
      </c>
      <c r="O3030" s="12"/>
      <c r="P3030" s="6">
        <f t="shared" si="887"/>
        <v>937.5</v>
      </c>
      <c r="Q3030" s="7">
        <v>4936734.3500000006</v>
      </c>
      <c r="R3030" s="44" t="str">
        <f>VLOOKUP(F3030,'Set up'!$A$2:$E$57,5,FALSE)</f>
        <v>Trsf</v>
      </c>
    </row>
    <row r="3031" spans="1:19" ht="15" customHeight="1" x14ac:dyDescent="0.35">
      <c r="A3031" s="4">
        <v>45482</v>
      </c>
      <c r="B3031" s="5">
        <f t="shared" si="878"/>
        <v>7</v>
      </c>
      <c r="C3031" s="5">
        <f t="shared" si="879"/>
        <v>2024</v>
      </c>
      <c r="D3031" s="5" t="s">
        <v>2758</v>
      </c>
      <c r="E3031" s="5" t="str">
        <f>VLOOKUP(F3031,'Set up'!$A$2:$C$57,2,FALSE)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up'!$A$2:$C$57,3,FALSE)</f>
        <v>Cash</v>
      </c>
      <c r="J3031" s="5">
        <f>VLOOKUP(F3031,'Set up'!$A$2:$D$57,4,FALSE)</f>
        <v>0</v>
      </c>
      <c r="K3031" s="4">
        <f t="shared" si="882"/>
        <v>45482</v>
      </c>
      <c r="L3031" s="5">
        <f t="shared" si="883"/>
        <v>7</v>
      </c>
      <c r="M3031" s="5">
        <f t="shared" si="884"/>
        <v>2024</v>
      </c>
      <c r="N3031" s="12">
        <v>24420</v>
      </c>
      <c r="O3031" s="12"/>
      <c r="P3031" s="6">
        <f t="shared" si="887"/>
        <v>24420</v>
      </c>
      <c r="Q3031" s="7">
        <v>4961154.3500000006</v>
      </c>
      <c r="R3031" s="44" t="str">
        <f>VLOOKUP(F3031,'Set up'!$A$2:$E$57,5,FALSE)</f>
        <v>Trsf</v>
      </c>
    </row>
    <row r="3032" spans="1:19" ht="15" customHeight="1" x14ac:dyDescent="0.35">
      <c r="A3032" s="4">
        <v>45482</v>
      </c>
      <c r="B3032" s="5">
        <f t="shared" si="878"/>
        <v>7</v>
      </c>
      <c r="C3032" s="5">
        <f t="shared" si="879"/>
        <v>2024</v>
      </c>
      <c r="D3032" s="5" t="s">
        <v>2758</v>
      </c>
      <c r="E3032" s="5" t="str">
        <f>VLOOKUP(F3032,'Set up'!$A$2:$C$57,2,FALSE)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up'!$A$2:$C$57,3,FALSE)</f>
        <v>Cash</v>
      </c>
      <c r="J3032" s="5">
        <f>VLOOKUP(F3032,'Set up'!$A$2:$D$57,4,FALSE)</f>
        <v>0</v>
      </c>
      <c r="K3032" s="4">
        <f t="shared" si="882"/>
        <v>45482</v>
      </c>
      <c r="L3032" s="5">
        <f t="shared" si="883"/>
        <v>7</v>
      </c>
      <c r="M3032" s="5">
        <f t="shared" si="884"/>
        <v>2024</v>
      </c>
      <c r="N3032" s="12">
        <v>9028</v>
      </c>
      <c r="O3032" s="12"/>
      <c r="P3032" s="6">
        <f t="shared" si="887"/>
        <v>9028</v>
      </c>
      <c r="Q3032" s="7">
        <v>4970182.3500000006</v>
      </c>
      <c r="R3032" s="44" t="str">
        <f>VLOOKUP(F3032,'Set up'!$A$2:$E$57,5,FALSE)</f>
        <v>Trsf</v>
      </c>
    </row>
    <row r="3033" spans="1:19" ht="15" customHeight="1" x14ac:dyDescent="0.35">
      <c r="A3033" s="4">
        <v>45482</v>
      </c>
      <c r="B3033" s="5">
        <f t="shared" si="878"/>
        <v>7</v>
      </c>
      <c r="C3033" s="5">
        <f t="shared" si="879"/>
        <v>2024</v>
      </c>
      <c r="D3033" s="5" t="s">
        <v>2758</v>
      </c>
      <c r="E3033" s="5" t="str">
        <f>VLOOKUP(F3033,'Set up'!$A$2:$C$57,2,FALSE)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up'!$A$2:$C$57,3,FALSE)</f>
        <v>Cash</v>
      </c>
      <c r="J3033" s="5">
        <f>VLOOKUP(F3033,'Set up'!$A$2:$D$57,4,FALSE)</f>
        <v>0</v>
      </c>
      <c r="K3033" s="4">
        <f t="shared" si="882"/>
        <v>45482</v>
      </c>
      <c r="L3033" s="5">
        <f t="shared" si="883"/>
        <v>7</v>
      </c>
      <c r="M3033" s="5">
        <f t="shared" si="884"/>
        <v>2024</v>
      </c>
      <c r="N3033" s="12">
        <v>2640</v>
      </c>
      <c r="O3033" s="12"/>
      <c r="P3033" s="6">
        <f t="shared" si="887"/>
        <v>2640</v>
      </c>
      <c r="Q3033" s="7">
        <v>4972822.3500000006</v>
      </c>
      <c r="R3033" s="44" t="str">
        <f>VLOOKUP(F3033,'Set up'!$A$2:$E$57,5,FALSE)</f>
        <v>Trsf</v>
      </c>
    </row>
    <row r="3034" spans="1:19" ht="15" customHeight="1" x14ac:dyDescent="0.35">
      <c r="A3034" s="4">
        <v>45482</v>
      </c>
      <c r="B3034" s="5">
        <f t="shared" si="878"/>
        <v>7</v>
      </c>
      <c r="C3034" s="5">
        <f t="shared" si="879"/>
        <v>2024</v>
      </c>
      <c r="D3034" s="5" t="s">
        <v>2758</v>
      </c>
      <c r="E3034" s="5" t="str">
        <f>VLOOKUP(F3034,'Set up'!$A$2:$C$57,2,FALSE)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up'!$A$2:$C$57,3,FALSE)</f>
        <v>Cash</v>
      </c>
      <c r="J3034" s="5">
        <f>VLOOKUP(F3034,'Set up'!$A$2:$D$57,4,FALSE)</f>
        <v>0</v>
      </c>
      <c r="K3034" s="4">
        <f t="shared" si="882"/>
        <v>45482</v>
      </c>
      <c r="L3034" s="5">
        <f t="shared" si="883"/>
        <v>7</v>
      </c>
      <c r="M3034" s="5">
        <f t="shared" si="884"/>
        <v>2024</v>
      </c>
      <c r="N3034" s="12">
        <v>3600</v>
      </c>
      <c r="O3034" s="12"/>
      <c r="P3034" s="6">
        <f t="shared" si="887"/>
        <v>3600</v>
      </c>
      <c r="Q3034" s="7">
        <v>4976422.3500000006</v>
      </c>
      <c r="R3034" s="44" t="str">
        <f>VLOOKUP(F3034,'Set up'!$A$2:$E$57,5,FALSE)</f>
        <v>Trsf</v>
      </c>
    </row>
    <row r="3035" spans="1:19" ht="15" customHeight="1" x14ac:dyDescent="0.35">
      <c r="A3035" s="4">
        <v>45482</v>
      </c>
      <c r="B3035" s="5">
        <f t="shared" si="878"/>
        <v>7</v>
      </c>
      <c r="C3035" s="5">
        <f t="shared" si="879"/>
        <v>2024</v>
      </c>
      <c r="D3035" s="5" t="s">
        <v>2758</v>
      </c>
      <c r="E3035" s="5" t="str">
        <f>VLOOKUP(F3035,'Set up'!$A$2:$C$57,2,FALSE)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up'!$A$2:$C$57,3,FALSE)</f>
        <v>Cash</v>
      </c>
      <c r="J3035" s="5">
        <f>VLOOKUP(F3035,'Set up'!$A$2:$D$57,4,FALSE)</f>
        <v>0</v>
      </c>
      <c r="K3035" s="4">
        <f t="shared" si="882"/>
        <v>45482</v>
      </c>
      <c r="L3035" s="5">
        <f t="shared" si="883"/>
        <v>7</v>
      </c>
      <c r="M3035" s="5">
        <f t="shared" si="884"/>
        <v>2024</v>
      </c>
      <c r="N3035" s="12">
        <v>380</v>
      </c>
      <c r="O3035" s="12"/>
      <c r="P3035" s="6">
        <f t="shared" si="887"/>
        <v>380</v>
      </c>
      <c r="Q3035" s="7">
        <v>4976802.3500000006</v>
      </c>
      <c r="R3035" s="44" t="str">
        <f>VLOOKUP(F3035,'Set up'!$A$2:$E$57,5,FALSE)</f>
        <v>Trsf</v>
      </c>
    </row>
    <row r="3036" spans="1:19" ht="15" customHeight="1" x14ac:dyDescent="0.35">
      <c r="A3036" s="4">
        <v>45482</v>
      </c>
      <c r="B3036" s="5">
        <f t="shared" si="878"/>
        <v>7</v>
      </c>
      <c r="C3036" s="5">
        <f t="shared" si="879"/>
        <v>2024</v>
      </c>
      <c r="D3036" s="5" t="s">
        <v>2758</v>
      </c>
      <c r="E3036" s="5" t="str">
        <f>VLOOKUP(F3036,'Set up'!$A$2:$C$57,2,FALSE)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up'!$A$2:$C$57,3,FALSE)</f>
        <v>Cash</v>
      </c>
      <c r="J3036" s="5">
        <f>VLOOKUP(F3036,'Set up'!$A$2:$D$57,4,FALSE)</f>
        <v>0</v>
      </c>
      <c r="K3036" s="4">
        <f t="shared" si="882"/>
        <v>45482</v>
      </c>
      <c r="L3036" s="5">
        <f t="shared" si="883"/>
        <v>7</v>
      </c>
      <c r="M3036" s="5">
        <f t="shared" si="884"/>
        <v>2024</v>
      </c>
      <c r="N3036" s="12">
        <v>1000</v>
      </c>
      <c r="O3036" s="12"/>
      <c r="P3036" s="6">
        <f t="shared" si="887"/>
        <v>1000</v>
      </c>
      <c r="Q3036" s="7">
        <v>4977802.3500000006</v>
      </c>
      <c r="R3036" s="44" t="str">
        <f>VLOOKUP(F3036,'Set up'!$A$2:$E$57,5,FALSE)</f>
        <v>Trsf</v>
      </c>
    </row>
    <row r="3037" spans="1:19" ht="15" customHeight="1" x14ac:dyDescent="0.35">
      <c r="A3037" s="4">
        <v>45485</v>
      </c>
      <c r="B3037" s="5">
        <f t="shared" si="878"/>
        <v>7</v>
      </c>
      <c r="C3037" s="5">
        <f t="shared" si="879"/>
        <v>2024</v>
      </c>
      <c r="D3037" s="5" t="s">
        <v>2759</v>
      </c>
      <c r="E3037" s="5" t="str">
        <f>VLOOKUP(F3037,'Set up'!$A$2:$C$57,2,FALSE)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up'!$A$2:$C$57,3,FALSE)</f>
        <v>60</v>
      </c>
      <c r="J3037" s="5">
        <f>VLOOKUP(F3037,'Set up'!$A$2:$D$57,4,FALSE)</f>
        <v>60</v>
      </c>
      <c r="K3037" s="4">
        <f t="shared" si="882"/>
        <v>45545</v>
      </c>
      <c r="L3037" s="5">
        <f t="shared" si="883"/>
        <v>9</v>
      </c>
      <c r="M3037" s="5">
        <f t="shared" si="884"/>
        <v>2024</v>
      </c>
      <c r="N3037" s="12">
        <v>658.8</v>
      </c>
      <c r="O3037" s="12"/>
      <c r="P3037" s="6">
        <f t="shared" si="887"/>
        <v>658.8</v>
      </c>
      <c r="Q3037" s="7">
        <v>4978461.1500000004</v>
      </c>
      <c r="R3037" s="44" t="str">
        <f>VLOOKUP(F3037,'Set up'!$A$2:$E$57,5,FALSE)</f>
        <v>Chq</v>
      </c>
    </row>
    <row r="3038" spans="1:19" ht="15" customHeight="1" x14ac:dyDescent="0.35">
      <c r="A3038" s="4">
        <v>45485</v>
      </c>
      <c r="B3038" s="5">
        <f t="shared" si="878"/>
        <v>7</v>
      </c>
      <c r="C3038" s="5">
        <f t="shared" si="879"/>
        <v>2024</v>
      </c>
      <c r="D3038" s="5" t="s">
        <v>2759</v>
      </c>
      <c r="E3038" s="5" t="str">
        <f>VLOOKUP(F3038,'Set up'!$A$2:$C$57,2,FALSE)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up'!$A$2:$C$57,3,FALSE)</f>
        <v>60</v>
      </c>
      <c r="J3038" s="5">
        <f>VLOOKUP(F3038,'Set up'!$A$2:$D$57,4,FALSE)</f>
        <v>60</v>
      </c>
      <c r="K3038" s="4">
        <f t="shared" si="882"/>
        <v>45545</v>
      </c>
      <c r="L3038" s="5">
        <f t="shared" si="883"/>
        <v>9</v>
      </c>
      <c r="M3038" s="5">
        <f t="shared" si="884"/>
        <v>2024</v>
      </c>
      <c r="N3038" s="12">
        <v>160</v>
      </c>
      <c r="O3038" s="12"/>
      <c r="P3038" s="6">
        <f t="shared" si="887"/>
        <v>160</v>
      </c>
      <c r="Q3038" s="7">
        <v>4978621.1500000004</v>
      </c>
      <c r="R3038" s="44" t="str">
        <f>VLOOKUP(F3038,'Set up'!$A$2:$E$57,5,FALSE)</f>
        <v>Chq</v>
      </c>
    </row>
    <row r="3039" spans="1:19" ht="15" customHeight="1" x14ac:dyDescent="0.35">
      <c r="A3039" s="4">
        <v>45485</v>
      </c>
      <c r="B3039" s="5">
        <f t="shared" si="878"/>
        <v>7</v>
      </c>
      <c r="C3039" s="5">
        <f t="shared" si="879"/>
        <v>2024</v>
      </c>
      <c r="D3039" s="5" t="s">
        <v>2760</v>
      </c>
      <c r="E3039" s="5" t="str">
        <f>VLOOKUP(F3039,'Set up'!$A$2:$C$57,2,FALSE)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up'!$A$2:$C$57,3,FALSE)</f>
        <v>Cash</v>
      </c>
      <c r="J3039" s="5">
        <f>VLOOKUP(F3039,'Set up'!$A$2:$D$57,4,FALSE)</f>
        <v>0</v>
      </c>
      <c r="K3039" s="4">
        <f t="shared" si="882"/>
        <v>45485</v>
      </c>
      <c r="L3039" s="5">
        <f t="shared" si="883"/>
        <v>7</v>
      </c>
      <c r="M3039" s="5">
        <f t="shared" si="884"/>
        <v>2024</v>
      </c>
      <c r="N3039" s="12">
        <v>1760</v>
      </c>
      <c r="O3039" s="6">
        <f t="shared" ref="O3039:O3042" si="888">-N3039</f>
        <v>-1760</v>
      </c>
      <c r="P3039" s="6">
        <f t="shared" si="887"/>
        <v>0</v>
      </c>
      <c r="Q3039" s="7">
        <v>4980381.1500000004</v>
      </c>
      <c r="R3039" s="44" t="str">
        <f>VLOOKUP(F3039,'Set up'!$A$2:$E$57,5,FALSE)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78"/>
        <v>7</v>
      </c>
      <c r="C3040" s="5">
        <f t="shared" si="879"/>
        <v>2024</v>
      </c>
      <c r="D3040" s="5" t="s">
        <v>2760</v>
      </c>
      <c r="E3040" s="5" t="str">
        <f>VLOOKUP(F3040,'Set up'!$A$2:$C$57,2,FALSE)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up'!$A$2:$C$57,3,FALSE)</f>
        <v>Cash</v>
      </c>
      <c r="J3040" s="5">
        <f>VLOOKUP(F3040,'Set up'!$A$2:$D$57,4,FALSE)</f>
        <v>0</v>
      </c>
      <c r="K3040" s="4">
        <f t="shared" si="882"/>
        <v>45485</v>
      </c>
      <c r="L3040" s="5">
        <f t="shared" si="883"/>
        <v>7</v>
      </c>
      <c r="M3040" s="5">
        <f t="shared" si="884"/>
        <v>2024</v>
      </c>
      <c r="N3040" s="12">
        <v>555</v>
      </c>
      <c r="O3040" s="6">
        <f t="shared" si="888"/>
        <v>-555</v>
      </c>
      <c r="P3040" s="6">
        <f t="shared" si="887"/>
        <v>0</v>
      </c>
      <c r="Q3040" s="7">
        <v>4980936.1500000004</v>
      </c>
      <c r="R3040" s="44" t="str">
        <f>VLOOKUP(F3040,'Set up'!$A$2:$E$57,5,FALSE)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78"/>
        <v>7</v>
      </c>
      <c r="C3041" s="5">
        <f t="shared" si="879"/>
        <v>2024</v>
      </c>
      <c r="D3041" s="5" t="s">
        <v>2760</v>
      </c>
      <c r="E3041" s="5" t="str">
        <f>VLOOKUP(F3041,'Set up'!$A$2:$C$57,2,FALSE)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up'!$A$2:$C$57,3,FALSE)</f>
        <v>Cash</v>
      </c>
      <c r="J3041" s="5">
        <f>VLOOKUP(F3041,'Set up'!$A$2:$D$57,4,FALSE)</f>
        <v>0</v>
      </c>
      <c r="K3041" s="4">
        <f t="shared" si="882"/>
        <v>45485</v>
      </c>
      <c r="L3041" s="5">
        <f t="shared" si="883"/>
        <v>7</v>
      </c>
      <c r="M3041" s="5">
        <f t="shared" si="884"/>
        <v>2024</v>
      </c>
      <c r="N3041" s="12">
        <v>95</v>
      </c>
      <c r="O3041" s="6">
        <f t="shared" si="888"/>
        <v>-95</v>
      </c>
      <c r="P3041" s="6">
        <f t="shared" si="887"/>
        <v>0</v>
      </c>
      <c r="Q3041" s="7">
        <v>4981031.1500000004</v>
      </c>
      <c r="R3041" s="44" t="str">
        <f>VLOOKUP(F3041,'Set up'!$A$2:$E$57,5,FALSE)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78"/>
        <v>7</v>
      </c>
      <c r="C3042" s="5">
        <f t="shared" si="879"/>
        <v>2024</v>
      </c>
      <c r="D3042" s="5" t="s">
        <v>2760</v>
      </c>
      <c r="E3042" s="5" t="str">
        <f>VLOOKUP(F3042,'Set up'!$A$2:$C$57,2,FALSE)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up'!$A$2:$C$57,3,FALSE)</f>
        <v>Cash</v>
      </c>
      <c r="J3042" s="5">
        <f>VLOOKUP(F3042,'Set up'!$A$2:$D$57,4,FALSE)</f>
        <v>0</v>
      </c>
      <c r="K3042" s="4">
        <f t="shared" si="882"/>
        <v>45485</v>
      </c>
      <c r="L3042" s="5">
        <f t="shared" si="883"/>
        <v>7</v>
      </c>
      <c r="M3042" s="5">
        <f t="shared" si="884"/>
        <v>2024</v>
      </c>
      <c r="N3042" s="12">
        <v>312.5</v>
      </c>
      <c r="O3042" s="6">
        <f t="shared" si="888"/>
        <v>-312.5</v>
      </c>
      <c r="P3042" s="6">
        <f t="shared" si="887"/>
        <v>0</v>
      </c>
      <c r="Q3042" s="7">
        <v>4981343.6500000004</v>
      </c>
      <c r="R3042" s="44" t="str">
        <f>VLOOKUP(F3042,'Set up'!$A$2:$E$57,5,FALSE)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78"/>
        <v>7</v>
      </c>
      <c r="C3043" s="5">
        <f t="shared" si="879"/>
        <v>2024</v>
      </c>
      <c r="D3043" s="5" t="s">
        <v>2761</v>
      </c>
      <c r="E3043" s="5" t="str">
        <f>VLOOKUP(F3043,'Set up'!$A$2:$C$57,2,FALSE)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up'!$A$2:$C$57,3,FALSE)</f>
        <v>Cash</v>
      </c>
      <c r="J3043" s="5">
        <f>VLOOKUP(F3043,'Set up'!$A$2:$D$57,4,FALSE)</f>
        <v>0</v>
      </c>
      <c r="K3043" s="4">
        <f t="shared" si="882"/>
        <v>45489</v>
      </c>
      <c r="L3043" s="5">
        <f t="shared" si="883"/>
        <v>7</v>
      </c>
      <c r="M3043" s="5">
        <f t="shared" si="884"/>
        <v>2024</v>
      </c>
      <c r="N3043" s="12">
        <v>625</v>
      </c>
      <c r="O3043" s="6">
        <f t="shared" ref="O3043" si="889">-N3043</f>
        <v>-625</v>
      </c>
      <c r="P3043" s="6">
        <f t="shared" si="887"/>
        <v>0</v>
      </c>
      <c r="Q3043" s="7">
        <v>4981968.6500000004</v>
      </c>
      <c r="R3043" s="44" t="str">
        <f>VLOOKUP(F3043,'Set up'!$A$2:$E$57,5,FALSE)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78"/>
        <v>7</v>
      </c>
      <c r="C3044" s="5">
        <f t="shared" si="879"/>
        <v>2024</v>
      </c>
      <c r="D3044" s="5" t="s">
        <v>2762</v>
      </c>
      <c r="E3044" s="5" t="str">
        <f>VLOOKUP(F3044,'Set up'!$A$2:$C$57,2,FALSE)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up'!$A$2:$C$57,3,FALSE)</f>
        <v>Cash</v>
      </c>
      <c r="J3044" s="5">
        <f>VLOOKUP(F3044,'Set up'!$A$2:$D$57,4,FALSE)</f>
        <v>0</v>
      </c>
      <c r="K3044" s="4">
        <f t="shared" si="882"/>
        <v>45490</v>
      </c>
      <c r="L3044" s="5">
        <f t="shared" si="883"/>
        <v>7</v>
      </c>
      <c r="M3044" s="5">
        <f t="shared" si="884"/>
        <v>2024</v>
      </c>
      <c r="N3044" s="12">
        <v>1760</v>
      </c>
      <c r="O3044" s="12"/>
      <c r="P3044" s="6">
        <f t="shared" si="887"/>
        <v>1760</v>
      </c>
      <c r="Q3044" s="7">
        <v>4983728.6500000004</v>
      </c>
      <c r="R3044" s="44" t="str">
        <f>VLOOKUP(F3044,'Set up'!$A$2:$E$57,5,FALSE)</f>
        <v>Trsf</v>
      </c>
    </row>
    <row r="3045" spans="1:19" ht="15" customHeight="1" x14ac:dyDescent="0.35">
      <c r="A3045" s="4">
        <v>45490</v>
      </c>
      <c r="B3045" s="5">
        <f t="shared" si="878"/>
        <v>7</v>
      </c>
      <c r="C3045" s="5">
        <f t="shared" si="879"/>
        <v>2024</v>
      </c>
      <c r="D3045" s="5" t="s">
        <v>2762</v>
      </c>
      <c r="E3045" s="5" t="str">
        <f>VLOOKUP(F3045,'Set up'!$A$2:$C$57,2,FALSE)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up'!$A$2:$C$57,3,FALSE)</f>
        <v>Cash</v>
      </c>
      <c r="J3045" s="5">
        <f>VLOOKUP(F3045,'Set up'!$A$2:$D$57,4,FALSE)</f>
        <v>0</v>
      </c>
      <c r="K3045" s="4">
        <f t="shared" si="882"/>
        <v>45490</v>
      </c>
      <c r="L3045" s="5">
        <f t="shared" si="883"/>
        <v>7</v>
      </c>
      <c r="M3045" s="5">
        <f t="shared" si="884"/>
        <v>2024</v>
      </c>
      <c r="N3045" s="12">
        <v>405</v>
      </c>
      <c r="O3045" s="12"/>
      <c r="P3045" s="6">
        <f t="shared" si="887"/>
        <v>405</v>
      </c>
      <c r="Q3045" s="7">
        <v>4984133.6500000004</v>
      </c>
      <c r="R3045" s="44" t="str">
        <f>VLOOKUP(F3045,'Set up'!$A$2:$E$57,5,FALSE)</f>
        <v>Trsf</v>
      </c>
    </row>
    <row r="3046" spans="1:19" ht="15" customHeight="1" x14ac:dyDescent="0.35">
      <c r="A3046" s="4">
        <v>45491</v>
      </c>
      <c r="B3046" s="5">
        <f t="shared" si="878"/>
        <v>7</v>
      </c>
      <c r="C3046" s="5">
        <f t="shared" si="879"/>
        <v>2024</v>
      </c>
      <c r="D3046" s="5" t="s">
        <v>2763</v>
      </c>
      <c r="E3046" s="5" t="str">
        <f>VLOOKUP(F3046,'Set up'!$A$2:$C$57,2,FALSE)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up'!$A$2:$C$57,3,FALSE)</f>
        <v>120</v>
      </c>
      <c r="J3046" s="5">
        <f>VLOOKUP(F3046,'Set up'!$A$2:$D$57,4,FALSE)</f>
        <v>120</v>
      </c>
      <c r="K3046" s="4">
        <f t="shared" si="882"/>
        <v>45611</v>
      </c>
      <c r="L3046" s="5">
        <f t="shared" si="883"/>
        <v>11</v>
      </c>
      <c r="M3046" s="5">
        <f t="shared" si="884"/>
        <v>2024</v>
      </c>
      <c r="N3046" s="12">
        <v>13024</v>
      </c>
      <c r="O3046" s="12"/>
      <c r="P3046" s="6">
        <f t="shared" si="887"/>
        <v>13024</v>
      </c>
      <c r="Q3046" s="7">
        <v>4997157.6500000004</v>
      </c>
      <c r="R3046" s="44" t="str">
        <f>VLOOKUP(F3046,'Set up'!$A$2:$E$57,5,FALSE)</f>
        <v>Trsf</v>
      </c>
    </row>
    <row r="3047" spans="1:19" ht="15" customHeight="1" x14ac:dyDescent="0.35">
      <c r="A3047" s="4">
        <v>45491</v>
      </c>
      <c r="B3047" s="5">
        <f t="shared" si="878"/>
        <v>7</v>
      </c>
      <c r="C3047" s="5">
        <f t="shared" si="879"/>
        <v>2024</v>
      </c>
      <c r="D3047" s="5" t="s">
        <v>2763</v>
      </c>
      <c r="E3047" s="5" t="str">
        <f>VLOOKUP(F3047,'Set up'!$A$2:$C$57,2,FALSE)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up'!$A$2:$C$57,3,FALSE)</f>
        <v>120</v>
      </c>
      <c r="J3047" s="5">
        <f>VLOOKUP(F3047,'Set up'!$A$2:$D$57,4,FALSE)</f>
        <v>120</v>
      </c>
      <c r="K3047" s="4">
        <f t="shared" si="882"/>
        <v>45611</v>
      </c>
      <c r="L3047" s="5">
        <f t="shared" si="883"/>
        <v>11</v>
      </c>
      <c r="M3047" s="5">
        <f t="shared" si="884"/>
        <v>2024</v>
      </c>
      <c r="N3047" s="12">
        <v>900</v>
      </c>
      <c r="O3047" s="12"/>
      <c r="P3047" s="6">
        <f t="shared" si="887"/>
        <v>900</v>
      </c>
      <c r="Q3047" s="7">
        <v>4998057.6500000004</v>
      </c>
      <c r="R3047" s="44" t="str">
        <f>VLOOKUP(F3047,'Set up'!$A$2:$E$57,5,FALSE)</f>
        <v>Trsf</v>
      </c>
    </row>
    <row r="3048" spans="1:19" ht="15" customHeight="1" x14ac:dyDescent="0.35">
      <c r="A3048" s="4">
        <v>45491</v>
      </c>
      <c r="B3048" s="5">
        <f t="shared" si="878"/>
        <v>7</v>
      </c>
      <c r="C3048" s="5">
        <f t="shared" si="879"/>
        <v>2024</v>
      </c>
      <c r="D3048" s="5" t="s">
        <v>2763</v>
      </c>
      <c r="E3048" s="5" t="str">
        <f>VLOOKUP(F3048,'Set up'!$A$2:$C$57,2,FALSE)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up'!$A$2:$C$57,3,FALSE)</f>
        <v>120</v>
      </c>
      <c r="J3048" s="5">
        <f>VLOOKUP(F3048,'Set up'!$A$2:$D$57,4,FALSE)</f>
        <v>120</v>
      </c>
      <c r="K3048" s="4">
        <f t="shared" si="882"/>
        <v>45611</v>
      </c>
      <c r="L3048" s="5">
        <f t="shared" si="883"/>
        <v>11</v>
      </c>
      <c r="M3048" s="5">
        <f t="shared" si="884"/>
        <v>2024</v>
      </c>
      <c r="N3048" s="12">
        <v>287.5</v>
      </c>
      <c r="O3048" s="12"/>
      <c r="P3048" s="6">
        <f t="shared" si="887"/>
        <v>287.5</v>
      </c>
      <c r="Q3048" s="7">
        <v>4998345.1500000004</v>
      </c>
      <c r="R3048" s="44" t="str">
        <f>VLOOKUP(F3048,'Set up'!$A$2:$E$57,5,FALSE)</f>
        <v>Trsf</v>
      </c>
    </row>
    <row r="3049" spans="1:19" ht="15" customHeight="1" x14ac:dyDescent="0.35">
      <c r="A3049" s="4">
        <v>45491</v>
      </c>
      <c r="B3049" s="5">
        <f t="shared" si="878"/>
        <v>7</v>
      </c>
      <c r="C3049" s="5">
        <f t="shared" si="879"/>
        <v>2024</v>
      </c>
      <c r="D3049" s="5" t="s">
        <v>2763</v>
      </c>
      <c r="E3049" s="5" t="str">
        <f>VLOOKUP(F3049,'Set up'!$A$2:$C$57,2,FALSE)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up'!$A$2:$C$57,3,FALSE)</f>
        <v>120</v>
      </c>
      <c r="J3049" s="5">
        <f>VLOOKUP(F3049,'Set up'!$A$2:$D$57,4,FALSE)</f>
        <v>120</v>
      </c>
      <c r="K3049" s="4">
        <f t="shared" si="882"/>
        <v>45611</v>
      </c>
      <c r="L3049" s="5">
        <f t="shared" si="883"/>
        <v>11</v>
      </c>
      <c r="M3049" s="5">
        <f t="shared" si="884"/>
        <v>2024</v>
      </c>
      <c r="N3049" s="12">
        <v>440</v>
      </c>
      <c r="O3049" s="12"/>
      <c r="P3049" s="6">
        <f t="shared" si="887"/>
        <v>440</v>
      </c>
      <c r="Q3049" s="7">
        <v>4998785.1500000004</v>
      </c>
      <c r="R3049" s="44" t="str">
        <f>VLOOKUP(F3049,'Set up'!$A$2:$E$57,5,FALSE)</f>
        <v>Trsf</v>
      </c>
    </row>
    <row r="3050" spans="1:19" ht="15" customHeight="1" x14ac:dyDescent="0.35">
      <c r="A3050" s="4">
        <v>45491</v>
      </c>
      <c r="B3050" s="5">
        <f t="shared" si="878"/>
        <v>7</v>
      </c>
      <c r="C3050" s="5">
        <f t="shared" si="879"/>
        <v>2024</v>
      </c>
      <c r="D3050" s="5" t="s">
        <v>2763</v>
      </c>
      <c r="E3050" s="5" t="str">
        <f>VLOOKUP(F3050,'Set up'!$A$2:$C$57,2,FALSE)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up'!$A$2:$C$57,3,FALSE)</f>
        <v>120</v>
      </c>
      <c r="J3050" s="5">
        <f>VLOOKUP(F3050,'Set up'!$A$2:$D$57,4,FALSE)</f>
        <v>120</v>
      </c>
      <c r="K3050" s="4">
        <f t="shared" si="882"/>
        <v>45611</v>
      </c>
      <c r="L3050" s="5">
        <f t="shared" si="883"/>
        <v>11</v>
      </c>
      <c r="M3050" s="5">
        <f t="shared" si="884"/>
        <v>2024</v>
      </c>
      <c r="N3050" s="12">
        <v>696</v>
      </c>
      <c r="O3050" s="12"/>
      <c r="P3050" s="6">
        <f t="shared" si="887"/>
        <v>696</v>
      </c>
      <c r="Q3050" s="7">
        <v>4999481.1500000004</v>
      </c>
      <c r="R3050" s="44" t="str">
        <f>VLOOKUP(F3050,'Set up'!$A$2:$E$57,5,FALSE)</f>
        <v>Trsf</v>
      </c>
    </row>
    <row r="3051" spans="1:19" ht="15" customHeight="1" x14ac:dyDescent="0.35">
      <c r="A3051" s="4">
        <v>45491</v>
      </c>
      <c r="B3051" s="5">
        <f t="shared" si="878"/>
        <v>7</v>
      </c>
      <c r="C3051" s="5">
        <f t="shared" si="879"/>
        <v>2024</v>
      </c>
      <c r="D3051" s="5" t="s">
        <v>2764</v>
      </c>
      <c r="E3051" s="5" t="str">
        <f>VLOOKUP(F3051,'Set up'!$A$2:$C$57,2,FALSE)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up'!$A$2:$C$57,3,FALSE)</f>
        <v>120</v>
      </c>
      <c r="J3051" s="5">
        <f>VLOOKUP(F3051,'Set up'!$A$2:$D$57,4,FALSE)</f>
        <v>120</v>
      </c>
      <c r="K3051" s="4">
        <f t="shared" si="882"/>
        <v>45611</v>
      </c>
      <c r="L3051" s="5">
        <f t="shared" si="883"/>
        <v>11</v>
      </c>
      <c r="M3051" s="5">
        <f t="shared" si="884"/>
        <v>2024</v>
      </c>
      <c r="N3051" s="12">
        <v>1440</v>
      </c>
      <c r="O3051" s="12"/>
      <c r="P3051" s="6">
        <f t="shared" si="887"/>
        <v>1440</v>
      </c>
      <c r="Q3051" s="7">
        <v>5000921.1500000004</v>
      </c>
      <c r="R3051" s="44" t="str">
        <f>VLOOKUP(F3051,'Set up'!$A$2:$E$57,5,FALSE)</f>
        <v>Trsf</v>
      </c>
    </row>
    <row r="3052" spans="1:19" ht="15" customHeight="1" x14ac:dyDescent="0.35">
      <c r="A3052" s="4">
        <v>45491</v>
      </c>
      <c r="B3052" s="5">
        <f t="shared" si="878"/>
        <v>7</v>
      </c>
      <c r="C3052" s="5">
        <f t="shared" si="879"/>
        <v>2024</v>
      </c>
      <c r="D3052" s="5" t="s">
        <v>2764</v>
      </c>
      <c r="E3052" s="5" t="str">
        <f>VLOOKUP(F3052,'Set up'!$A$2:$C$57,2,FALSE)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up'!$A$2:$C$57,3,FALSE)</f>
        <v>120</v>
      </c>
      <c r="J3052" s="5">
        <f>VLOOKUP(F3052,'Set up'!$A$2:$D$57,4,FALSE)</f>
        <v>120</v>
      </c>
      <c r="K3052" s="4">
        <f t="shared" si="882"/>
        <v>45611</v>
      </c>
      <c r="L3052" s="5">
        <f t="shared" si="883"/>
        <v>11</v>
      </c>
      <c r="M3052" s="5">
        <f t="shared" si="884"/>
        <v>2024</v>
      </c>
      <c r="N3052" s="12">
        <v>364</v>
      </c>
      <c r="O3052" s="12"/>
      <c r="P3052" s="6">
        <f t="shared" si="887"/>
        <v>364</v>
      </c>
      <c r="Q3052" s="7">
        <v>5001285.1500000004</v>
      </c>
      <c r="R3052" s="44" t="str">
        <f>VLOOKUP(F3052,'Set up'!$A$2:$E$57,5,FALSE)</f>
        <v>Trsf</v>
      </c>
    </row>
    <row r="3053" spans="1:19" ht="15" customHeight="1" x14ac:dyDescent="0.35">
      <c r="A3053" s="4">
        <v>45491</v>
      </c>
      <c r="B3053" s="5">
        <f t="shared" si="878"/>
        <v>7</v>
      </c>
      <c r="C3053" s="5">
        <f t="shared" si="879"/>
        <v>2024</v>
      </c>
      <c r="D3053" s="5" t="s">
        <v>2764</v>
      </c>
      <c r="E3053" s="5" t="str">
        <f>VLOOKUP(F3053,'Set up'!$A$2:$C$57,2,FALSE)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up'!$A$2:$C$57,3,FALSE)</f>
        <v>120</v>
      </c>
      <c r="J3053" s="5">
        <f>VLOOKUP(F3053,'Set up'!$A$2:$D$57,4,FALSE)</f>
        <v>120</v>
      </c>
      <c r="K3053" s="4">
        <f t="shared" si="882"/>
        <v>45611</v>
      </c>
      <c r="L3053" s="5">
        <f t="shared" si="883"/>
        <v>11</v>
      </c>
      <c r="M3053" s="5">
        <f t="shared" si="884"/>
        <v>2024</v>
      </c>
      <c r="N3053" s="12">
        <v>250</v>
      </c>
      <c r="O3053" s="12"/>
      <c r="P3053" s="6">
        <f t="shared" si="887"/>
        <v>250</v>
      </c>
      <c r="Q3053" s="7">
        <v>5001535.1500000004</v>
      </c>
      <c r="R3053" s="44" t="str">
        <f>VLOOKUP(F3053,'Set up'!$A$2:$E$57,5,FALSE)</f>
        <v>Trsf</v>
      </c>
    </row>
    <row r="3054" spans="1:19" ht="15" customHeight="1" x14ac:dyDescent="0.35">
      <c r="A3054" s="4">
        <v>45493</v>
      </c>
      <c r="B3054" s="5">
        <f t="shared" si="878"/>
        <v>7</v>
      </c>
      <c r="C3054" s="5">
        <f t="shared" si="879"/>
        <v>2024</v>
      </c>
      <c r="D3054" s="5" t="s">
        <v>2765</v>
      </c>
      <c r="E3054" s="5" t="str">
        <f>VLOOKUP(F3054,'Set up'!$A$2:$C$57,2,FALSE)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up'!$A$2:$C$57,3,FALSE)</f>
        <v>Cash</v>
      </c>
      <c r="J3054" s="5">
        <f>VLOOKUP(F3054,'Set up'!$A$2:$D$57,4,FALSE)</f>
        <v>0</v>
      </c>
      <c r="K3054" s="4">
        <f t="shared" si="882"/>
        <v>45493</v>
      </c>
      <c r="L3054" s="5">
        <f t="shared" si="883"/>
        <v>7</v>
      </c>
      <c r="M3054" s="5">
        <f t="shared" si="884"/>
        <v>2024</v>
      </c>
      <c r="N3054" s="12">
        <v>1760</v>
      </c>
      <c r="O3054" s="6">
        <f t="shared" ref="O3054:O3058" si="890">-N3054</f>
        <v>-1760</v>
      </c>
      <c r="P3054" s="6">
        <f t="shared" si="887"/>
        <v>0</v>
      </c>
      <c r="Q3054" s="7">
        <v>5003295.1500000004</v>
      </c>
      <c r="R3054" s="44" t="str">
        <f>VLOOKUP(F3054,'Set up'!$A$2:$E$57,5,FALSE)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78"/>
        <v>7</v>
      </c>
      <c r="C3055" s="5">
        <f t="shared" si="879"/>
        <v>2024</v>
      </c>
      <c r="D3055" s="5" t="s">
        <v>2765</v>
      </c>
      <c r="E3055" s="5" t="str">
        <f>VLOOKUP(F3055,'Set up'!$A$2:$C$57,2,FALSE)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up'!$A$2:$C$57,3,FALSE)</f>
        <v>Cash</v>
      </c>
      <c r="J3055" s="5">
        <f>VLOOKUP(F3055,'Set up'!$A$2:$D$57,4,FALSE)</f>
        <v>0</v>
      </c>
      <c r="K3055" s="4">
        <f t="shared" si="882"/>
        <v>45493</v>
      </c>
      <c r="L3055" s="5">
        <f t="shared" si="883"/>
        <v>7</v>
      </c>
      <c r="M3055" s="5">
        <f t="shared" si="884"/>
        <v>2024</v>
      </c>
      <c r="N3055" s="12">
        <v>277.5</v>
      </c>
      <c r="O3055" s="6">
        <f t="shared" si="890"/>
        <v>-277.5</v>
      </c>
      <c r="P3055" s="6">
        <f t="shared" si="887"/>
        <v>0</v>
      </c>
      <c r="Q3055" s="7">
        <v>5003572.6500000004</v>
      </c>
      <c r="R3055" s="44" t="str">
        <f>VLOOKUP(F3055,'Set up'!$A$2:$E$57,5,FALSE)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78"/>
        <v>7</v>
      </c>
      <c r="C3056" s="5">
        <f t="shared" si="879"/>
        <v>2024</v>
      </c>
      <c r="D3056" s="5" t="s">
        <v>2765</v>
      </c>
      <c r="E3056" s="5" t="str">
        <f>VLOOKUP(F3056,'Set up'!$A$2:$C$57,2,FALSE)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up'!$A$2:$C$57,3,FALSE)</f>
        <v>Cash</v>
      </c>
      <c r="J3056" s="5">
        <f>VLOOKUP(F3056,'Set up'!$A$2:$D$57,4,FALSE)</f>
        <v>0</v>
      </c>
      <c r="K3056" s="4">
        <f t="shared" si="882"/>
        <v>45493</v>
      </c>
      <c r="L3056" s="5">
        <f t="shared" si="883"/>
        <v>7</v>
      </c>
      <c r="M3056" s="5">
        <f t="shared" si="884"/>
        <v>2024</v>
      </c>
      <c r="N3056" s="12">
        <v>95</v>
      </c>
      <c r="O3056" s="6">
        <f t="shared" si="890"/>
        <v>-95</v>
      </c>
      <c r="P3056" s="6">
        <f t="shared" si="887"/>
        <v>0</v>
      </c>
      <c r="Q3056" s="7">
        <v>5003667.6500000004</v>
      </c>
      <c r="R3056" s="44" t="str">
        <f>VLOOKUP(F3056,'Set up'!$A$2:$E$57,5,FALSE)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78"/>
        <v>7</v>
      </c>
      <c r="C3057" s="5">
        <f t="shared" si="879"/>
        <v>2024</v>
      </c>
      <c r="D3057" s="5" t="s">
        <v>2765</v>
      </c>
      <c r="E3057" s="5" t="str">
        <f>VLOOKUP(F3057,'Set up'!$A$2:$C$57,2,FALSE)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up'!$A$2:$C$57,3,FALSE)</f>
        <v>Cash</v>
      </c>
      <c r="J3057" s="5">
        <f>VLOOKUP(F3057,'Set up'!$A$2:$D$57,4,FALSE)</f>
        <v>0</v>
      </c>
      <c r="K3057" s="4">
        <f t="shared" si="882"/>
        <v>45493</v>
      </c>
      <c r="L3057" s="5">
        <f t="shared" si="883"/>
        <v>7</v>
      </c>
      <c r="M3057" s="5">
        <f t="shared" si="884"/>
        <v>2024</v>
      </c>
      <c r="N3057" s="12">
        <v>312.5</v>
      </c>
      <c r="O3057" s="6">
        <f t="shared" si="890"/>
        <v>-312.5</v>
      </c>
      <c r="P3057" s="6">
        <f t="shared" si="887"/>
        <v>0</v>
      </c>
      <c r="Q3057" s="7">
        <v>5003980.1500000004</v>
      </c>
      <c r="R3057" s="44" t="str">
        <f>VLOOKUP(F3057,'Set up'!$A$2:$E$57,5,FALSE)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78"/>
        <v>7</v>
      </c>
      <c r="C3058" s="5">
        <f t="shared" si="879"/>
        <v>2024</v>
      </c>
      <c r="D3058" s="5" t="s">
        <v>2765</v>
      </c>
      <c r="E3058" s="5" t="str">
        <f>VLOOKUP(F3058,'Set up'!$A$2:$C$57,2,FALSE)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up'!$A$2:$C$57,3,FALSE)</f>
        <v>Cash</v>
      </c>
      <c r="J3058" s="5">
        <f>VLOOKUP(F3058,'Set up'!$A$2:$D$57,4,FALSE)</f>
        <v>0</v>
      </c>
      <c r="K3058" s="4">
        <f t="shared" si="882"/>
        <v>45493</v>
      </c>
      <c r="L3058" s="5">
        <f t="shared" si="883"/>
        <v>7</v>
      </c>
      <c r="M3058" s="5">
        <f t="shared" si="884"/>
        <v>2024</v>
      </c>
      <c r="N3058" s="12">
        <v>540</v>
      </c>
      <c r="O3058" s="6">
        <f t="shared" si="890"/>
        <v>-540</v>
      </c>
      <c r="P3058" s="6">
        <f t="shared" si="887"/>
        <v>0</v>
      </c>
      <c r="Q3058" s="7">
        <v>5004520.1500000004</v>
      </c>
      <c r="R3058" s="44" t="str">
        <f>VLOOKUP(F3058,'Set up'!$A$2:$E$57,5,FALSE)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891">MONTH(A3059)</f>
        <v>7</v>
      </c>
      <c r="C3059" s="5">
        <f t="shared" ref="C3059:C3092" si="892">YEAR(A3059)</f>
        <v>2024</v>
      </c>
      <c r="D3059" s="5" t="s">
        <v>2766</v>
      </c>
      <c r="E3059" s="5" t="str">
        <f>VLOOKUP(F3059,'Set up'!$A$2:$C$57,2,FALSE)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up'!$A$2:$C$57,3,FALSE)</f>
        <v>60</v>
      </c>
      <c r="J3059" s="5">
        <f>VLOOKUP(F3059,'Set up'!$A$2:$D$57,4,FALSE)</f>
        <v>60</v>
      </c>
      <c r="K3059" s="4">
        <f t="shared" si="882"/>
        <v>45556</v>
      </c>
      <c r="L3059" s="5">
        <f t="shared" si="883"/>
        <v>9</v>
      </c>
      <c r="M3059" s="5">
        <f t="shared" si="884"/>
        <v>2024</v>
      </c>
      <c r="N3059" s="12">
        <v>3256</v>
      </c>
      <c r="O3059" s="12"/>
      <c r="P3059" s="6">
        <f t="shared" si="887"/>
        <v>3256</v>
      </c>
      <c r="Q3059" s="7">
        <v>5007776.1500000004</v>
      </c>
      <c r="R3059" s="44" t="str">
        <f>VLOOKUP(F3059,'Set up'!$A$2:$E$57,5,FALSE)</f>
        <v>Chq</v>
      </c>
    </row>
    <row r="3060" spans="1:19" ht="15" customHeight="1" x14ac:dyDescent="0.35">
      <c r="A3060" s="4">
        <v>45496</v>
      </c>
      <c r="B3060" s="5">
        <f t="shared" si="891"/>
        <v>7</v>
      </c>
      <c r="C3060" s="5">
        <f t="shared" si="892"/>
        <v>2024</v>
      </c>
      <c r="D3060" s="5" t="s">
        <v>2766</v>
      </c>
      <c r="E3060" s="5" t="str">
        <f>VLOOKUP(F3060,'Set up'!$A$2:$C$57,2,FALSE)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up'!$A$2:$C$57,3,FALSE)</f>
        <v>60</v>
      </c>
      <c r="J3060" s="5">
        <f>VLOOKUP(F3060,'Set up'!$A$2:$D$57,4,FALSE)</f>
        <v>60</v>
      </c>
      <c r="K3060" s="4">
        <f t="shared" si="882"/>
        <v>45556</v>
      </c>
      <c r="L3060" s="5">
        <f t="shared" si="883"/>
        <v>9</v>
      </c>
      <c r="M3060" s="5">
        <f t="shared" si="884"/>
        <v>2024</v>
      </c>
      <c r="N3060" s="12">
        <v>1628</v>
      </c>
      <c r="O3060" s="12"/>
      <c r="P3060" s="6">
        <f t="shared" si="887"/>
        <v>1628</v>
      </c>
      <c r="Q3060" s="7">
        <v>5009404.1500000004</v>
      </c>
      <c r="R3060" s="44" t="str">
        <f>VLOOKUP(F3060,'Set up'!$A$2:$E$57,5,FALSE)</f>
        <v>Chq</v>
      </c>
    </row>
    <row r="3061" spans="1:19" ht="15" customHeight="1" x14ac:dyDescent="0.35">
      <c r="A3061" s="4">
        <v>45497</v>
      </c>
      <c r="B3061" s="5">
        <f t="shared" si="891"/>
        <v>7</v>
      </c>
      <c r="C3061" s="5">
        <f t="shared" si="892"/>
        <v>2024</v>
      </c>
      <c r="D3061" s="5" t="s">
        <v>2767</v>
      </c>
      <c r="E3061" s="5" t="str">
        <f>VLOOKUP(F3061,'Set up'!$A$2:$C$57,2,FALSE)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up'!$A$2:$C$57,3,FALSE)</f>
        <v>Cash</v>
      </c>
      <c r="J3061" s="5">
        <f>VLOOKUP(F3061,'Set up'!$A$2:$D$57,4,FALSE)</f>
        <v>0</v>
      </c>
      <c r="K3061" s="4">
        <f t="shared" si="882"/>
        <v>45497</v>
      </c>
      <c r="L3061" s="5">
        <f t="shared" si="883"/>
        <v>7</v>
      </c>
      <c r="M3061" s="5">
        <f t="shared" si="884"/>
        <v>2024</v>
      </c>
      <c r="N3061" s="12">
        <v>1760</v>
      </c>
      <c r="O3061" s="12"/>
      <c r="P3061" s="6">
        <f t="shared" si="887"/>
        <v>1760</v>
      </c>
      <c r="Q3061" s="7">
        <v>5011164.1500000004</v>
      </c>
      <c r="R3061" s="44" t="str">
        <f>VLOOKUP(F3061,'Set up'!$A$2:$E$57,5,FALSE)</f>
        <v>Trsf</v>
      </c>
    </row>
    <row r="3062" spans="1:19" ht="15" customHeight="1" x14ac:dyDescent="0.35">
      <c r="A3062" s="4">
        <v>45497</v>
      </c>
      <c r="B3062" s="5">
        <f t="shared" si="891"/>
        <v>7</v>
      </c>
      <c r="C3062" s="5">
        <f t="shared" si="892"/>
        <v>2024</v>
      </c>
      <c r="D3062" s="5" t="s">
        <v>2767</v>
      </c>
      <c r="E3062" s="5" t="str">
        <f>VLOOKUP(F3062,'Set up'!$A$2:$C$57,2,FALSE)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up'!$A$2:$C$57,3,FALSE)</f>
        <v>Cash</v>
      </c>
      <c r="J3062" s="5">
        <f>VLOOKUP(F3062,'Set up'!$A$2:$D$57,4,FALSE)</f>
        <v>0</v>
      </c>
      <c r="K3062" s="4">
        <f t="shared" si="882"/>
        <v>45497</v>
      </c>
      <c r="L3062" s="5">
        <f t="shared" si="883"/>
        <v>7</v>
      </c>
      <c r="M3062" s="5">
        <f t="shared" si="884"/>
        <v>2024</v>
      </c>
      <c r="N3062" s="12">
        <v>405</v>
      </c>
      <c r="O3062" s="12"/>
      <c r="P3062" s="6">
        <f t="shared" si="887"/>
        <v>405</v>
      </c>
      <c r="Q3062" s="7">
        <v>5011569.1500000004</v>
      </c>
      <c r="R3062" s="44" t="str">
        <f>VLOOKUP(F3062,'Set up'!$A$2:$E$57,5,FALSE)</f>
        <v>Trsf</v>
      </c>
    </row>
    <row r="3063" spans="1:19" ht="15" customHeight="1" x14ac:dyDescent="0.35">
      <c r="A3063" s="4">
        <v>45497</v>
      </c>
      <c r="B3063" s="5">
        <f t="shared" si="891"/>
        <v>7</v>
      </c>
      <c r="C3063" s="5">
        <f t="shared" si="892"/>
        <v>2024</v>
      </c>
      <c r="D3063" s="5" t="s">
        <v>2767</v>
      </c>
      <c r="E3063" s="5" t="str">
        <f>VLOOKUP(F3063,'Set up'!$A$2:$C$57,2,FALSE)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up'!$A$2:$C$57,3,FALSE)</f>
        <v>Cash</v>
      </c>
      <c r="J3063" s="5">
        <f>VLOOKUP(F3063,'Set up'!$A$2:$D$57,4,FALSE)</f>
        <v>0</v>
      </c>
      <c r="K3063" s="4">
        <f t="shared" si="882"/>
        <v>45497</v>
      </c>
      <c r="L3063" s="5">
        <f t="shared" si="883"/>
        <v>7</v>
      </c>
      <c r="M3063" s="5">
        <f t="shared" si="884"/>
        <v>2024</v>
      </c>
      <c r="N3063" s="12">
        <v>187.5</v>
      </c>
      <c r="O3063" s="12"/>
      <c r="P3063" s="6">
        <f t="shared" si="887"/>
        <v>187.5</v>
      </c>
      <c r="Q3063" s="7">
        <v>5011756.6500000004</v>
      </c>
      <c r="R3063" s="44" t="str">
        <f>VLOOKUP(F3063,'Set up'!$A$2:$E$57,5,FALSE)</f>
        <v>Trsf</v>
      </c>
    </row>
    <row r="3064" spans="1:19" ht="15" customHeight="1" x14ac:dyDescent="0.35">
      <c r="A3064" s="4">
        <v>45497</v>
      </c>
      <c r="B3064" s="5">
        <f t="shared" si="891"/>
        <v>7</v>
      </c>
      <c r="C3064" s="5">
        <f t="shared" si="892"/>
        <v>2024</v>
      </c>
      <c r="D3064" s="5" t="s">
        <v>2767</v>
      </c>
      <c r="E3064" s="5" t="str">
        <f>VLOOKUP(F3064,'Set up'!$A$2:$C$57,2,FALSE)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up'!$A$2:$C$57,3,FALSE)</f>
        <v>Cash</v>
      </c>
      <c r="J3064" s="5">
        <f>VLOOKUP(F3064,'Set up'!$A$2:$D$57,4,FALSE)</f>
        <v>0</v>
      </c>
      <c r="K3064" s="4">
        <f t="shared" si="882"/>
        <v>45497</v>
      </c>
      <c r="L3064" s="5">
        <f t="shared" si="883"/>
        <v>7</v>
      </c>
      <c r="M3064" s="5">
        <f t="shared" si="884"/>
        <v>2024</v>
      </c>
      <c r="N3064" s="12">
        <v>110</v>
      </c>
      <c r="O3064" s="12"/>
      <c r="P3064" s="6">
        <f t="shared" si="887"/>
        <v>110</v>
      </c>
      <c r="Q3064" s="7">
        <v>5011866.6500000004</v>
      </c>
      <c r="R3064" s="44" t="str">
        <f>VLOOKUP(F3064,'Set up'!$A$2:$E$57,5,FALSE)</f>
        <v>Trsf</v>
      </c>
    </row>
    <row r="3065" spans="1:19" ht="15" customHeight="1" x14ac:dyDescent="0.35">
      <c r="A3065" s="4">
        <v>45497</v>
      </c>
      <c r="B3065" s="5">
        <f t="shared" si="891"/>
        <v>7</v>
      </c>
      <c r="C3065" s="5">
        <f t="shared" si="892"/>
        <v>2024</v>
      </c>
      <c r="D3065" s="5" t="s">
        <v>2767</v>
      </c>
      <c r="E3065" s="5" t="str">
        <f>VLOOKUP(F3065,'Set up'!$A$2:$C$57,2,FALSE)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up'!$A$2:$C$57,3,FALSE)</f>
        <v>Cash</v>
      </c>
      <c r="J3065" s="5">
        <f>VLOOKUP(F3065,'Set up'!$A$2:$D$57,4,FALSE)</f>
        <v>0</v>
      </c>
      <c r="K3065" s="4">
        <f t="shared" si="882"/>
        <v>45497</v>
      </c>
      <c r="L3065" s="5">
        <f t="shared" si="883"/>
        <v>7</v>
      </c>
      <c r="M3065" s="5">
        <f t="shared" si="884"/>
        <v>2024</v>
      </c>
      <c r="N3065" s="12">
        <v>395</v>
      </c>
      <c r="O3065" s="12"/>
      <c r="P3065" s="6">
        <f t="shared" si="887"/>
        <v>395</v>
      </c>
      <c r="Q3065" s="7">
        <v>5012261.6500000004</v>
      </c>
      <c r="R3065" s="44" t="str">
        <f>VLOOKUP(F3065,'Set up'!$A$2:$E$57,5,FALSE)</f>
        <v>Trsf</v>
      </c>
    </row>
    <row r="3066" spans="1:19" ht="15" customHeight="1" x14ac:dyDescent="0.35">
      <c r="A3066" s="4">
        <v>45497</v>
      </c>
      <c r="B3066" s="5">
        <f t="shared" si="891"/>
        <v>7</v>
      </c>
      <c r="C3066" s="5">
        <f t="shared" si="892"/>
        <v>2024</v>
      </c>
      <c r="D3066" s="5" t="s">
        <v>2767</v>
      </c>
      <c r="E3066" s="5" t="str">
        <f>VLOOKUP(F3066,'Set up'!$A$2:$C$57,2,FALSE)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up'!$A$2:$C$57,3,FALSE)</f>
        <v>Cash</v>
      </c>
      <c r="J3066" s="5">
        <f>VLOOKUP(F3066,'Set up'!$A$2:$D$57,4,FALSE)</f>
        <v>0</v>
      </c>
      <c r="K3066" s="4">
        <f t="shared" si="882"/>
        <v>45497</v>
      </c>
      <c r="L3066" s="5">
        <f t="shared" si="883"/>
        <v>7</v>
      </c>
      <c r="M3066" s="5">
        <f t="shared" si="884"/>
        <v>2024</v>
      </c>
      <c r="N3066" s="12">
        <v>160</v>
      </c>
      <c r="O3066" s="12"/>
      <c r="P3066" s="6">
        <f t="shared" si="887"/>
        <v>160</v>
      </c>
      <c r="Q3066" s="7">
        <v>5012421.6500000004</v>
      </c>
      <c r="R3066" s="44" t="str">
        <f>VLOOKUP(F3066,'Set up'!$A$2:$E$57,5,FALSE)</f>
        <v>Trsf</v>
      </c>
    </row>
    <row r="3067" spans="1:19" ht="15" customHeight="1" x14ac:dyDescent="0.35">
      <c r="A3067" s="4">
        <v>45497</v>
      </c>
      <c r="B3067" s="5">
        <f t="shared" si="891"/>
        <v>7</v>
      </c>
      <c r="C3067" s="5">
        <f t="shared" si="892"/>
        <v>2024</v>
      </c>
      <c r="D3067" s="5" t="s">
        <v>2767</v>
      </c>
      <c r="E3067" s="5" t="str">
        <f>VLOOKUP(F3067,'Set up'!$A$2:$C$57,2,FALSE)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up'!$A$2:$C$57,3,FALSE)</f>
        <v>Cash</v>
      </c>
      <c r="J3067" s="5">
        <f>VLOOKUP(F3067,'Set up'!$A$2:$D$57,4,FALSE)</f>
        <v>0</v>
      </c>
      <c r="K3067" s="4">
        <f t="shared" si="882"/>
        <v>45497</v>
      </c>
      <c r="L3067" s="5">
        <f t="shared" si="883"/>
        <v>7</v>
      </c>
      <c r="M3067" s="5">
        <f t="shared" si="884"/>
        <v>2024</v>
      </c>
      <c r="N3067" s="12">
        <v>150</v>
      </c>
      <c r="O3067" s="12"/>
      <c r="P3067" s="6">
        <f t="shared" si="887"/>
        <v>150</v>
      </c>
      <c r="Q3067" s="7">
        <v>5012571.6500000004</v>
      </c>
      <c r="R3067" s="44" t="str">
        <f>VLOOKUP(F3067,'Set up'!$A$2:$E$57,5,FALSE)</f>
        <v>Trsf</v>
      </c>
    </row>
    <row r="3068" spans="1:19" ht="15" customHeight="1" x14ac:dyDescent="0.35">
      <c r="A3068" s="4">
        <v>45497</v>
      </c>
      <c r="B3068" s="5">
        <f t="shared" si="891"/>
        <v>7</v>
      </c>
      <c r="C3068" s="5">
        <f t="shared" si="892"/>
        <v>2024</v>
      </c>
      <c r="D3068" s="5" t="s">
        <v>2767</v>
      </c>
      <c r="E3068" s="5" t="str">
        <f>VLOOKUP(F3068,'Set up'!$A$2:$C$57,2,FALSE)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up'!$A$2:$C$57,3,FALSE)</f>
        <v>Cash</v>
      </c>
      <c r="J3068" s="5">
        <f>VLOOKUP(F3068,'Set up'!$A$2:$D$57,4,FALSE)</f>
        <v>0</v>
      </c>
      <c r="K3068" s="4">
        <f t="shared" si="882"/>
        <v>45497</v>
      </c>
      <c r="L3068" s="5">
        <f t="shared" si="883"/>
        <v>7</v>
      </c>
      <c r="M3068" s="5">
        <f t="shared" si="884"/>
        <v>2024</v>
      </c>
      <c r="N3068" s="12">
        <v>283.8</v>
      </c>
      <c r="O3068" s="12"/>
      <c r="P3068" s="6">
        <f t="shared" si="887"/>
        <v>283.8</v>
      </c>
      <c r="Q3068" s="7">
        <v>5012855.45</v>
      </c>
      <c r="R3068" s="44" t="str">
        <f>VLOOKUP(F3068,'Set up'!$A$2:$E$57,5,FALSE)</f>
        <v>Trsf</v>
      </c>
    </row>
    <row r="3069" spans="1:19" ht="15" customHeight="1" x14ac:dyDescent="0.35">
      <c r="A3069" s="4">
        <v>45498</v>
      </c>
      <c r="B3069" s="5">
        <f t="shared" si="891"/>
        <v>7</v>
      </c>
      <c r="C3069" s="5">
        <f t="shared" si="892"/>
        <v>2024</v>
      </c>
      <c r="D3069" s="5" t="s">
        <v>2768</v>
      </c>
      <c r="E3069" s="5" t="str">
        <f>VLOOKUP(F3069,'Set up'!$A$2:$C$57,2,FALSE)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up'!$A$2:$C$57,3,FALSE)</f>
        <v>Cash</v>
      </c>
      <c r="J3069" s="5">
        <f>VLOOKUP(F3069,'Set up'!$A$2:$D$57,4,FALSE)</f>
        <v>0</v>
      </c>
      <c r="K3069" s="4">
        <f t="shared" si="882"/>
        <v>45498</v>
      </c>
      <c r="L3069" s="5">
        <f t="shared" si="883"/>
        <v>7</v>
      </c>
      <c r="M3069" s="5">
        <f t="shared" si="884"/>
        <v>2024</v>
      </c>
      <c r="N3069" s="12">
        <v>937.5</v>
      </c>
      <c r="O3069" s="12"/>
      <c r="P3069" s="6">
        <f t="shared" si="887"/>
        <v>937.5</v>
      </c>
      <c r="Q3069" s="7">
        <v>5013792.95</v>
      </c>
      <c r="R3069" s="44" t="str">
        <f>VLOOKUP(F3069,'Set up'!$A$2:$E$57,5,FALSE)</f>
        <v>Trsf</v>
      </c>
    </row>
    <row r="3070" spans="1:19" ht="15" customHeight="1" x14ac:dyDescent="0.35">
      <c r="A3070" s="4">
        <v>45498</v>
      </c>
      <c r="B3070" s="5">
        <f t="shared" si="891"/>
        <v>7</v>
      </c>
      <c r="C3070" s="5">
        <f t="shared" si="892"/>
        <v>2024</v>
      </c>
      <c r="D3070" s="5" t="s">
        <v>2769</v>
      </c>
      <c r="E3070" s="5" t="str">
        <f>VLOOKUP(F3070,'Set up'!$A$2:$C$57,2,FALSE)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up'!$A$2:$C$57,3,FALSE)</f>
        <v>Cash</v>
      </c>
      <c r="J3070" s="5">
        <f>VLOOKUP(F3070,'Set up'!$A$2:$D$57,4,FALSE)</f>
        <v>0</v>
      </c>
      <c r="K3070" s="4">
        <f t="shared" si="882"/>
        <v>45498</v>
      </c>
      <c r="L3070" s="5">
        <f t="shared" si="883"/>
        <v>7</v>
      </c>
      <c r="M3070" s="5">
        <f t="shared" si="884"/>
        <v>2024</v>
      </c>
      <c r="N3070" s="12">
        <v>24420</v>
      </c>
      <c r="O3070" s="12"/>
      <c r="P3070" s="6">
        <f t="shared" si="887"/>
        <v>24420</v>
      </c>
      <c r="Q3070" s="7">
        <v>5038212.95</v>
      </c>
      <c r="R3070" s="44" t="str">
        <f>VLOOKUP(F3070,'Set up'!$A$2:$E$57,5,FALSE)</f>
        <v>Trsf</v>
      </c>
    </row>
    <row r="3071" spans="1:19" ht="15" customHeight="1" x14ac:dyDescent="0.35">
      <c r="A3071" s="4">
        <v>45498</v>
      </c>
      <c r="B3071" s="5">
        <f t="shared" si="891"/>
        <v>7</v>
      </c>
      <c r="C3071" s="5">
        <f t="shared" si="892"/>
        <v>2024</v>
      </c>
      <c r="D3071" s="5" t="s">
        <v>2769</v>
      </c>
      <c r="E3071" s="5" t="str">
        <f>VLOOKUP(F3071,'Set up'!$A$2:$C$57,2,FALSE)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up'!$A$2:$C$57,3,FALSE)</f>
        <v>Cash</v>
      </c>
      <c r="J3071" s="5">
        <f>VLOOKUP(F3071,'Set up'!$A$2:$D$57,4,FALSE)</f>
        <v>0</v>
      </c>
      <c r="K3071" s="4">
        <f t="shared" si="882"/>
        <v>45498</v>
      </c>
      <c r="L3071" s="5">
        <f t="shared" si="883"/>
        <v>7</v>
      </c>
      <c r="M3071" s="5">
        <f t="shared" si="884"/>
        <v>2024</v>
      </c>
      <c r="N3071" s="12">
        <v>7320</v>
      </c>
      <c r="O3071" s="12"/>
      <c r="P3071" s="6">
        <f t="shared" si="887"/>
        <v>7320</v>
      </c>
      <c r="Q3071" s="7">
        <v>5045532.95</v>
      </c>
      <c r="R3071" s="44" t="str">
        <f>VLOOKUP(F3071,'Set up'!$A$2:$E$57,5,FALSE)</f>
        <v>Trsf</v>
      </c>
    </row>
    <row r="3072" spans="1:19" ht="15" customHeight="1" x14ac:dyDescent="0.35">
      <c r="A3072" s="4">
        <v>45498</v>
      </c>
      <c r="B3072" s="5">
        <f t="shared" si="891"/>
        <v>7</v>
      </c>
      <c r="C3072" s="5">
        <f t="shared" si="892"/>
        <v>2024</v>
      </c>
      <c r="D3072" s="5" t="s">
        <v>2769</v>
      </c>
      <c r="E3072" s="5" t="str">
        <f>VLOOKUP(F3072,'Set up'!$A$2:$C$57,2,FALSE)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up'!$A$2:$C$57,3,FALSE)</f>
        <v>Cash</v>
      </c>
      <c r="J3072" s="5">
        <f>VLOOKUP(F3072,'Set up'!$A$2:$D$57,4,FALSE)</f>
        <v>0</v>
      </c>
      <c r="K3072" s="4">
        <f t="shared" si="882"/>
        <v>45498</v>
      </c>
      <c r="L3072" s="5">
        <f t="shared" si="883"/>
        <v>7</v>
      </c>
      <c r="M3072" s="5">
        <f t="shared" si="884"/>
        <v>2024</v>
      </c>
      <c r="N3072" s="12">
        <v>4800</v>
      </c>
      <c r="O3072" s="12"/>
      <c r="P3072" s="6">
        <f t="shared" si="887"/>
        <v>4800</v>
      </c>
      <c r="Q3072" s="7">
        <v>5050332.95</v>
      </c>
      <c r="R3072" s="44" t="str">
        <f>VLOOKUP(F3072,'Set up'!$A$2:$E$57,5,FALSE)</f>
        <v>Trsf</v>
      </c>
    </row>
    <row r="3073" spans="1:19" ht="15" customHeight="1" x14ac:dyDescent="0.35">
      <c r="A3073" s="4">
        <v>45498</v>
      </c>
      <c r="B3073" s="5">
        <f t="shared" si="891"/>
        <v>7</v>
      </c>
      <c r="C3073" s="5">
        <f t="shared" si="892"/>
        <v>2024</v>
      </c>
      <c r="D3073" s="5" t="s">
        <v>2769</v>
      </c>
      <c r="E3073" s="5" t="str">
        <f>VLOOKUP(F3073,'Set up'!$A$2:$C$57,2,FALSE)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up'!$A$2:$C$57,3,FALSE)</f>
        <v>Cash</v>
      </c>
      <c r="J3073" s="5">
        <f>VLOOKUP(F3073,'Set up'!$A$2:$D$57,4,FALSE)</f>
        <v>0</v>
      </c>
      <c r="K3073" s="4">
        <f t="shared" si="882"/>
        <v>45498</v>
      </c>
      <c r="L3073" s="5">
        <f t="shared" si="883"/>
        <v>7</v>
      </c>
      <c r="M3073" s="5">
        <f t="shared" si="884"/>
        <v>2024</v>
      </c>
      <c r="N3073" s="12">
        <v>380</v>
      </c>
      <c r="O3073" s="12"/>
      <c r="P3073" s="6">
        <f t="shared" si="887"/>
        <v>380</v>
      </c>
      <c r="Q3073" s="7">
        <v>5050712.95</v>
      </c>
      <c r="R3073" s="44" t="str">
        <f>VLOOKUP(F3073,'Set up'!$A$2:$E$57,5,FALSE)</f>
        <v>Trsf</v>
      </c>
    </row>
    <row r="3074" spans="1:19" ht="15" customHeight="1" x14ac:dyDescent="0.35">
      <c r="A3074" s="4">
        <v>45498</v>
      </c>
      <c r="B3074" s="5">
        <f t="shared" si="891"/>
        <v>7</v>
      </c>
      <c r="C3074" s="5">
        <f t="shared" si="892"/>
        <v>2024</v>
      </c>
      <c r="D3074" s="5" t="s">
        <v>2769</v>
      </c>
      <c r="E3074" s="5" t="str">
        <f>VLOOKUP(F3074,'Set up'!$A$2:$C$57,2,FALSE)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up'!$A$2:$C$57,3,FALSE)</f>
        <v>Cash</v>
      </c>
      <c r="J3074" s="5">
        <f>VLOOKUP(F3074,'Set up'!$A$2:$D$57,4,FALSE)</f>
        <v>0</v>
      </c>
      <c r="K3074" s="4">
        <f t="shared" si="882"/>
        <v>45498</v>
      </c>
      <c r="L3074" s="5">
        <f t="shared" si="883"/>
        <v>7</v>
      </c>
      <c r="M3074" s="5">
        <f t="shared" si="884"/>
        <v>2024</v>
      </c>
      <c r="N3074" s="12">
        <v>1000</v>
      </c>
      <c r="O3074" s="12"/>
      <c r="P3074" s="6">
        <f t="shared" si="887"/>
        <v>1000</v>
      </c>
      <c r="Q3074" s="7">
        <v>5051712.95</v>
      </c>
      <c r="R3074" s="44" t="str">
        <f>VLOOKUP(F3074,'Set up'!$A$2:$E$57,5,FALSE)</f>
        <v>Trsf</v>
      </c>
    </row>
    <row r="3075" spans="1:19" ht="15" customHeight="1" x14ac:dyDescent="0.35">
      <c r="A3075" s="4">
        <v>45498</v>
      </c>
      <c r="B3075" s="5">
        <f t="shared" si="891"/>
        <v>7</v>
      </c>
      <c r="C3075" s="5">
        <f t="shared" si="892"/>
        <v>2024</v>
      </c>
      <c r="D3075" s="5" t="s">
        <v>2769</v>
      </c>
      <c r="E3075" s="5" t="str">
        <f>VLOOKUP(F3075,'Set up'!$A$2:$C$57,2,FALSE)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up'!$A$2:$C$57,3,FALSE)</f>
        <v>Cash</v>
      </c>
      <c r="J3075" s="5">
        <f>VLOOKUP(F3075,'Set up'!$A$2:$D$57,4,FALSE)</f>
        <v>0</v>
      </c>
      <c r="K3075" s="4">
        <f t="shared" ref="K3075:K3138" si="893">A3075+J3075</f>
        <v>45498</v>
      </c>
      <c r="L3075" s="5">
        <f t="shared" ref="L3075:L3138" si="894">MONTH(K3075)</f>
        <v>7</v>
      </c>
      <c r="M3075" s="5">
        <f t="shared" ref="M3075:M3138" si="895">YEAR(K3075)</f>
        <v>2024</v>
      </c>
      <c r="N3075" s="12">
        <v>975</v>
      </c>
      <c r="O3075" s="12"/>
      <c r="P3075" s="6">
        <f t="shared" si="887"/>
        <v>975</v>
      </c>
      <c r="Q3075" s="7">
        <v>5052687.95</v>
      </c>
      <c r="R3075" s="44" t="str">
        <f>VLOOKUP(F3075,'Set up'!$A$2:$E$57,5,FALSE)</f>
        <v>Trsf</v>
      </c>
    </row>
    <row r="3076" spans="1:19" ht="15" customHeight="1" x14ac:dyDescent="0.35">
      <c r="A3076" s="4">
        <v>45500</v>
      </c>
      <c r="B3076" s="5">
        <f t="shared" si="891"/>
        <v>7</v>
      </c>
      <c r="C3076" s="5">
        <f t="shared" si="892"/>
        <v>2024</v>
      </c>
      <c r="D3076" s="5" t="s">
        <v>2770</v>
      </c>
      <c r="E3076" s="5" t="str">
        <f>VLOOKUP(F3076,'Set up'!$A$2:$C$57,2,FALSE)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up'!$A$2:$C$57,3,FALSE)</f>
        <v>Cash</v>
      </c>
      <c r="J3076" s="5">
        <f>VLOOKUP(F3076,'Set up'!$A$2:$D$57,4,FALSE)</f>
        <v>0</v>
      </c>
      <c r="K3076" s="4">
        <f t="shared" si="893"/>
        <v>45500</v>
      </c>
      <c r="L3076" s="5">
        <f t="shared" si="894"/>
        <v>7</v>
      </c>
      <c r="M3076" s="5">
        <f t="shared" si="895"/>
        <v>2024</v>
      </c>
      <c r="N3076" s="12">
        <v>3520</v>
      </c>
      <c r="O3076" s="12">
        <f>-1000-1200</f>
        <v>-2200</v>
      </c>
      <c r="P3076" s="6">
        <f t="shared" si="887"/>
        <v>1320</v>
      </c>
      <c r="Q3076" s="7">
        <v>5056207.95</v>
      </c>
      <c r="R3076" s="44" t="str">
        <f>VLOOKUP(F3076,'Set up'!$A$2:$E$57,5,FALSE)</f>
        <v>Cash</v>
      </c>
      <c r="S3076" s="1" t="s">
        <v>3204</v>
      </c>
    </row>
    <row r="3077" spans="1:19" ht="15" customHeight="1" x14ac:dyDescent="0.35">
      <c r="A3077" s="4">
        <v>45500</v>
      </c>
      <c r="B3077" s="5">
        <f t="shared" si="891"/>
        <v>7</v>
      </c>
      <c r="C3077" s="5">
        <f t="shared" si="892"/>
        <v>2024</v>
      </c>
      <c r="D3077" s="5" t="s">
        <v>2770</v>
      </c>
      <c r="E3077" s="5" t="str">
        <f>VLOOKUP(F3077,'Set up'!$A$2:$C$57,2,FALSE)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up'!$A$2:$C$57,3,FALSE)</f>
        <v>Cash</v>
      </c>
      <c r="J3077" s="5">
        <f>VLOOKUP(F3077,'Set up'!$A$2:$D$57,4,FALSE)</f>
        <v>0</v>
      </c>
      <c r="K3077" s="4">
        <f t="shared" si="893"/>
        <v>45500</v>
      </c>
      <c r="L3077" s="5">
        <f t="shared" si="894"/>
        <v>7</v>
      </c>
      <c r="M3077" s="5">
        <f t="shared" si="895"/>
        <v>2024</v>
      </c>
      <c r="N3077" s="12">
        <v>900</v>
      </c>
      <c r="O3077" s="12"/>
      <c r="P3077" s="6">
        <f t="shared" si="887"/>
        <v>900</v>
      </c>
      <c r="Q3077" s="7">
        <v>5057107.95</v>
      </c>
      <c r="R3077" s="44" t="str">
        <f>VLOOKUP(F3077,'Set up'!$A$2:$E$57,5,FALSE)</f>
        <v>Cash</v>
      </c>
    </row>
    <row r="3078" spans="1:19" ht="15" customHeight="1" x14ac:dyDescent="0.35">
      <c r="A3078" s="4">
        <v>45500</v>
      </c>
      <c r="B3078" s="5">
        <f t="shared" si="891"/>
        <v>7</v>
      </c>
      <c r="C3078" s="5">
        <f t="shared" si="892"/>
        <v>2024</v>
      </c>
      <c r="D3078" s="5" t="s">
        <v>2770</v>
      </c>
      <c r="E3078" s="5" t="str">
        <f>VLOOKUP(F3078,'Set up'!$A$2:$C$57,2,FALSE)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up'!$A$2:$C$57,3,FALSE)</f>
        <v>Cash</v>
      </c>
      <c r="J3078" s="5">
        <f>VLOOKUP(F3078,'Set up'!$A$2:$D$57,4,FALSE)</f>
        <v>0</v>
      </c>
      <c r="K3078" s="4">
        <f t="shared" si="893"/>
        <v>45500</v>
      </c>
      <c r="L3078" s="5">
        <f t="shared" si="894"/>
        <v>7</v>
      </c>
      <c r="M3078" s="5">
        <f t="shared" si="895"/>
        <v>2024</v>
      </c>
      <c r="N3078" s="12">
        <v>110</v>
      </c>
      <c r="O3078" s="12"/>
      <c r="P3078" s="6">
        <f t="shared" si="887"/>
        <v>110</v>
      </c>
      <c r="Q3078" s="7">
        <v>5057217.95</v>
      </c>
      <c r="R3078" s="44" t="str">
        <f>VLOOKUP(F3078,'Set up'!$A$2:$E$57,5,FALSE)</f>
        <v>Cash</v>
      </c>
    </row>
    <row r="3079" spans="1:19" ht="15" customHeight="1" x14ac:dyDescent="0.35">
      <c r="A3079" s="4">
        <v>45500</v>
      </c>
      <c r="B3079" s="5">
        <f t="shared" si="891"/>
        <v>7</v>
      </c>
      <c r="C3079" s="5">
        <f t="shared" si="892"/>
        <v>2024</v>
      </c>
      <c r="D3079" s="5" t="s">
        <v>2770</v>
      </c>
      <c r="E3079" s="5" t="str">
        <f>VLOOKUP(F3079,'Set up'!$A$2:$C$57,2,FALSE)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up'!$A$2:$C$57,3,FALSE)</f>
        <v>Cash</v>
      </c>
      <c r="J3079" s="5">
        <f>VLOOKUP(F3079,'Set up'!$A$2:$D$57,4,FALSE)</f>
        <v>0</v>
      </c>
      <c r="K3079" s="4">
        <f t="shared" si="893"/>
        <v>45500</v>
      </c>
      <c r="L3079" s="5">
        <f t="shared" si="894"/>
        <v>7</v>
      </c>
      <c r="M3079" s="5">
        <f t="shared" si="895"/>
        <v>2024</v>
      </c>
      <c r="N3079" s="12">
        <v>40</v>
      </c>
      <c r="O3079" s="12"/>
      <c r="P3079" s="6">
        <f t="shared" si="887"/>
        <v>40</v>
      </c>
      <c r="Q3079" s="7">
        <v>5057257.95</v>
      </c>
      <c r="R3079" s="44" t="str">
        <f>VLOOKUP(F3079,'Set up'!$A$2:$E$57,5,FALSE)</f>
        <v>Cash</v>
      </c>
    </row>
    <row r="3080" spans="1:19" ht="15" customHeight="1" x14ac:dyDescent="0.35">
      <c r="A3080" s="4">
        <v>45500</v>
      </c>
      <c r="B3080" s="5">
        <f t="shared" si="891"/>
        <v>7</v>
      </c>
      <c r="C3080" s="5">
        <f t="shared" si="892"/>
        <v>2024</v>
      </c>
      <c r="D3080" s="5" t="s">
        <v>2770</v>
      </c>
      <c r="E3080" s="5" t="str">
        <f>VLOOKUP(F3080,'Set up'!$A$2:$C$57,2,FALSE)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up'!$A$2:$C$57,3,FALSE)</f>
        <v>Cash</v>
      </c>
      <c r="J3080" s="5">
        <f>VLOOKUP(F3080,'Set up'!$A$2:$D$57,4,FALSE)</f>
        <v>0</v>
      </c>
      <c r="K3080" s="4">
        <f t="shared" si="893"/>
        <v>45500</v>
      </c>
      <c r="L3080" s="5">
        <f t="shared" si="894"/>
        <v>7</v>
      </c>
      <c r="M3080" s="5">
        <f t="shared" si="895"/>
        <v>2024</v>
      </c>
      <c r="N3080" s="12">
        <v>175</v>
      </c>
      <c r="O3080" s="12"/>
      <c r="P3080" s="6">
        <f t="shared" si="887"/>
        <v>175</v>
      </c>
      <c r="Q3080" s="7">
        <v>5057432.95</v>
      </c>
      <c r="R3080" s="44" t="str">
        <f>VLOOKUP(F3080,'Set up'!$A$2:$E$57,5,FALSE)</f>
        <v>Cash</v>
      </c>
    </row>
    <row r="3081" spans="1:19" ht="15" customHeight="1" x14ac:dyDescent="0.35">
      <c r="A3081" s="4">
        <v>45502</v>
      </c>
      <c r="B3081" s="5">
        <f t="shared" si="891"/>
        <v>7</v>
      </c>
      <c r="C3081" s="5">
        <f t="shared" si="892"/>
        <v>2024</v>
      </c>
      <c r="D3081" s="5" t="s">
        <v>2771</v>
      </c>
      <c r="E3081" s="5" t="str">
        <f>VLOOKUP(F3081,'Set up'!$A$2:$C$57,2,FALSE)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up'!$A$2:$C$57,3,FALSE)</f>
        <v>Cash</v>
      </c>
      <c r="J3081" s="5">
        <f>VLOOKUP(F3081,'Set up'!$A$2:$D$57,4,FALSE)</f>
        <v>0</v>
      </c>
      <c r="K3081" s="4">
        <f t="shared" si="893"/>
        <v>45502</v>
      </c>
      <c r="L3081" s="5">
        <f t="shared" si="894"/>
        <v>7</v>
      </c>
      <c r="M3081" s="5">
        <f t="shared" si="895"/>
        <v>2024</v>
      </c>
      <c r="N3081" s="12">
        <v>7040</v>
      </c>
      <c r="O3081" s="12"/>
      <c r="P3081" s="6">
        <f t="shared" si="887"/>
        <v>7040</v>
      </c>
      <c r="Q3081" s="7">
        <v>5064472.95</v>
      </c>
      <c r="R3081" s="44" t="str">
        <f>VLOOKUP(F3081,'Set up'!$A$2:$E$57,5,FALSE)</f>
        <v>Trsf</v>
      </c>
    </row>
    <row r="3082" spans="1:19" ht="15" customHeight="1" x14ac:dyDescent="0.35">
      <c r="A3082" s="4">
        <v>45502</v>
      </c>
      <c r="B3082" s="5">
        <f t="shared" si="891"/>
        <v>7</v>
      </c>
      <c r="C3082" s="5">
        <f t="shared" si="892"/>
        <v>2024</v>
      </c>
      <c r="D3082" s="5" t="s">
        <v>2771</v>
      </c>
      <c r="E3082" s="5" t="str">
        <f>VLOOKUP(F3082,'Set up'!$A$2:$C$57,2,FALSE)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up'!$A$2:$C$57,3,FALSE)</f>
        <v>Cash</v>
      </c>
      <c r="J3082" s="5">
        <f>VLOOKUP(F3082,'Set up'!$A$2:$D$57,4,FALSE)</f>
        <v>0</v>
      </c>
      <c r="K3082" s="4">
        <f t="shared" si="893"/>
        <v>45502</v>
      </c>
      <c r="L3082" s="5">
        <f t="shared" si="894"/>
        <v>7</v>
      </c>
      <c r="M3082" s="5">
        <f t="shared" si="895"/>
        <v>2024</v>
      </c>
      <c r="N3082" s="12">
        <v>1684.8</v>
      </c>
      <c r="O3082" s="12"/>
      <c r="P3082" s="6">
        <f t="shared" si="887"/>
        <v>1684.8</v>
      </c>
      <c r="Q3082" s="7">
        <v>5066157.75</v>
      </c>
      <c r="R3082" s="44" t="str">
        <f>VLOOKUP(F3082,'Set up'!$A$2:$E$57,5,FALSE)</f>
        <v>Trsf</v>
      </c>
    </row>
    <row r="3083" spans="1:19" ht="15" customHeight="1" x14ac:dyDescent="0.35">
      <c r="A3083" s="4">
        <v>45502</v>
      </c>
      <c r="B3083" s="5">
        <f t="shared" si="891"/>
        <v>7</v>
      </c>
      <c r="C3083" s="5">
        <f t="shared" si="892"/>
        <v>2024</v>
      </c>
      <c r="D3083" s="5" t="s">
        <v>2771</v>
      </c>
      <c r="E3083" s="5" t="str">
        <f>VLOOKUP(F3083,'Set up'!$A$2:$C$57,2,FALSE)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up'!$A$2:$C$57,3,FALSE)</f>
        <v>Cash</v>
      </c>
      <c r="J3083" s="5">
        <f>VLOOKUP(F3083,'Set up'!$A$2:$D$57,4,FALSE)</f>
        <v>0</v>
      </c>
      <c r="K3083" s="4">
        <f t="shared" si="893"/>
        <v>45502</v>
      </c>
      <c r="L3083" s="5">
        <f t="shared" si="894"/>
        <v>7</v>
      </c>
      <c r="M3083" s="5">
        <f t="shared" si="895"/>
        <v>2024</v>
      </c>
      <c r="N3083" s="12">
        <v>280</v>
      </c>
      <c r="O3083" s="12"/>
      <c r="P3083" s="6">
        <f t="shared" si="887"/>
        <v>280</v>
      </c>
      <c r="Q3083" s="7">
        <v>5066437.75</v>
      </c>
      <c r="R3083" s="44" t="str">
        <f>VLOOKUP(F3083,'Set up'!$A$2:$E$57,5,FALSE)</f>
        <v>Trsf</v>
      </c>
    </row>
    <row r="3084" spans="1:19" ht="15" customHeight="1" x14ac:dyDescent="0.35">
      <c r="A3084" s="4">
        <v>45502</v>
      </c>
      <c r="B3084" s="5">
        <f t="shared" si="891"/>
        <v>7</v>
      </c>
      <c r="C3084" s="5">
        <f t="shared" si="892"/>
        <v>2024</v>
      </c>
      <c r="D3084" s="5" t="s">
        <v>2771</v>
      </c>
      <c r="E3084" s="5" t="str">
        <f>VLOOKUP(F3084,'Set up'!$A$2:$C$57,2,FALSE)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up'!$A$2:$C$57,3,FALSE)</f>
        <v>Cash</v>
      </c>
      <c r="J3084" s="5">
        <f>VLOOKUP(F3084,'Set up'!$A$2:$D$57,4,FALSE)</f>
        <v>0</v>
      </c>
      <c r="K3084" s="4">
        <f t="shared" si="893"/>
        <v>45502</v>
      </c>
      <c r="L3084" s="5">
        <f t="shared" si="894"/>
        <v>7</v>
      </c>
      <c r="M3084" s="5">
        <f t="shared" si="895"/>
        <v>2024</v>
      </c>
      <c r="N3084" s="12">
        <v>563.20000000000005</v>
      </c>
      <c r="O3084" s="12"/>
      <c r="P3084" s="6">
        <f t="shared" si="887"/>
        <v>563.20000000000005</v>
      </c>
      <c r="Q3084" s="7">
        <v>5067000.95</v>
      </c>
      <c r="R3084" s="44" t="str">
        <f>VLOOKUP(F3084,'Set up'!$A$2:$E$57,5,FALSE)</f>
        <v>Trsf</v>
      </c>
    </row>
    <row r="3085" spans="1:19" ht="15" customHeight="1" x14ac:dyDescent="0.35">
      <c r="A3085" s="4">
        <v>45502</v>
      </c>
      <c r="B3085" s="5">
        <f t="shared" si="891"/>
        <v>7</v>
      </c>
      <c r="C3085" s="5">
        <f t="shared" si="892"/>
        <v>2024</v>
      </c>
      <c r="D3085" s="5" t="s">
        <v>2771</v>
      </c>
      <c r="E3085" s="5" t="str">
        <f>VLOOKUP(F3085,'Set up'!$A$2:$C$57,2,FALSE)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up'!$A$2:$C$57,3,FALSE)</f>
        <v>Cash</v>
      </c>
      <c r="J3085" s="5">
        <f>VLOOKUP(F3085,'Set up'!$A$2:$D$57,4,FALSE)</f>
        <v>0</v>
      </c>
      <c r="K3085" s="4">
        <f t="shared" si="893"/>
        <v>45502</v>
      </c>
      <c r="L3085" s="5">
        <f t="shared" si="894"/>
        <v>7</v>
      </c>
      <c r="M3085" s="5">
        <f t="shared" si="895"/>
        <v>2024</v>
      </c>
      <c r="N3085" s="12">
        <v>380</v>
      </c>
      <c r="O3085" s="12"/>
      <c r="P3085" s="6">
        <f t="shared" si="887"/>
        <v>380</v>
      </c>
      <c r="Q3085" s="7">
        <v>5067380.95</v>
      </c>
      <c r="R3085" s="44" t="str">
        <f>VLOOKUP(F3085,'Set up'!$A$2:$E$57,5,FALSE)</f>
        <v>Trsf</v>
      </c>
    </row>
    <row r="3086" spans="1:19" ht="15" customHeight="1" x14ac:dyDescent="0.35">
      <c r="A3086" s="4">
        <v>45502</v>
      </c>
      <c r="B3086" s="5">
        <f t="shared" si="891"/>
        <v>7</v>
      </c>
      <c r="C3086" s="5">
        <f t="shared" si="892"/>
        <v>2024</v>
      </c>
      <c r="D3086" s="5" t="s">
        <v>2771</v>
      </c>
      <c r="E3086" s="5" t="str">
        <f>VLOOKUP(F3086,'Set up'!$A$2:$C$57,2,FALSE)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up'!$A$2:$C$57,3,FALSE)</f>
        <v>Cash</v>
      </c>
      <c r="J3086" s="5">
        <f>VLOOKUP(F3086,'Set up'!$A$2:$D$57,4,FALSE)</f>
        <v>0</v>
      </c>
      <c r="K3086" s="4">
        <f t="shared" si="893"/>
        <v>45502</v>
      </c>
      <c r="L3086" s="5">
        <f t="shared" si="894"/>
        <v>7</v>
      </c>
      <c r="M3086" s="5">
        <f t="shared" si="895"/>
        <v>2024</v>
      </c>
      <c r="N3086" s="12">
        <v>320</v>
      </c>
      <c r="O3086" s="12"/>
      <c r="P3086" s="6">
        <f t="shared" si="887"/>
        <v>320</v>
      </c>
      <c r="Q3086" s="7">
        <v>5067700.95</v>
      </c>
      <c r="R3086" s="44" t="str">
        <f>VLOOKUP(F3086,'Set up'!$A$2:$E$57,5,FALSE)</f>
        <v>Trsf</v>
      </c>
    </row>
    <row r="3087" spans="1:19" ht="15" customHeight="1" x14ac:dyDescent="0.35">
      <c r="A3087" s="4">
        <v>45500</v>
      </c>
      <c r="B3087" s="5">
        <f t="shared" si="891"/>
        <v>7</v>
      </c>
      <c r="C3087" s="5">
        <f t="shared" si="892"/>
        <v>2024</v>
      </c>
      <c r="D3087" s="5" t="s">
        <v>2772</v>
      </c>
      <c r="E3087" s="5" t="str">
        <f>VLOOKUP(F3087,'Set up'!$A$2:$C$57,2,FALSE)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up'!$A$2:$C$57,3,FALSE)</f>
        <v>Cash</v>
      </c>
      <c r="J3087" s="5">
        <f>VLOOKUP(F3087,'Set up'!$A$2:$D$57,4,FALSE)</f>
        <v>0</v>
      </c>
      <c r="K3087" s="4">
        <f t="shared" si="893"/>
        <v>45500</v>
      </c>
      <c r="L3087" s="5">
        <f t="shared" si="894"/>
        <v>7</v>
      </c>
      <c r="M3087" s="5">
        <f t="shared" si="895"/>
        <v>2024</v>
      </c>
      <c r="N3087" s="12">
        <v>1000</v>
      </c>
      <c r="O3087" s="12"/>
      <c r="P3087" s="6">
        <f t="shared" si="887"/>
        <v>1000</v>
      </c>
      <c r="Q3087" s="7">
        <v>5013261.6500000004</v>
      </c>
      <c r="R3087" s="44" t="str">
        <f>VLOOKUP(F3087,'Set up'!$A$2:$E$57,5,FALSE)</f>
        <v>Trsf</v>
      </c>
    </row>
    <row r="3088" spans="1:19" ht="15" customHeight="1" x14ac:dyDescent="0.35">
      <c r="A3088" s="4">
        <v>45502</v>
      </c>
      <c r="B3088" s="5">
        <f t="shared" si="891"/>
        <v>7</v>
      </c>
      <c r="C3088" s="5">
        <f t="shared" si="892"/>
        <v>2024</v>
      </c>
      <c r="D3088" s="5" t="s">
        <v>2773</v>
      </c>
      <c r="E3088" s="5" t="str">
        <f>VLOOKUP(F3088,'Set up'!$A$2:$C$57,2,FALSE)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up'!$A$2:$C$57,3,FALSE)</f>
        <v>Cash</v>
      </c>
      <c r="J3088" s="5">
        <f>VLOOKUP(F3088,'Set up'!$A$2:$D$57,4,FALSE)</f>
        <v>0</v>
      </c>
      <c r="K3088" s="4">
        <f t="shared" si="893"/>
        <v>45502</v>
      </c>
      <c r="L3088" s="5">
        <f t="shared" si="894"/>
        <v>7</v>
      </c>
      <c r="M3088" s="5">
        <f t="shared" si="895"/>
        <v>2024</v>
      </c>
      <c r="N3088" s="12">
        <v>225</v>
      </c>
      <c r="O3088" s="12"/>
      <c r="P3088" s="6">
        <f t="shared" si="887"/>
        <v>225</v>
      </c>
      <c r="Q3088" s="7">
        <v>5012646.6500000004</v>
      </c>
      <c r="R3088" s="44" t="str">
        <f>VLOOKUP(F3088,'Set up'!$A$2:$E$57,5,FALSE)</f>
        <v>Cash</v>
      </c>
    </row>
    <row r="3089" spans="1:19" ht="15" customHeight="1" x14ac:dyDescent="0.35">
      <c r="A3089" s="4">
        <v>45503</v>
      </c>
      <c r="B3089" s="5">
        <f t="shared" si="891"/>
        <v>7</v>
      </c>
      <c r="C3089" s="5">
        <f t="shared" si="892"/>
        <v>2024</v>
      </c>
      <c r="D3089" s="5" t="s">
        <v>2774</v>
      </c>
      <c r="E3089" s="5" t="str">
        <f>VLOOKUP(F3089,'Set up'!$A$2:$C$57,2,FALSE)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up'!$A$2:$C$57,3,FALSE)</f>
        <v>Cash</v>
      </c>
      <c r="J3089" s="5">
        <f>VLOOKUP(F3089,'Set up'!$A$2:$D$57,4,FALSE)</f>
        <v>0</v>
      </c>
      <c r="K3089" s="4">
        <f t="shared" si="893"/>
        <v>45503</v>
      </c>
      <c r="L3089" s="5">
        <f t="shared" si="894"/>
        <v>7</v>
      </c>
      <c r="M3089" s="5">
        <f t="shared" si="895"/>
        <v>2024</v>
      </c>
      <c r="N3089" s="12">
        <v>1760</v>
      </c>
      <c r="O3089" s="6">
        <f t="shared" ref="O3089:O3092" si="896">-N3089</f>
        <v>-1760</v>
      </c>
      <c r="P3089" s="6">
        <f t="shared" si="887"/>
        <v>0</v>
      </c>
      <c r="Q3089" s="7">
        <v>5014331.6500000004</v>
      </c>
      <c r="R3089" s="44" t="str">
        <f>VLOOKUP(F3089,'Set up'!$A$2:$E$57,5,FALSE)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891"/>
        <v>7</v>
      </c>
      <c r="C3090" s="5">
        <f t="shared" si="892"/>
        <v>2024</v>
      </c>
      <c r="D3090" s="5" t="s">
        <v>2774</v>
      </c>
      <c r="E3090" s="5" t="str">
        <f>VLOOKUP(F3090,'Set up'!$A$2:$C$57,2,FALSE)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up'!$A$2:$C$57,3,FALSE)</f>
        <v>Cash</v>
      </c>
      <c r="J3090" s="5">
        <f>VLOOKUP(F3090,'Set up'!$A$2:$D$57,4,FALSE)</f>
        <v>0</v>
      </c>
      <c r="K3090" s="4">
        <f t="shared" si="893"/>
        <v>45503</v>
      </c>
      <c r="L3090" s="5">
        <f t="shared" si="894"/>
        <v>7</v>
      </c>
      <c r="M3090" s="5">
        <f t="shared" si="895"/>
        <v>2024</v>
      </c>
      <c r="N3090" s="12">
        <v>555</v>
      </c>
      <c r="O3090" s="6">
        <f t="shared" si="896"/>
        <v>-555</v>
      </c>
      <c r="P3090" s="6">
        <f t="shared" si="887"/>
        <v>0</v>
      </c>
      <c r="Q3090" s="7">
        <v>5013410.45</v>
      </c>
      <c r="R3090" s="44" t="str">
        <f>VLOOKUP(F3090,'Set up'!$A$2:$E$57,5,FALSE)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891"/>
        <v>7</v>
      </c>
      <c r="C3091" s="5">
        <f t="shared" si="892"/>
        <v>2024</v>
      </c>
      <c r="D3091" s="5" t="s">
        <v>2774</v>
      </c>
      <c r="E3091" s="5" t="str">
        <f>VLOOKUP(F3091,'Set up'!$A$2:$C$57,2,FALSE)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up'!$A$2:$C$57,3,FALSE)</f>
        <v>Cash</v>
      </c>
      <c r="J3091" s="5">
        <f>VLOOKUP(F3091,'Set up'!$A$2:$D$57,4,FALSE)</f>
        <v>0</v>
      </c>
      <c r="K3091" s="4">
        <f t="shared" si="893"/>
        <v>45503</v>
      </c>
      <c r="L3091" s="5">
        <f t="shared" si="894"/>
        <v>7</v>
      </c>
      <c r="M3091" s="5">
        <f t="shared" si="895"/>
        <v>2024</v>
      </c>
      <c r="N3091" s="12">
        <v>95</v>
      </c>
      <c r="O3091" s="6">
        <f t="shared" si="896"/>
        <v>-95</v>
      </c>
      <c r="P3091" s="6">
        <f t="shared" si="887"/>
        <v>0</v>
      </c>
      <c r="Q3091" s="7">
        <v>5013887.95</v>
      </c>
      <c r="R3091" s="44" t="str">
        <f>VLOOKUP(F3091,'Set up'!$A$2:$E$57,5,FALSE)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891"/>
        <v>7</v>
      </c>
      <c r="C3092" s="5">
        <f t="shared" si="892"/>
        <v>2024</v>
      </c>
      <c r="D3092" s="5" t="s">
        <v>2774</v>
      </c>
      <c r="E3092" s="5" t="str">
        <f>VLOOKUP(F3092,'Set up'!$A$2:$C$57,2,FALSE)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up'!$A$2:$C$57,3,FALSE)</f>
        <v>Cash</v>
      </c>
      <c r="J3092" s="5">
        <f>VLOOKUP(F3092,'Set up'!$A$2:$D$57,4,FALSE)</f>
        <v>0</v>
      </c>
      <c r="K3092" s="4">
        <f t="shared" si="893"/>
        <v>45503</v>
      </c>
      <c r="L3092" s="5">
        <f t="shared" si="894"/>
        <v>7</v>
      </c>
      <c r="M3092" s="5">
        <f t="shared" si="895"/>
        <v>2024</v>
      </c>
      <c r="N3092" s="12">
        <v>312.5</v>
      </c>
      <c r="O3092" s="6">
        <f t="shared" si="896"/>
        <v>-312.5</v>
      </c>
      <c r="P3092" s="6">
        <f t="shared" si="887"/>
        <v>0</v>
      </c>
      <c r="Q3092" s="7">
        <v>5038525.45</v>
      </c>
      <c r="R3092" s="44" t="str">
        <f>VLOOKUP(F3092,'Set up'!$A$2:$E$57,5,FALSE)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897">MONTH(A3093)</f>
        <v>8</v>
      </c>
      <c r="C3093" s="5">
        <f t="shared" ref="C3093:C3156" si="898">YEAR(A3093)</f>
        <v>2024</v>
      </c>
      <c r="D3093" s="5" t="s">
        <v>2840</v>
      </c>
      <c r="E3093" s="5" t="str">
        <f>VLOOKUP(F3093,'Set up'!$A$2:$C$57,2,FALSE)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up'!$A$2:$C$57,3,FALSE)</f>
        <v>30</v>
      </c>
      <c r="J3093" s="5">
        <f>VLOOKUP(F3093,'Set up'!$A$2:$D$57,4,FALSE)</f>
        <v>30</v>
      </c>
      <c r="K3093" s="4">
        <f t="shared" si="893"/>
        <v>45536</v>
      </c>
      <c r="L3093" s="5">
        <f t="shared" si="894"/>
        <v>9</v>
      </c>
      <c r="M3093" s="5">
        <f t="shared" si="895"/>
        <v>2024</v>
      </c>
      <c r="N3093" s="12">
        <v>5280</v>
      </c>
      <c r="O3093" s="12"/>
      <c r="P3093" s="6">
        <f t="shared" ref="P3093:P3156" si="899">SUM(N3093+O3093)</f>
        <v>5280</v>
      </c>
      <c r="Q3093" s="7">
        <v>5067920.4499999993</v>
      </c>
      <c r="R3093" s="44" t="str">
        <f>VLOOKUP(F3093,'Set up'!$A$2:$E$57,5,FALSE)</f>
        <v>Chq</v>
      </c>
    </row>
    <row r="3094" spans="1:19" ht="15" customHeight="1" x14ac:dyDescent="0.35">
      <c r="A3094" s="4">
        <v>45506</v>
      </c>
      <c r="B3094" s="5">
        <f t="shared" si="897"/>
        <v>8</v>
      </c>
      <c r="C3094" s="5">
        <f t="shared" si="898"/>
        <v>2024</v>
      </c>
      <c r="D3094" s="5" t="s">
        <v>2840</v>
      </c>
      <c r="E3094" s="5" t="str">
        <f>VLOOKUP(F3094,'Set up'!$A$2:$C$57,2,FALSE)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up'!$A$2:$C$57,3,FALSE)</f>
        <v>30</v>
      </c>
      <c r="J3094" s="5">
        <f>VLOOKUP(F3094,'Set up'!$A$2:$D$57,4,FALSE)</f>
        <v>30</v>
      </c>
      <c r="K3094" s="4">
        <f t="shared" si="893"/>
        <v>45536</v>
      </c>
      <c r="L3094" s="5">
        <f t="shared" si="894"/>
        <v>9</v>
      </c>
      <c r="M3094" s="5">
        <f t="shared" si="895"/>
        <v>2024</v>
      </c>
      <c r="N3094" s="12">
        <v>842.4</v>
      </c>
      <c r="O3094" s="12"/>
      <c r="P3094" s="6">
        <f t="shared" si="899"/>
        <v>842.4</v>
      </c>
      <c r="Q3094" s="7">
        <v>5068762.8499999996</v>
      </c>
      <c r="R3094" s="44" t="str">
        <f>VLOOKUP(F3094,'Set up'!$A$2:$E$57,5,FALSE)</f>
        <v>Chq</v>
      </c>
    </row>
    <row r="3095" spans="1:19" ht="15" customHeight="1" x14ac:dyDescent="0.35">
      <c r="A3095" s="4">
        <v>45506</v>
      </c>
      <c r="B3095" s="5">
        <f t="shared" si="897"/>
        <v>8</v>
      </c>
      <c r="C3095" s="5">
        <f t="shared" si="898"/>
        <v>2024</v>
      </c>
      <c r="D3095" s="5" t="s">
        <v>2840</v>
      </c>
      <c r="E3095" s="5" t="str">
        <f>VLOOKUP(F3095,'Set up'!$A$2:$C$57,2,FALSE)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up'!$A$2:$C$57,3,FALSE)</f>
        <v>30</v>
      </c>
      <c r="J3095" s="5">
        <f>VLOOKUP(F3095,'Set up'!$A$2:$D$57,4,FALSE)</f>
        <v>30</v>
      </c>
      <c r="K3095" s="4">
        <f t="shared" si="893"/>
        <v>45536</v>
      </c>
      <c r="L3095" s="5">
        <f t="shared" si="894"/>
        <v>9</v>
      </c>
      <c r="M3095" s="5">
        <f t="shared" si="895"/>
        <v>2024</v>
      </c>
      <c r="N3095" s="12">
        <v>842.4</v>
      </c>
      <c r="O3095" s="12"/>
      <c r="P3095" s="6">
        <f t="shared" si="899"/>
        <v>842.4</v>
      </c>
      <c r="Q3095" s="7">
        <v>5069605.25</v>
      </c>
      <c r="R3095" s="44" t="str">
        <f>VLOOKUP(F3095,'Set up'!$A$2:$E$57,5,FALSE)</f>
        <v>Chq</v>
      </c>
    </row>
    <row r="3096" spans="1:19" ht="15" customHeight="1" x14ac:dyDescent="0.35">
      <c r="A3096" s="4">
        <v>45506</v>
      </c>
      <c r="B3096" s="5">
        <f t="shared" si="897"/>
        <v>8</v>
      </c>
      <c r="C3096" s="5">
        <f t="shared" si="898"/>
        <v>2024</v>
      </c>
      <c r="D3096" s="5" t="s">
        <v>2840</v>
      </c>
      <c r="E3096" s="5" t="str">
        <f>VLOOKUP(F3096,'Set up'!$A$2:$C$57,2,FALSE)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up'!$A$2:$C$57,3,FALSE)</f>
        <v>30</v>
      </c>
      <c r="J3096" s="5">
        <f>VLOOKUP(F3096,'Set up'!$A$2:$D$57,4,FALSE)</f>
        <v>30</v>
      </c>
      <c r="K3096" s="4">
        <f t="shared" si="893"/>
        <v>45536</v>
      </c>
      <c r="L3096" s="5">
        <f t="shared" si="894"/>
        <v>9</v>
      </c>
      <c r="M3096" s="5">
        <f t="shared" si="895"/>
        <v>2024</v>
      </c>
      <c r="N3096" s="12">
        <v>240</v>
      </c>
      <c r="O3096" s="12"/>
      <c r="P3096" s="6">
        <f t="shared" si="899"/>
        <v>240</v>
      </c>
      <c r="Q3096" s="7">
        <v>5069845.25</v>
      </c>
      <c r="R3096" s="44" t="str">
        <f>VLOOKUP(F3096,'Set up'!$A$2:$E$57,5,FALSE)</f>
        <v>Chq</v>
      </c>
    </row>
    <row r="3097" spans="1:19" ht="15" customHeight="1" x14ac:dyDescent="0.35">
      <c r="A3097" s="4">
        <v>45506</v>
      </c>
      <c r="B3097" s="5">
        <f t="shared" si="897"/>
        <v>8</v>
      </c>
      <c r="C3097" s="5">
        <f t="shared" si="898"/>
        <v>2024</v>
      </c>
      <c r="D3097" s="5" t="s">
        <v>2840</v>
      </c>
      <c r="E3097" s="5" t="str">
        <f>VLOOKUP(F3097,'Set up'!$A$2:$C$57,2,FALSE)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up'!$A$2:$C$57,3,FALSE)</f>
        <v>30</v>
      </c>
      <c r="J3097" s="5">
        <f>VLOOKUP(F3097,'Set up'!$A$2:$D$57,4,FALSE)</f>
        <v>30</v>
      </c>
      <c r="K3097" s="4">
        <f t="shared" si="893"/>
        <v>45536</v>
      </c>
      <c r="L3097" s="5">
        <f t="shared" si="894"/>
        <v>9</v>
      </c>
      <c r="M3097" s="5">
        <f t="shared" si="895"/>
        <v>2024</v>
      </c>
      <c r="N3097" s="12">
        <v>312.5</v>
      </c>
      <c r="O3097" s="12"/>
      <c r="P3097" s="6">
        <f t="shared" si="899"/>
        <v>312.5</v>
      </c>
      <c r="Q3097" s="7">
        <v>5070157.75</v>
      </c>
      <c r="R3097" s="44" t="str">
        <f>VLOOKUP(F3097,'Set up'!$A$2:$E$57,5,FALSE)</f>
        <v>Chq</v>
      </c>
    </row>
    <row r="3098" spans="1:19" ht="15" customHeight="1" x14ac:dyDescent="0.35">
      <c r="A3098" s="4">
        <v>45506</v>
      </c>
      <c r="B3098" s="5">
        <f t="shared" si="897"/>
        <v>8</v>
      </c>
      <c r="C3098" s="5">
        <f t="shared" si="898"/>
        <v>2024</v>
      </c>
      <c r="D3098" s="5" t="s">
        <v>2840</v>
      </c>
      <c r="E3098" s="5" t="str">
        <f>VLOOKUP(F3098,'Set up'!$A$2:$C$57,2,FALSE)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up'!$A$2:$C$57,3,FALSE)</f>
        <v>30</v>
      </c>
      <c r="J3098" s="5">
        <f>VLOOKUP(F3098,'Set up'!$A$2:$D$57,4,FALSE)</f>
        <v>30</v>
      </c>
      <c r="K3098" s="4">
        <f t="shared" si="893"/>
        <v>45536</v>
      </c>
      <c r="L3098" s="5">
        <f t="shared" si="894"/>
        <v>9</v>
      </c>
      <c r="M3098" s="5">
        <f t="shared" si="895"/>
        <v>2024</v>
      </c>
      <c r="N3098" s="12">
        <v>930</v>
      </c>
      <c r="O3098" s="12"/>
      <c r="P3098" s="6">
        <f t="shared" si="899"/>
        <v>930</v>
      </c>
      <c r="Q3098" s="7">
        <v>5071087.75</v>
      </c>
      <c r="R3098" s="44" t="str">
        <f>VLOOKUP(F3098,'Set up'!$A$2:$E$57,5,FALSE)</f>
        <v>Chq</v>
      </c>
    </row>
    <row r="3099" spans="1:19" ht="15" customHeight="1" x14ac:dyDescent="0.35">
      <c r="A3099" s="4">
        <v>45506</v>
      </c>
      <c r="B3099" s="5">
        <f t="shared" si="897"/>
        <v>8</v>
      </c>
      <c r="C3099" s="5">
        <f t="shared" si="898"/>
        <v>2024</v>
      </c>
      <c r="D3099" s="5" t="s">
        <v>2840</v>
      </c>
      <c r="E3099" s="5" t="str">
        <f>VLOOKUP(F3099,'Set up'!$A$2:$C$57,2,FALSE)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up'!$A$2:$C$57,3,FALSE)</f>
        <v>30</v>
      </c>
      <c r="J3099" s="5">
        <f>VLOOKUP(F3099,'Set up'!$A$2:$D$57,4,FALSE)</f>
        <v>30</v>
      </c>
      <c r="K3099" s="4">
        <f t="shared" si="893"/>
        <v>45536</v>
      </c>
      <c r="L3099" s="5">
        <f t="shared" si="894"/>
        <v>9</v>
      </c>
      <c r="M3099" s="5">
        <f t="shared" si="895"/>
        <v>2024</v>
      </c>
      <c r="N3099" s="12">
        <v>285</v>
      </c>
      <c r="O3099" s="12"/>
      <c r="P3099" s="6">
        <f t="shared" si="899"/>
        <v>285</v>
      </c>
      <c r="Q3099" s="7">
        <v>5071372.75</v>
      </c>
      <c r="R3099" s="44" t="str">
        <f>VLOOKUP(F3099,'Set up'!$A$2:$E$57,5,FALSE)</f>
        <v>Chq</v>
      </c>
    </row>
    <row r="3100" spans="1:19" ht="15" customHeight="1" x14ac:dyDescent="0.35">
      <c r="A3100" s="4">
        <v>45509</v>
      </c>
      <c r="B3100" s="5">
        <f t="shared" si="897"/>
        <v>8</v>
      </c>
      <c r="C3100" s="5">
        <f t="shared" si="898"/>
        <v>2024</v>
      </c>
      <c r="D3100" s="5" t="s">
        <v>2841</v>
      </c>
      <c r="E3100" s="5" t="str">
        <f>VLOOKUP(F3100,'Set up'!$A$2:$C$57,2,FALSE)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up'!$A$2:$C$57,3,FALSE)</f>
        <v>Cash</v>
      </c>
      <c r="J3100" s="5">
        <f>VLOOKUP(F3100,'Set up'!$A$2:$D$57,4,FALSE)</f>
        <v>0</v>
      </c>
      <c r="K3100" s="4">
        <f t="shared" si="893"/>
        <v>45509</v>
      </c>
      <c r="L3100" s="5">
        <f t="shared" si="894"/>
        <v>8</v>
      </c>
      <c r="M3100" s="5">
        <f t="shared" si="895"/>
        <v>2024</v>
      </c>
      <c r="N3100" s="12">
        <v>190</v>
      </c>
      <c r="O3100" s="12"/>
      <c r="P3100" s="6">
        <f t="shared" si="899"/>
        <v>190</v>
      </c>
      <c r="Q3100" s="7">
        <v>5071562.75</v>
      </c>
      <c r="R3100" s="44" t="str">
        <f>VLOOKUP(F3100,'Set up'!$A$2:$E$57,5,FALSE)</f>
        <v>Trsf</v>
      </c>
    </row>
    <row r="3101" spans="1:19" ht="15" customHeight="1" x14ac:dyDescent="0.35">
      <c r="A3101" s="4">
        <v>45509</v>
      </c>
      <c r="B3101" s="5">
        <f t="shared" si="897"/>
        <v>8</v>
      </c>
      <c r="C3101" s="5">
        <f t="shared" si="898"/>
        <v>2024</v>
      </c>
      <c r="D3101" s="5" t="s">
        <v>2841</v>
      </c>
      <c r="E3101" s="5" t="str">
        <f>VLOOKUP(F3101,'Set up'!$A$2:$C$57,2,FALSE)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up'!$A$2:$C$57,3,FALSE)</f>
        <v>Cash</v>
      </c>
      <c r="J3101" s="5">
        <f>VLOOKUP(F3101,'Set up'!$A$2:$D$57,4,FALSE)</f>
        <v>0</v>
      </c>
      <c r="K3101" s="4">
        <f t="shared" si="893"/>
        <v>45509</v>
      </c>
      <c r="L3101" s="5">
        <f t="shared" si="894"/>
        <v>8</v>
      </c>
      <c r="M3101" s="5">
        <f t="shared" si="895"/>
        <v>2024</v>
      </c>
      <c r="N3101" s="12">
        <v>220</v>
      </c>
      <c r="O3101" s="12"/>
      <c r="P3101" s="6">
        <f t="shared" si="899"/>
        <v>220</v>
      </c>
      <c r="Q3101" s="7">
        <v>5071782.75</v>
      </c>
      <c r="R3101" s="44" t="str">
        <f>VLOOKUP(F3101,'Set up'!$A$2:$E$57,5,FALSE)</f>
        <v>Trsf</v>
      </c>
    </row>
    <row r="3102" spans="1:19" ht="15" customHeight="1" x14ac:dyDescent="0.35">
      <c r="A3102" s="4">
        <v>45509</v>
      </c>
      <c r="B3102" s="5">
        <f t="shared" si="897"/>
        <v>8</v>
      </c>
      <c r="C3102" s="5">
        <f t="shared" si="898"/>
        <v>2024</v>
      </c>
      <c r="D3102" s="5" t="s">
        <v>2842</v>
      </c>
      <c r="E3102" s="5" t="str">
        <f>VLOOKUP(F3102,'Set up'!$A$2:$C$57,2,FALSE)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up'!$A$2:$C$57,3,FALSE)</f>
        <v>Cash</v>
      </c>
      <c r="J3102" s="5">
        <f>VLOOKUP(F3102,'Set up'!$A$2:$D$57,4,FALSE)</f>
        <v>0</v>
      </c>
      <c r="K3102" s="4">
        <f t="shared" si="893"/>
        <v>45509</v>
      </c>
      <c r="L3102" s="5">
        <f t="shared" si="894"/>
        <v>8</v>
      </c>
      <c r="M3102" s="5">
        <f t="shared" si="895"/>
        <v>2024</v>
      </c>
      <c r="N3102" s="12">
        <v>8690</v>
      </c>
      <c r="O3102" s="6">
        <f t="shared" ref="O3102:O3105" si="900">-N3102</f>
        <v>-8690</v>
      </c>
      <c r="P3102" s="6">
        <f t="shared" si="899"/>
        <v>0</v>
      </c>
      <c r="Q3102" s="7">
        <v>5080472.75</v>
      </c>
      <c r="R3102" s="44" t="str">
        <f>VLOOKUP(F3102,'Set up'!$A$2:$E$57,5,FALSE)</f>
        <v>Chq</v>
      </c>
      <c r="S3102" s="1" t="s">
        <v>3190</v>
      </c>
    </row>
    <row r="3103" spans="1:19" ht="15" customHeight="1" x14ac:dyDescent="0.35">
      <c r="A3103" s="4">
        <v>45509</v>
      </c>
      <c r="B3103" s="5">
        <f t="shared" si="897"/>
        <v>8</v>
      </c>
      <c r="C3103" s="5">
        <f t="shared" si="898"/>
        <v>2024</v>
      </c>
      <c r="D3103" s="5" t="s">
        <v>2842</v>
      </c>
      <c r="E3103" s="5" t="str">
        <f>VLOOKUP(F3103,'Set up'!$A$2:$C$57,2,FALSE)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up'!$A$2:$C$57,3,FALSE)</f>
        <v>Cash</v>
      </c>
      <c r="J3103" s="5">
        <f>VLOOKUP(F3103,'Set up'!$A$2:$D$57,4,FALSE)</f>
        <v>0</v>
      </c>
      <c r="K3103" s="4">
        <f t="shared" si="893"/>
        <v>45509</v>
      </c>
      <c r="L3103" s="5">
        <f t="shared" si="894"/>
        <v>8</v>
      </c>
      <c r="M3103" s="5">
        <f t="shared" si="895"/>
        <v>2024</v>
      </c>
      <c r="N3103" s="12">
        <v>2700</v>
      </c>
      <c r="O3103" s="6">
        <f t="shared" si="900"/>
        <v>-2700</v>
      </c>
      <c r="P3103" s="6">
        <f t="shared" si="899"/>
        <v>0</v>
      </c>
      <c r="Q3103" s="7">
        <v>5083172.75</v>
      </c>
      <c r="R3103" s="44" t="str">
        <f>VLOOKUP(F3103,'Set up'!$A$2:$E$57,5,FALSE)</f>
        <v>Chq</v>
      </c>
      <c r="S3103" s="1" t="s">
        <v>3190</v>
      </c>
    </row>
    <row r="3104" spans="1:19" ht="15" customHeight="1" x14ac:dyDescent="0.35">
      <c r="A3104" s="4">
        <v>45509</v>
      </c>
      <c r="B3104" s="5">
        <f t="shared" si="897"/>
        <v>8</v>
      </c>
      <c r="C3104" s="5">
        <f t="shared" si="898"/>
        <v>2024</v>
      </c>
      <c r="D3104" s="5" t="s">
        <v>2842</v>
      </c>
      <c r="E3104" s="5" t="str">
        <f>VLOOKUP(F3104,'Set up'!$A$2:$C$57,2,FALSE)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up'!$A$2:$C$57,3,FALSE)</f>
        <v>Cash</v>
      </c>
      <c r="J3104" s="5">
        <f>VLOOKUP(F3104,'Set up'!$A$2:$D$57,4,FALSE)</f>
        <v>0</v>
      </c>
      <c r="K3104" s="4">
        <f t="shared" si="893"/>
        <v>45509</v>
      </c>
      <c r="L3104" s="5">
        <f t="shared" si="894"/>
        <v>8</v>
      </c>
      <c r="M3104" s="5">
        <f t="shared" si="895"/>
        <v>2024</v>
      </c>
      <c r="N3104" s="12">
        <v>220</v>
      </c>
      <c r="O3104" s="6">
        <f t="shared" si="900"/>
        <v>-220</v>
      </c>
      <c r="P3104" s="6">
        <f t="shared" si="899"/>
        <v>0</v>
      </c>
      <c r="Q3104" s="7">
        <v>5083392.75</v>
      </c>
      <c r="R3104" s="44" t="str">
        <f>VLOOKUP(F3104,'Set up'!$A$2:$E$57,5,FALSE)</f>
        <v>Chq</v>
      </c>
      <c r="S3104" s="1" t="s">
        <v>3190</v>
      </c>
    </row>
    <row r="3105" spans="1:19" ht="15" customHeight="1" x14ac:dyDescent="0.35">
      <c r="A3105" s="4">
        <v>45509</v>
      </c>
      <c r="B3105" s="5">
        <f t="shared" si="897"/>
        <v>8</v>
      </c>
      <c r="C3105" s="5">
        <f t="shared" si="898"/>
        <v>2024</v>
      </c>
      <c r="D3105" s="5" t="s">
        <v>2842</v>
      </c>
      <c r="E3105" s="5" t="str">
        <f>VLOOKUP(F3105,'Set up'!$A$2:$C$57,2,FALSE)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up'!$A$2:$C$57,3,FALSE)</f>
        <v>Cash</v>
      </c>
      <c r="J3105" s="5">
        <f>VLOOKUP(F3105,'Set up'!$A$2:$D$57,4,FALSE)</f>
        <v>0</v>
      </c>
      <c r="K3105" s="4">
        <f t="shared" si="893"/>
        <v>45509</v>
      </c>
      <c r="L3105" s="5">
        <f t="shared" si="894"/>
        <v>8</v>
      </c>
      <c r="M3105" s="5">
        <f t="shared" si="895"/>
        <v>2024</v>
      </c>
      <c r="N3105" s="12">
        <v>640</v>
      </c>
      <c r="O3105" s="6">
        <f t="shared" si="900"/>
        <v>-640</v>
      </c>
      <c r="P3105" s="6">
        <f t="shared" si="899"/>
        <v>0</v>
      </c>
      <c r="Q3105" s="7">
        <v>5084032.75</v>
      </c>
      <c r="R3105" s="44" t="str">
        <f>VLOOKUP(F3105,'Set up'!$A$2:$E$57,5,FALSE)</f>
        <v>Chq</v>
      </c>
      <c r="S3105" s="1" t="s">
        <v>3190</v>
      </c>
    </row>
    <row r="3106" spans="1:19" ht="15" customHeight="1" x14ac:dyDescent="0.35">
      <c r="A3106" s="4">
        <v>45509</v>
      </c>
      <c r="B3106" s="5">
        <f t="shared" si="897"/>
        <v>8</v>
      </c>
      <c r="C3106" s="5">
        <f t="shared" si="898"/>
        <v>2024</v>
      </c>
      <c r="D3106" s="5" t="s">
        <v>2844</v>
      </c>
      <c r="E3106" s="5" t="str">
        <f>VLOOKUP(F3106,'Set up'!$A$2:$C$57,2,FALSE)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up'!$A$2:$C$57,3,FALSE)</f>
        <v>Cash</v>
      </c>
      <c r="J3106" s="5">
        <f>VLOOKUP(F3106,'Set up'!$A$2:$D$57,4,FALSE)</f>
        <v>0</v>
      </c>
      <c r="K3106" s="4">
        <f t="shared" si="893"/>
        <v>45509</v>
      </c>
      <c r="L3106" s="5">
        <f t="shared" si="894"/>
        <v>8</v>
      </c>
      <c r="M3106" s="5">
        <f t="shared" si="895"/>
        <v>2024</v>
      </c>
      <c r="N3106" s="12">
        <v>1694</v>
      </c>
      <c r="O3106" s="6">
        <f t="shared" ref="O3106:O3110" si="901">-N3106</f>
        <v>-1694</v>
      </c>
      <c r="P3106" s="6">
        <f t="shared" si="899"/>
        <v>0</v>
      </c>
      <c r="Q3106" s="7">
        <v>5085726.75</v>
      </c>
      <c r="R3106" s="44" t="str">
        <f>VLOOKUP(F3106,'Set up'!$A$2:$E$57,5,FALSE)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897"/>
        <v>8</v>
      </c>
      <c r="C3107" s="5">
        <f t="shared" si="898"/>
        <v>2024</v>
      </c>
      <c r="D3107" s="5" t="s">
        <v>2844</v>
      </c>
      <c r="E3107" s="5" t="str">
        <f>VLOOKUP(F3107,'Set up'!$A$2:$C$57,2,FALSE)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up'!$A$2:$C$57,3,FALSE)</f>
        <v>Cash</v>
      </c>
      <c r="J3107" s="5">
        <f>VLOOKUP(F3107,'Set up'!$A$2:$D$57,4,FALSE)</f>
        <v>0</v>
      </c>
      <c r="K3107" s="4">
        <f t="shared" si="893"/>
        <v>45509</v>
      </c>
      <c r="L3107" s="5">
        <f t="shared" si="894"/>
        <v>8</v>
      </c>
      <c r="M3107" s="5">
        <f t="shared" si="895"/>
        <v>2024</v>
      </c>
      <c r="N3107" s="12">
        <v>280</v>
      </c>
      <c r="O3107" s="6">
        <f t="shared" si="901"/>
        <v>-280</v>
      </c>
      <c r="P3107" s="6">
        <f t="shared" si="899"/>
        <v>0</v>
      </c>
      <c r="Q3107" s="7">
        <v>5086006.75</v>
      </c>
      <c r="R3107" s="44" t="str">
        <f>VLOOKUP(F3107,'Set up'!$A$2:$E$57,5,FALSE)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897"/>
        <v>8</v>
      </c>
      <c r="C3108" s="5">
        <f t="shared" si="898"/>
        <v>2024</v>
      </c>
      <c r="D3108" s="5" t="s">
        <v>2844</v>
      </c>
      <c r="E3108" s="5" t="str">
        <f>VLOOKUP(F3108,'Set up'!$A$2:$C$57,2,FALSE)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up'!$A$2:$C$57,3,FALSE)</f>
        <v>Cash</v>
      </c>
      <c r="J3108" s="5">
        <f>VLOOKUP(F3108,'Set up'!$A$2:$D$57,4,FALSE)</f>
        <v>0</v>
      </c>
      <c r="K3108" s="4">
        <f t="shared" si="893"/>
        <v>45509</v>
      </c>
      <c r="L3108" s="5">
        <f t="shared" si="894"/>
        <v>8</v>
      </c>
      <c r="M3108" s="5">
        <f t="shared" si="895"/>
        <v>2024</v>
      </c>
      <c r="N3108" s="12">
        <v>325</v>
      </c>
      <c r="O3108" s="6">
        <f t="shared" si="901"/>
        <v>-325</v>
      </c>
      <c r="P3108" s="6">
        <f t="shared" si="899"/>
        <v>0</v>
      </c>
      <c r="Q3108" s="7">
        <v>5086331.75</v>
      </c>
      <c r="R3108" s="44" t="str">
        <f>VLOOKUP(F3108,'Set up'!$A$2:$E$57,5,FALSE)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897"/>
        <v>8</v>
      </c>
      <c r="C3109" s="5">
        <f t="shared" si="898"/>
        <v>2024</v>
      </c>
      <c r="D3109" s="5" t="s">
        <v>2844</v>
      </c>
      <c r="E3109" s="5" t="str">
        <f>VLOOKUP(F3109,'Set up'!$A$2:$C$57,2,FALSE)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up'!$A$2:$C$57,3,FALSE)</f>
        <v>Cash</v>
      </c>
      <c r="J3109" s="5">
        <f>VLOOKUP(F3109,'Set up'!$A$2:$D$57,4,FALSE)</f>
        <v>0</v>
      </c>
      <c r="K3109" s="4">
        <f t="shared" si="893"/>
        <v>45509</v>
      </c>
      <c r="L3109" s="5">
        <f t="shared" si="894"/>
        <v>8</v>
      </c>
      <c r="M3109" s="5">
        <f t="shared" si="895"/>
        <v>2024</v>
      </c>
      <c r="N3109" s="12">
        <v>414</v>
      </c>
      <c r="O3109" s="6">
        <f t="shared" si="901"/>
        <v>-414</v>
      </c>
      <c r="P3109" s="6">
        <f t="shared" si="899"/>
        <v>0</v>
      </c>
      <c r="Q3109" s="7">
        <v>5086745.75</v>
      </c>
      <c r="R3109" s="44" t="str">
        <f>VLOOKUP(F3109,'Set up'!$A$2:$E$57,5,FALSE)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897"/>
        <v>8</v>
      </c>
      <c r="C3110" s="5">
        <f t="shared" si="898"/>
        <v>2024</v>
      </c>
      <c r="D3110" s="5" t="s">
        <v>2844</v>
      </c>
      <c r="E3110" s="5" t="str">
        <f>VLOOKUP(F3110,'Set up'!$A$2:$C$57,2,FALSE)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up'!$A$2:$C$57,3,FALSE)</f>
        <v>Cash</v>
      </c>
      <c r="J3110" s="5">
        <f>VLOOKUP(F3110,'Set up'!$A$2:$D$57,4,FALSE)</f>
        <v>0</v>
      </c>
      <c r="K3110" s="4">
        <f t="shared" si="893"/>
        <v>45509</v>
      </c>
      <c r="L3110" s="5">
        <f t="shared" si="894"/>
        <v>8</v>
      </c>
      <c r="M3110" s="5">
        <f t="shared" si="895"/>
        <v>2024</v>
      </c>
      <c r="N3110" s="12">
        <v>165</v>
      </c>
      <c r="O3110" s="6">
        <f t="shared" si="901"/>
        <v>-165</v>
      </c>
      <c r="P3110" s="6">
        <f t="shared" si="899"/>
        <v>0</v>
      </c>
      <c r="Q3110" s="7">
        <v>5086910.75</v>
      </c>
      <c r="R3110" s="44" t="str">
        <f>VLOOKUP(F3110,'Set up'!$A$2:$E$57,5,FALSE)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897"/>
        <v>8</v>
      </c>
      <c r="C3111" s="5">
        <f t="shared" si="898"/>
        <v>2024</v>
      </c>
      <c r="D3111" s="5" t="s">
        <v>2845</v>
      </c>
      <c r="E3111" s="5" t="str">
        <f>VLOOKUP(F3111,'Set up'!$A$2:$C$57,2,FALSE)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up'!$A$2:$C$57,3,FALSE)</f>
        <v>Cash</v>
      </c>
      <c r="J3111" s="5">
        <f>VLOOKUP(F3111,'Set up'!$A$2:$D$57,4,FALSE)</f>
        <v>0</v>
      </c>
      <c r="K3111" s="4">
        <f t="shared" si="893"/>
        <v>45510</v>
      </c>
      <c r="L3111" s="5">
        <f t="shared" si="894"/>
        <v>8</v>
      </c>
      <c r="M3111" s="5">
        <f t="shared" si="895"/>
        <v>2024</v>
      </c>
      <c r="N3111" s="12">
        <v>1760</v>
      </c>
      <c r="O3111" s="6">
        <f t="shared" ref="O3111:O3113" si="902">-N3111</f>
        <v>-1760</v>
      </c>
      <c r="P3111" s="6">
        <f t="shared" si="899"/>
        <v>0</v>
      </c>
      <c r="Q3111" s="7">
        <v>5088670.75</v>
      </c>
      <c r="R3111" s="44" t="str">
        <f>VLOOKUP(F3111,'Set up'!$A$2:$E$57,5,FALSE)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897"/>
        <v>8</v>
      </c>
      <c r="C3112" s="5">
        <f t="shared" si="898"/>
        <v>2024</v>
      </c>
      <c r="D3112" s="5" t="s">
        <v>2845</v>
      </c>
      <c r="E3112" s="5" t="str">
        <f>VLOOKUP(F3112,'Set up'!$A$2:$C$57,2,FALSE)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up'!$A$2:$C$57,3,FALSE)</f>
        <v>Cash</v>
      </c>
      <c r="J3112" s="5">
        <f>VLOOKUP(F3112,'Set up'!$A$2:$D$57,4,FALSE)</f>
        <v>0</v>
      </c>
      <c r="K3112" s="4">
        <f t="shared" si="893"/>
        <v>45510</v>
      </c>
      <c r="L3112" s="5">
        <f t="shared" si="894"/>
        <v>8</v>
      </c>
      <c r="M3112" s="5">
        <f t="shared" si="895"/>
        <v>2024</v>
      </c>
      <c r="N3112" s="12">
        <v>832.5</v>
      </c>
      <c r="O3112" s="6">
        <f t="shared" si="902"/>
        <v>-832.5</v>
      </c>
      <c r="P3112" s="6">
        <f t="shared" si="899"/>
        <v>0</v>
      </c>
      <c r="Q3112" s="7">
        <v>5089503.25</v>
      </c>
      <c r="R3112" s="44" t="str">
        <f>VLOOKUP(F3112,'Set up'!$A$2:$E$57,5,FALSE)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897"/>
        <v>8</v>
      </c>
      <c r="C3113" s="5">
        <f t="shared" si="898"/>
        <v>2024</v>
      </c>
      <c r="D3113" s="5" t="s">
        <v>2845</v>
      </c>
      <c r="E3113" s="5" t="str">
        <f>VLOOKUP(F3113,'Set up'!$A$2:$C$57,2,FALSE)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up'!$A$2:$C$57,3,FALSE)</f>
        <v>Cash</v>
      </c>
      <c r="J3113" s="5">
        <f>VLOOKUP(F3113,'Set up'!$A$2:$D$57,4,FALSE)</f>
        <v>0</v>
      </c>
      <c r="K3113" s="4">
        <f t="shared" si="893"/>
        <v>45510</v>
      </c>
      <c r="L3113" s="5">
        <f t="shared" si="894"/>
        <v>8</v>
      </c>
      <c r="M3113" s="5">
        <f t="shared" si="895"/>
        <v>2024</v>
      </c>
      <c r="N3113" s="12">
        <v>95</v>
      </c>
      <c r="O3113" s="6">
        <f t="shared" si="902"/>
        <v>-95</v>
      </c>
      <c r="P3113" s="6">
        <f t="shared" si="899"/>
        <v>0</v>
      </c>
      <c r="Q3113" s="7">
        <v>5089598.25</v>
      </c>
      <c r="R3113" s="44" t="str">
        <f>VLOOKUP(F3113,'Set up'!$A$2:$E$57,5,FALSE)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897"/>
        <v>8</v>
      </c>
      <c r="C3114" s="5">
        <f t="shared" si="898"/>
        <v>2024</v>
      </c>
      <c r="D3114" s="5" t="s">
        <v>2846</v>
      </c>
      <c r="E3114" s="5" t="str">
        <f>VLOOKUP(F3114,'Set up'!$A$2:$C$57,2,FALSE)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up'!$A$2:$C$57,3,FALSE)</f>
        <v>120</v>
      </c>
      <c r="J3114" s="5">
        <f>VLOOKUP(F3114,'Set up'!$A$2:$D$57,4,FALSE)</f>
        <v>120</v>
      </c>
      <c r="K3114" s="4">
        <f t="shared" si="893"/>
        <v>45630</v>
      </c>
      <c r="L3114" s="5">
        <f t="shared" si="894"/>
        <v>12</v>
      </c>
      <c r="M3114" s="5">
        <f t="shared" si="895"/>
        <v>2024</v>
      </c>
      <c r="N3114" s="12">
        <v>13024</v>
      </c>
      <c r="O3114" s="12"/>
      <c r="P3114" s="6">
        <f t="shared" si="899"/>
        <v>13024</v>
      </c>
      <c r="Q3114" s="7">
        <v>5102622.25</v>
      </c>
      <c r="R3114" s="44" t="str">
        <f>VLOOKUP(F3114,'Set up'!$A$2:$E$57,5,FALSE)</f>
        <v>Trsf</v>
      </c>
    </row>
    <row r="3115" spans="1:19" ht="15" customHeight="1" x14ac:dyDescent="0.35">
      <c r="A3115" s="4">
        <v>45510</v>
      </c>
      <c r="B3115" s="5">
        <f t="shared" si="897"/>
        <v>8</v>
      </c>
      <c r="C3115" s="5">
        <f t="shared" si="898"/>
        <v>2024</v>
      </c>
      <c r="D3115" s="5" t="s">
        <v>2846</v>
      </c>
      <c r="E3115" s="5" t="str">
        <f>VLOOKUP(F3115,'Set up'!$A$2:$C$57,2,FALSE)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up'!$A$2:$C$57,3,FALSE)</f>
        <v>120</v>
      </c>
      <c r="J3115" s="5">
        <f>VLOOKUP(F3115,'Set up'!$A$2:$D$57,4,FALSE)</f>
        <v>120</v>
      </c>
      <c r="K3115" s="4">
        <f t="shared" si="893"/>
        <v>45630</v>
      </c>
      <c r="L3115" s="5">
        <f t="shared" si="894"/>
        <v>12</v>
      </c>
      <c r="M3115" s="5">
        <f t="shared" si="895"/>
        <v>2024</v>
      </c>
      <c r="N3115" s="12">
        <v>1800</v>
      </c>
      <c r="O3115" s="12"/>
      <c r="P3115" s="6">
        <f t="shared" si="899"/>
        <v>1800</v>
      </c>
      <c r="Q3115" s="7">
        <v>5104422.25</v>
      </c>
      <c r="R3115" s="44" t="str">
        <f>VLOOKUP(F3115,'Set up'!$A$2:$E$57,5,FALSE)</f>
        <v>Trsf</v>
      </c>
    </row>
    <row r="3116" spans="1:19" ht="15" customHeight="1" x14ac:dyDescent="0.35">
      <c r="A3116" s="4">
        <v>45510</v>
      </c>
      <c r="B3116" s="5">
        <f t="shared" si="897"/>
        <v>8</v>
      </c>
      <c r="C3116" s="5">
        <f t="shared" si="898"/>
        <v>2024</v>
      </c>
      <c r="D3116" s="5" t="s">
        <v>2846</v>
      </c>
      <c r="E3116" s="5" t="str">
        <f>VLOOKUP(F3116,'Set up'!$A$2:$C$57,2,FALSE)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up'!$A$2:$C$57,3,FALSE)</f>
        <v>120</v>
      </c>
      <c r="J3116" s="5">
        <f>VLOOKUP(F3116,'Set up'!$A$2:$D$57,4,FALSE)</f>
        <v>120</v>
      </c>
      <c r="K3116" s="4">
        <f t="shared" si="893"/>
        <v>45630</v>
      </c>
      <c r="L3116" s="5">
        <f t="shared" si="894"/>
        <v>12</v>
      </c>
      <c r="M3116" s="5">
        <f t="shared" si="895"/>
        <v>2024</v>
      </c>
      <c r="N3116" s="12">
        <v>575</v>
      </c>
      <c r="O3116" s="12"/>
      <c r="P3116" s="6">
        <f t="shared" si="899"/>
        <v>575</v>
      </c>
      <c r="Q3116" s="7">
        <v>5104997.25</v>
      </c>
      <c r="R3116" s="44" t="str">
        <f>VLOOKUP(F3116,'Set up'!$A$2:$E$57,5,FALSE)</f>
        <v>Trsf</v>
      </c>
    </row>
    <row r="3117" spans="1:19" ht="15" customHeight="1" x14ac:dyDescent="0.35">
      <c r="A3117" s="4">
        <v>45510</v>
      </c>
      <c r="B3117" s="5">
        <f t="shared" si="897"/>
        <v>8</v>
      </c>
      <c r="C3117" s="5">
        <f t="shared" si="898"/>
        <v>2024</v>
      </c>
      <c r="D3117" s="5" t="s">
        <v>2846</v>
      </c>
      <c r="E3117" s="5" t="str">
        <f>VLOOKUP(F3117,'Set up'!$A$2:$C$57,2,FALSE)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up'!$A$2:$C$57,3,FALSE)</f>
        <v>120</v>
      </c>
      <c r="J3117" s="5">
        <f>VLOOKUP(F3117,'Set up'!$A$2:$D$57,4,FALSE)</f>
        <v>120</v>
      </c>
      <c r="K3117" s="4">
        <f t="shared" si="893"/>
        <v>45630</v>
      </c>
      <c r="L3117" s="5">
        <f t="shared" si="894"/>
        <v>12</v>
      </c>
      <c r="M3117" s="5">
        <f t="shared" si="895"/>
        <v>2024</v>
      </c>
      <c r="N3117" s="12">
        <v>440</v>
      </c>
      <c r="O3117" s="12"/>
      <c r="P3117" s="6">
        <f t="shared" si="899"/>
        <v>440</v>
      </c>
      <c r="Q3117" s="7">
        <v>5105437.25</v>
      </c>
      <c r="R3117" s="44" t="str">
        <f>VLOOKUP(F3117,'Set up'!$A$2:$E$57,5,FALSE)</f>
        <v>Trsf</v>
      </c>
    </row>
    <row r="3118" spans="1:19" ht="15" customHeight="1" x14ac:dyDescent="0.35">
      <c r="A3118" s="4">
        <v>45510</v>
      </c>
      <c r="B3118" s="5">
        <f t="shared" si="897"/>
        <v>8</v>
      </c>
      <c r="C3118" s="5">
        <f t="shared" si="898"/>
        <v>2024</v>
      </c>
      <c r="D3118" s="5" t="s">
        <v>2846</v>
      </c>
      <c r="E3118" s="5" t="str">
        <f>VLOOKUP(F3118,'Set up'!$A$2:$C$57,2,FALSE)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up'!$A$2:$C$57,3,FALSE)</f>
        <v>120</v>
      </c>
      <c r="J3118" s="5">
        <f>VLOOKUP(F3118,'Set up'!$A$2:$D$57,4,FALSE)</f>
        <v>120</v>
      </c>
      <c r="K3118" s="4">
        <f t="shared" si="893"/>
        <v>45630</v>
      </c>
      <c r="L3118" s="5">
        <f t="shared" si="894"/>
        <v>12</v>
      </c>
      <c r="M3118" s="5">
        <f t="shared" si="895"/>
        <v>2024</v>
      </c>
      <c r="N3118" s="12">
        <v>523.6</v>
      </c>
      <c r="O3118" s="12"/>
      <c r="P3118" s="6">
        <f t="shared" si="899"/>
        <v>523.6</v>
      </c>
      <c r="Q3118" s="7">
        <v>5105960.8499999996</v>
      </c>
      <c r="R3118" s="44" t="str">
        <f>VLOOKUP(F3118,'Set up'!$A$2:$E$57,5,FALSE)</f>
        <v>Trsf</v>
      </c>
    </row>
    <row r="3119" spans="1:19" ht="15" customHeight="1" x14ac:dyDescent="0.35">
      <c r="A3119" s="4">
        <v>45510</v>
      </c>
      <c r="B3119" s="5">
        <f t="shared" si="897"/>
        <v>8</v>
      </c>
      <c r="C3119" s="5">
        <f t="shared" si="898"/>
        <v>2024</v>
      </c>
      <c r="D3119" s="5" t="s">
        <v>2846</v>
      </c>
      <c r="E3119" s="5" t="str">
        <f>VLOOKUP(F3119,'Set up'!$A$2:$C$57,2,FALSE)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up'!$A$2:$C$57,3,FALSE)</f>
        <v>120</v>
      </c>
      <c r="J3119" s="5">
        <f>VLOOKUP(F3119,'Set up'!$A$2:$D$57,4,FALSE)</f>
        <v>120</v>
      </c>
      <c r="K3119" s="4">
        <f t="shared" si="893"/>
        <v>45630</v>
      </c>
      <c r="L3119" s="5">
        <f t="shared" si="894"/>
        <v>12</v>
      </c>
      <c r="M3119" s="5">
        <f t="shared" si="895"/>
        <v>2024</v>
      </c>
      <c r="N3119" s="12">
        <v>420</v>
      </c>
      <c r="O3119" s="12"/>
      <c r="P3119" s="6">
        <f t="shared" si="899"/>
        <v>420</v>
      </c>
      <c r="Q3119" s="7">
        <v>5106380.8499999996</v>
      </c>
      <c r="R3119" s="44" t="str">
        <f>VLOOKUP(F3119,'Set up'!$A$2:$E$57,5,FALSE)</f>
        <v>Trsf</v>
      </c>
    </row>
    <row r="3120" spans="1:19" ht="15" customHeight="1" x14ac:dyDescent="0.35">
      <c r="A3120" s="4">
        <v>45510</v>
      </c>
      <c r="B3120" s="5">
        <f t="shared" si="897"/>
        <v>8</v>
      </c>
      <c r="C3120" s="5">
        <f t="shared" si="898"/>
        <v>2024</v>
      </c>
      <c r="D3120" s="5" t="s">
        <v>2846</v>
      </c>
      <c r="E3120" s="5" t="str">
        <f>VLOOKUP(F3120,'Set up'!$A$2:$C$57,2,FALSE)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up'!$A$2:$C$57,3,FALSE)</f>
        <v>120</v>
      </c>
      <c r="J3120" s="5">
        <f>VLOOKUP(F3120,'Set up'!$A$2:$D$57,4,FALSE)</f>
        <v>120</v>
      </c>
      <c r="K3120" s="4">
        <f t="shared" si="893"/>
        <v>45630</v>
      </c>
      <c r="L3120" s="5">
        <f t="shared" si="894"/>
        <v>12</v>
      </c>
      <c r="M3120" s="5">
        <f t="shared" si="895"/>
        <v>2024</v>
      </c>
      <c r="N3120" s="12">
        <v>395</v>
      </c>
      <c r="O3120" s="12"/>
      <c r="P3120" s="6">
        <f t="shared" si="899"/>
        <v>395</v>
      </c>
      <c r="Q3120" s="7">
        <v>5106775.8499999996</v>
      </c>
      <c r="R3120" s="44" t="str">
        <f>VLOOKUP(F3120,'Set up'!$A$2:$E$57,5,FALSE)</f>
        <v>Trsf</v>
      </c>
    </row>
    <row r="3121" spans="1:19" ht="15" customHeight="1" x14ac:dyDescent="0.35">
      <c r="A3121" s="4">
        <v>45510</v>
      </c>
      <c r="B3121" s="5">
        <f t="shared" si="897"/>
        <v>8</v>
      </c>
      <c r="C3121" s="5">
        <f t="shared" si="898"/>
        <v>2024</v>
      </c>
      <c r="D3121" s="5" t="s">
        <v>2847</v>
      </c>
      <c r="E3121" s="5" t="str">
        <f>VLOOKUP(F3121,'Set up'!$A$2:$C$57,2,FALSE)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up'!$A$2:$C$57,3,FALSE)</f>
        <v>Cash</v>
      </c>
      <c r="J3121" s="5">
        <f>VLOOKUP(F3121,'Set up'!$A$2:$D$57,4,FALSE)</f>
        <v>0</v>
      </c>
      <c r="K3121" s="4">
        <f t="shared" si="893"/>
        <v>45510</v>
      </c>
      <c r="L3121" s="5">
        <f t="shared" si="894"/>
        <v>8</v>
      </c>
      <c r="M3121" s="5">
        <f t="shared" si="895"/>
        <v>2024</v>
      </c>
      <c r="N3121" s="12">
        <v>1760</v>
      </c>
      <c r="O3121" s="12"/>
      <c r="P3121" s="6">
        <f t="shared" si="899"/>
        <v>1760</v>
      </c>
      <c r="Q3121" s="7">
        <v>5108535.8499999996</v>
      </c>
      <c r="R3121" s="44" t="str">
        <f>VLOOKUP(F3121,'Set up'!$A$2:$E$57,5,FALSE)</f>
        <v>Trsf</v>
      </c>
    </row>
    <row r="3122" spans="1:19" ht="15" customHeight="1" x14ac:dyDescent="0.35">
      <c r="A3122" s="4">
        <v>45510</v>
      </c>
      <c r="B3122" s="5">
        <f t="shared" si="897"/>
        <v>8</v>
      </c>
      <c r="C3122" s="5">
        <f t="shared" si="898"/>
        <v>2024</v>
      </c>
      <c r="D3122" s="5" t="s">
        <v>2847</v>
      </c>
      <c r="E3122" s="5" t="str">
        <f>VLOOKUP(F3122,'Set up'!$A$2:$C$57,2,FALSE)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up'!$A$2:$C$57,3,FALSE)</f>
        <v>Cash</v>
      </c>
      <c r="J3122" s="5">
        <f>VLOOKUP(F3122,'Set up'!$A$2:$D$57,4,FALSE)</f>
        <v>0</v>
      </c>
      <c r="K3122" s="4">
        <f t="shared" si="893"/>
        <v>45510</v>
      </c>
      <c r="L3122" s="5">
        <f t="shared" si="894"/>
        <v>8</v>
      </c>
      <c r="M3122" s="5">
        <f t="shared" si="895"/>
        <v>2024</v>
      </c>
      <c r="N3122" s="12">
        <v>600</v>
      </c>
      <c r="O3122" s="12"/>
      <c r="P3122" s="6">
        <f t="shared" si="899"/>
        <v>600</v>
      </c>
      <c r="Q3122" s="7">
        <v>5109135.8499999996</v>
      </c>
      <c r="R3122" s="44" t="str">
        <f>VLOOKUP(F3122,'Set up'!$A$2:$E$57,5,FALSE)</f>
        <v>Trsf</v>
      </c>
    </row>
    <row r="3123" spans="1:19" ht="15" customHeight="1" x14ac:dyDescent="0.35">
      <c r="A3123" s="4">
        <v>45510</v>
      </c>
      <c r="B3123" s="5">
        <f t="shared" si="897"/>
        <v>8</v>
      </c>
      <c r="C3123" s="5">
        <f t="shared" si="898"/>
        <v>2024</v>
      </c>
      <c r="D3123" s="5" t="s">
        <v>2847</v>
      </c>
      <c r="E3123" s="5" t="str">
        <f>VLOOKUP(F3123,'Set up'!$A$2:$C$57,2,FALSE)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up'!$A$2:$C$57,3,FALSE)</f>
        <v>Cash</v>
      </c>
      <c r="J3123" s="5">
        <f>VLOOKUP(F3123,'Set up'!$A$2:$D$57,4,FALSE)</f>
        <v>0</v>
      </c>
      <c r="K3123" s="4">
        <f t="shared" si="893"/>
        <v>45510</v>
      </c>
      <c r="L3123" s="5">
        <f t="shared" si="894"/>
        <v>8</v>
      </c>
      <c r="M3123" s="5">
        <f t="shared" si="895"/>
        <v>2024</v>
      </c>
      <c r="N3123" s="12">
        <v>187.5</v>
      </c>
      <c r="O3123" s="12"/>
      <c r="P3123" s="6">
        <f t="shared" si="899"/>
        <v>187.5</v>
      </c>
      <c r="Q3123" s="7">
        <v>5109323.3499999996</v>
      </c>
      <c r="R3123" s="44" t="str">
        <f>VLOOKUP(F3123,'Set up'!$A$2:$E$57,5,FALSE)</f>
        <v>Trsf</v>
      </c>
    </row>
    <row r="3124" spans="1:19" ht="15" customHeight="1" x14ac:dyDescent="0.35">
      <c r="A3124" s="4">
        <v>45510</v>
      </c>
      <c r="B3124" s="5">
        <f t="shared" si="897"/>
        <v>8</v>
      </c>
      <c r="C3124" s="5">
        <f t="shared" si="898"/>
        <v>2024</v>
      </c>
      <c r="D3124" s="5" t="s">
        <v>2847</v>
      </c>
      <c r="E3124" s="5" t="str">
        <f>VLOOKUP(F3124,'Set up'!$A$2:$C$57,2,FALSE)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up'!$A$2:$C$57,3,FALSE)</f>
        <v>Cash</v>
      </c>
      <c r="J3124" s="5">
        <f>VLOOKUP(F3124,'Set up'!$A$2:$D$57,4,FALSE)</f>
        <v>0</v>
      </c>
      <c r="K3124" s="4">
        <f t="shared" si="893"/>
        <v>45510</v>
      </c>
      <c r="L3124" s="5">
        <f t="shared" si="894"/>
        <v>8</v>
      </c>
      <c r="M3124" s="5">
        <f t="shared" si="895"/>
        <v>2024</v>
      </c>
      <c r="N3124" s="12">
        <v>450</v>
      </c>
      <c r="O3124" s="12"/>
      <c r="P3124" s="6">
        <f t="shared" si="899"/>
        <v>450</v>
      </c>
      <c r="Q3124" s="7">
        <v>5109773.3499999996</v>
      </c>
      <c r="R3124" s="44" t="str">
        <f>VLOOKUP(F3124,'Set up'!$A$2:$E$57,5,FALSE)</f>
        <v>Trsf</v>
      </c>
    </row>
    <row r="3125" spans="1:19" ht="15" customHeight="1" x14ac:dyDescent="0.35">
      <c r="A3125" s="4">
        <v>45510</v>
      </c>
      <c r="B3125" s="5">
        <f t="shared" si="897"/>
        <v>8</v>
      </c>
      <c r="C3125" s="5">
        <f t="shared" si="898"/>
        <v>2024</v>
      </c>
      <c r="D3125" s="5" t="s">
        <v>2848</v>
      </c>
      <c r="E3125" s="5" t="str">
        <f>VLOOKUP(F3125,'Set up'!$A$2:$C$57,2,FALSE)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up'!$A$2:$C$57,3,FALSE)</f>
        <v>Cash</v>
      </c>
      <c r="J3125" s="5">
        <f>VLOOKUP(F3125,'Set up'!$A$2:$D$57,4,FALSE)</f>
        <v>0</v>
      </c>
      <c r="K3125" s="4">
        <f t="shared" si="893"/>
        <v>45510</v>
      </c>
      <c r="L3125" s="5">
        <f t="shared" si="894"/>
        <v>8</v>
      </c>
      <c r="M3125" s="5">
        <f t="shared" si="895"/>
        <v>2024</v>
      </c>
      <c r="N3125" s="12">
        <v>675</v>
      </c>
      <c r="O3125" s="6">
        <f t="shared" ref="O3125:O3126" si="903">-N3125</f>
        <v>-675</v>
      </c>
      <c r="P3125" s="6">
        <f t="shared" si="899"/>
        <v>0</v>
      </c>
      <c r="Q3125" s="7">
        <v>5110448.3499999996</v>
      </c>
      <c r="R3125" s="44" t="str">
        <f>VLOOKUP(F3125,'Set up'!$A$2:$E$57,5,FALSE)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897"/>
        <v>8</v>
      </c>
      <c r="C3126" s="5">
        <f t="shared" si="898"/>
        <v>2024</v>
      </c>
      <c r="D3126" s="5" t="s">
        <v>2848</v>
      </c>
      <c r="E3126" s="5" t="str">
        <f>VLOOKUP(F3126,'Set up'!$A$2:$C$57,2,FALSE)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up'!$A$2:$C$57,3,FALSE)</f>
        <v>Cash</v>
      </c>
      <c r="J3126" s="5">
        <f>VLOOKUP(F3126,'Set up'!$A$2:$D$57,4,FALSE)</f>
        <v>0</v>
      </c>
      <c r="K3126" s="4">
        <f t="shared" si="893"/>
        <v>45510</v>
      </c>
      <c r="L3126" s="5">
        <f t="shared" si="894"/>
        <v>8</v>
      </c>
      <c r="M3126" s="5">
        <f t="shared" si="895"/>
        <v>2024</v>
      </c>
      <c r="N3126" s="12">
        <v>510</v>
      </c>
      <c r="O3126" s="6">
        <f t="shared" si="903"/>
        <v>-510</v>
      </c>
      <c r="P3126" s="6">
        <f t="shared" si="899"/>
        <v>0</v>
      </c>
      <c r="Q3126" s="7">
        <v>5110958.3499999996</v>
      </c>
      <c r="R3126" s="44" t="str">
        <f>VLOOKUP(F3126,'Set up'!$A$2:$E$57,5,FALSE)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897"/>
        <v>8</v>
      </c>
      <c r="C3127" s="5">
        <f t="shared" si="898"/>
        <v>2024</v>
      </c>
      <c r="D3127" s="5" t="s">
        <v>2850</v>
      </c>
      <c r="E3127" s="5" t="str">
        <f>VLOOKUP(F3127,'Set up'!$A$2:$C$57,2,FALSE)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up'!$A$2:$C$57,3,FALSE)</f>
        <v>Cash</v>
      </c>
      <c r="J3127" s="5">
        <f>VLOOKUP(F3127,'Set up'!$A$2:$D$57,4,FALSE)</f>
        <v>0</v>
      </c>
      <c r="K3127" s="4">
        <f t="shared" si="893"/>
        <v>45511</v>
      </c>
      <c r="L3127" s="5">
        <f t="shared" si="894"/>
        <v>8</v>
      </c>
      <c r="M3127" s="5">
        <f t="shared" si="895"/>
        <v>2024</v>
      </c>
      <c r="N3127" s="12">
        <v>1760</v>
      </c>
      <c r="O3127" s="12"/>
      <c r="P3127" s="6">
        <f t="shared" si="899"/>
        <v>1760</v>
      </c>
      <c r="Q3127" s="7">
        <v>5112718.3499999996</v>
      </c>
      <c r="R3127" s="44" t="str">
        <f>VLOOKUP(F3127,'Set up'!$A$2:$E$57,5,FALSE)</f>
        <v>Cash</v>
      </c>
    </row>
    <row r="3128" spans="1:19" ht="15" customHeight="1" x14ac:dyDescent="0.35">
      <c r="A3128" s="4">
        <v>45511</v>
      </c>
      <c r="B3128" s="5">
        <f t="shared" si="897"/>
        <v>8</v>
      </c>
      <c r="C3128" s="5">
        <f t="shared" si="898"/>
        <v>2024</v>
      </c>
      <c r="D3128" s="5" t="s">
        <v>2850</v>
      </c>
      <c r="E3128" s="5" t="str">
        <f>VLOOKUP(F3128,'Set up'!$A$2:$C$57,2,FALSE)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up'!$A$2:$C$57,3,FALSE)</f>
        <v>Cash</v>
      </c>
      <c r="J3128" s="5">
        <f>VLOOKUP(F3128,'Set up'!$A$2:$D$57,4,FALSE)</f>
        <v>0</v>
      </c>
      <c r="K3128" s="4">
        <f t="shared" si="893"/>
        <v>45511</v>
      </c>
      <c r="L3128" s="5">
        <f t="shared" si="894"/>
        <v>8</v>
      </c>
      <c r="M3128" s="5">
        <f t="shared" si="895"/>
        <v>2024</v>
      </c>
      <c r="N3128" s="12">
        <v>3600</v>
      </c>
      <c r="O3128" s="12"/>
      <c r="P3128" s="6">
        <f t="shared" si="899"/>
        <v>3600</v>
      </c>
      <c r="Q3128" s="7">
        <v>5116318.3499999996</v>
      </c>
      <c r="R3128" s="44" t="str">
        <f>VLOOKUP(F3128,'Set up'!$A$2:$E$57,5,FALSE)</f>
        <v>Cash</v>
      </c>
    </row>
    <row r="3129" spans="1:19" ht="15" customHeight="1" x14ac:dyDescent="0.35">
      <c r="A3129" s="4">
        <v>45511</v>
      </c>
      <c r="B3129" s="5">
        <f t="shared" si="897"/>
        <v>8</v>
      </c>
      <c r="C3129" s="5">
        <f t="shared" si="898"/>
        <v>2024</v>
      </c>
      <c r="D3129" s="5" t="s">
        <v>2850</v>
      </c>
      <c r="E3129" s="5" t="str">
        <f>VLOOKUP(F3129,'Set up'!$A$2:$C$57,2,FALSE)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up'!$A$2:$C$57,3,FALSE)</f>
        <v>Cash</v>
      </c>
      <c r="J3129" s="5">
        <f>VLOOKUP(F3129,'Set up'!$A$2:$D$57,4,FALSE)</f>
        <v>0</v>
      </c>
      <c r="K3129" s="4">
        <f t="shared" si="893"/>
        <v>45511</v>
      </c>
      <c r="L3129" s="5">
        <f t="shared" si="894"/>
        <v>8</v>
      </c>
      <c r="M3129" s="5">
        <f t="shared" si="895"/>
        <v>2024</v>
      </c>
      <c r="N3129" s="12">
        <v>675</v>
      </c>
      <c r="O3129" s="12"/>
      <c r="P3129" s="6">
        <f t="shared" si="899"/>
        <v>675</v>
      </c>
      <c r="Q3129" s="7">
        <v>5116993.3499999996</v>
      </c>
      <c r="R3129" s="44" t="str">
        <f>VLOOKUP(F3129,'Set up'!$A$2:$E$57,5,FALSE)</f>
        <v>Cash</v>
      </c>
    </row>
    <row r="3130" spans="1:19" ht="15" customHeight="1" x14ac:dyDescent="0.35">
      <c r="A3130" s="4">
        <v>45511</v>
      </c>
      <c r="B3130" s="5">
        <f t="shared" si="897"/>
        <v>8</v>
      </c>
      <c r="C3130" s="5">
        <f t="shared" si="898"/>
        <v>2024</v>
      </c>
      <c r="D3130" s="5" t="s">
        <v>2850</v>
      </c>
      <c r="E3130" s="5" t="str">
        <f>VLOOKUP(F3130,'Set up'!$A$2:$C$57,2,FALSE)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up'!$A$2:$C$57,3,FALSE)</f>
        <v>Cash</v>
      </c>
      <c r="J3130" s="5">
        <f>VLOOKUP(F3130,'Set up'!$A$2:$D$57,4,FALSE)</f>
        <v>0</v>
      </c>
      <c r="K3130" s="4">
        <f t="shared" si="893"/>
        <v>45511</v>
      </c>
      <c r="L3130" s="5">
        <f t="shared" si="894"/>
        <v>8</v>
      </c>
      <c r="M3130" s="5">
        <f t="shared" si="895"/>
        <v>2024</v>
      </c>
      <c r="N3130" s="12">
        <v>175</v>
      </c>
      <c r="O3130" s="12"/>
      <c r="P3130" s="6">
        <f t="shared" si="899"/>
        <v>175</v>
      </c>
      <c r="Q3130" s="7">
        <v>5117168.3499999996</v>
      </c>
      <c r="R3130" s="44" t="str">
        <f>VLOOKUP(F3130,'Set up'!$A$2:$E$57,5,FALSE)</f>
        <v>Cash</v>
      </c>
    </row>
    <row r="3131" spans="1:19" ht="15" customHeight="1" x14ac:dyDescent="0.35">
      <c r="A3131" s="4">
        <v>45511</v>
      </c>
      <c r="B3131" s="5">
        <f t="shared" si="897"/>
        <v>8</v>
      </c>
      <c r="C3131" s="5">
        <f t="shared" si="898"/>
        <v>2024</v>
      </c>
      <c r="D3131" s="5" t="s">
        <v>2851</v>
      </c>
      <c r="E3131" s="5" t="str">
        <f>VLOOKUP(F3131,'Set up'!$A$2:$C$57,2,FALSE)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up'!$A$2:$C$57,3,FALSE)</f>
        <v>Cash</v>
      </c>
      <c r="J3131" s="5">
        <f>VLOOKUP(F3131,'Set up'!$A$2:$D$57,4,FALSE)</f>
        <v>0</v>
      </c>
      <c r="K3131" s="4">
        <f t="shared" si="893"/>
        <v>45511</v>
      </c>
      <c r="L3131" s="5">
        <f t="shared" si="894"/>
        <v>8</v>
      </c>
      <c r="M3131" s="5">
        <f t="shared" si="895"/>
        <v>2024</v>
      </c>
      <c r="N3131" s="12">
        <v>625</v>
      </c>
      <c r="O3131" s="12"/>
      <c r="P3131" s="6">
        <f t="shared" si="899"/>
        <v>625</v>
      </c>
      <c r="Q3131" s="7">
        <v>5117793.3499999996</v>
      </c>
      <c r="R3131" s="44" t="str">
        <f>VLOOKUP(F3131,'Set up'!$A$2:$E$57,5,FALSE)</f>
        <v>Trsf</v>
      </c>
    </row>
    <row r="3132" spans="1:19" ht="15" customHeight="1" x14ac:dyDescent="0.35">
      <c r="A3132" s="4">
        <v>45511</v>
      </c>
      <c r="B3132" s="5">
        <f t="shared" si="897"/>
        <v>8</v>
      </c>
      <c r="C3132" s="5">
        <f t="shared" si="898"/>
        <v>2024</v>
      </c>
      <c r="D3132" s="5" t="s">
        <v>2852</v>
      </c>
      <c r="E3132" s="5" t="str">
        <f>VLOOKUP(F3132,'Set up'!$A$2:$C$57,2,FALSE)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up'!$A$2:$C$57,3,FALSE)</f>
        <v>Cash</v>
      </c>
      <c r="J3132" s="5">
        <f>VLOOKUP(F3132,'Set up'!$A$2:$D$57,4,FALSE)</f>
        <v>0</v>
      </c>
      <c r="K3132" s="4">
        <f t="shared" si="893"/>
        <v>45511</v>
      </c>
      <c r="L3132" s="5">
        <f t="shared" si="894"/>
        <v>8</v>
      </c>
      <c r="M3132" s="5">
        <f t="shared" si="895"/>
        <v>2024</v>
      </c>
      <c r="N3132" s="12">
        <v>16280</v>
      </c>
      <c r="O3132" s="12"/>
      <c r="P3132" s="6">
        <f t="shared" si="899"/>
        <v>16280</v>
      </c>
      <c r="Q3132" s="7">
        <v>5134073.3499999996</v>
      </c>
      <c r="R3132" s="44" t="str">
        <f>VLOOKUP(F3132,'Set up'!$A$2:$E$57,5,FALSE)</f>
        <v>Trsf</v>
      </c>
    </row>
    <row r="3133" spans="1:19" ht="15" customHeight="1" x14ac:dyDescent="0.35">
      <c r="A3133" s="4">
        <v>45511</v>
      </c>
      <c r="B3133" s="5">
        <f t="shared" si="897"/>
        <v>8</v>
      </c>
      <c r="C3133" s="5">
        <f t="shared" si="898"/>
        <v>2024</v>
      </c>
      <c r="D3133" s="5" t="s">
        <v>2852</v>
      </c>
      <c r="E3133" s="5" t="str">
        <f>VLOOKUP(F3133,'Set up'!$A$2:$C$57,2,FALSE)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up'!$A$2:$C$57,3,FALSE)</f>
        <v>Cash</v>
      </c>
      <c r="J3133" s="5">
        <f>VLOOKUP(F3133,'Set up'!$A$2:$D$57,4,FALSE)</f>
        <v>0</v>
      </c>
      <c r="K3133" s="4">
        <f t="shared" si="893"/>
        <v>45511</v>
      </c>
      <c r="L3133" s="5">
        <f t="shared" si="894"/>
        <v>8</v>
      </c>
      <c r="M3133" s="5">
        <f t="shared" si="895"/>
        <v>2024</v>
      </c>
      <c r="N3133" s="12">
        <v>5490</v>
      </c>
      <c r="O3133" s="12"/>
      <c r="P3133" s="6">
        <f t="shared" si="899"/>
        <v>5490</v>
      </c>
      <c r="Q3133" s="7">
        <v>5139563.3499999996</v>
      </c>
      <c r="R3133" s="44" t="str">
        <f>VLOOKUP(F3133,'Set up'!$A$2:$E$57,5,FALSE)</f>
        <v>Trsf</v>
      </c>
    </row>
    <row r="3134" spans="1:19" ht="15" customHeight="1" x14ac:dyDescent="0.35">
      <c r="A3134" s="4">
        <v>45511</v>
      </c>
      <c r="B3134" s="5">
        <f t="shared" si="897"/>
        <v>8</v>
      </c>
      <c r="C3134" s="5">
        <f t="shared" si="898"/>
        <v>2024</v>
      </c>
      <c r="D3134" s="5" t="s">
        <v>2852</v>
      </c>
      <c r="E3134" s="5" t="str">
        <f>VLOOKUP(F3134,'Set up'!$A$2:$C$57,2,FALSE)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up'!$A$2:$C$57,3,FALSE)</f>
        <v>Cash</v>
      </c>
      <c r="J3134" s="5">
        <f>VLOOKUP(F3134,'Set up'!$A$2:$D$57,4,FALSE)</f>
        <v>0</v>
      </c>
      <c r="K3134" s="4">
        <f t="shared" si="893"/>
        <v>45511</v>
      </c>
      <c r="L3134" s="5">
        <f t="shared" si="894"/>
        <v>8</v>
      </c>
      <c r="M3134" s="5">
        <f t="shared" si="895"/>
        <v>2024</v>
      </c>
      <c r="N3134" s="12">
        <v>3600</v>
      </c>
      <c r="O3134" s="12"/>
      <c r="P3134" s="6">
        <f t="shared" si="899"/>
        <v>3600</v>
      </c>
      <c r="Q3134" s="7">
        <v>5143163.3499999996</v>
      </c>
      <c r="R3134" s="44" t="str">
        <f>VLOOKUP(F3134,'Set up'!$A$2:$E$57,5,FALSE)</f>
        <v>Trsf</v>
      </c>
    </row>
    <row r="3135" spans="1:19" ht="15" customHeight="1" x14ac:dyDescent="0.35">
      <c r="A3135" s="4">
        <v>45511</v>
      </c>
      <c r="B3135" s="5">
        <f t="shared" si="897"/>
        <v>8</v>
      </c>
      <c r="C3135" s="5">
        <f t="shared" si="898"/>
        <v>2024</v>
      </c>
      <c r="D3135" s="5" t="s">
        <v>2852</v>
      </c>
      <c r="E3135" s="5" t="str">
        <f>VLOOKUP(F3135,'Set up'!$A$2:$C$57,2,FALSE)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up'!$A$2:$C$57,3,FALSE)</f>
        <v>Cash</v>
      </c>
      <c r="J3135" s="5">
        <f>VLOOKUP(F3135,'Set up'!$A$2:$D$57,4,FALSE)</f>
        <v>0</v>
      </c>
      <c r="K3135" s="4">
        <f t="shared" si="893"/>
        <v>45511</v>
      </c>
      <c r="L3135" s="5">
        <f t="shared" si="894"/>
        <v>8</v>
      </c>
      <c r="M3135" s="5">
        <f t="shared" si="895"/>
        <v>2024</v>
      </c>
      <c r="N3135" s="12">
        <v>380</v>
      </c>
      <c r="O3135" s="12"/>
      <c r="P3135" s="6">
        <f t="shared" si="899"/>
        <v>380</v>
      </c>
      <c r="Q3135" s="7">
        <v>5143543.3499999996</v>
      </c>
      <c r="R3135" s="44" t="str">
        <f>VLOOKUP(F3135,'Set up'!$A$2:$E$57,5,FALSE)</f>
        <v>Trsf</v>
      </c>
    </row>
    <row r="3136" spans="1:19" ht="15" customHeight="1" x14ac:dyDescent="0.35">
      <c r="A3136" s="4">
        <v>45511</v>
      </c>
      <c r="B3136" s="5">
        <f t="shared" si="897"/>
        <v>8</v>
      </c>
      <c r="C3136" s="5">
        <f t="shared" si="898"/>
        <v>2024</v>
      </c>
      <c r="D3136" s="5" t="s">
        <v>2852</v>
      </c>
      <c r="E3136" s="5" t="str">
        <f>VLOOKUP(F3136,'Set up'!$A$2:$C$57,2,FALSE)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up'!$A$2:$C$57,3,FALSE)</f>
        <v>Cash</v>
      </c>
      <c r="J3136" s="5">
        <f>VLOOKUP(F3136,'Set up'!$A$2:$D$57,4,FALSE)</f>
        <v>0</v>
      </c>
      <c r="K3136" s="4">
        <f t="shared" si="893"/>
        <v>45511</v>
      </c>
      <c r="L3136" s="5">
        <f t="shared" si="894"/>
        <v>8</v>
      </c>
      <c r="M3136" s="5">
        <f t="shared" si="895"/>
        <v>2024</v>
      </c>
      <c r="N3136" s="12">
        <v>975</v>
      </c>
      <c r="O3136" s="12"/>
      <c r="P3136" s="6">
        <f t="shared" si="899"/>
        <v>975</v>
      </c>
      <c r="Q3136" s="7">
        <v>5144518.3499999996</v>
      </c>
      <c r="R3136" s="44" t="str">
        <f>VLOOKUP(F3136,'Set up'!$A$2:$E$57,5,FALSE)</f>
        <v>Trsf</v>
      </c>
    </row>
    <row r="3137" spans="1:19" ht="15" customHeight="1" x14ac:dyDescent="0.35">
      <c r="A3137" s="4">
        <v>45511</v>
      </c>
      <c r="B3137" s="5">
        <f t="shared" si="897"/>
        <v>8</v>
      </c>
      <c r="C3137" s="5">
        <f t="shared" si="898"/>
        <v>2024</v>
      </c>
      <c r="D3137" s="5" t="s">
        <v>2853</v>
      </c>
      <c r="E3137" s="5" t="str">
        <f>VLOOKUP(F3137,'Set up'!$A$2:$C$57,2,FALSE)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up'!$A$2:$C$57,3,FALSE)</f>
        <v>Cash</v>
      </c>
      <c r="J3137" s="5">
        <f>VLOOKUP(F3137,'Set up'!$A$2:$D$57,4,FALSE)</f>
        <v>0</v>
      </c>
      <c r="K3137" s="4">
        <f t="shared" si="893"/>
        <v>45511</v>
      </c>
      <c r="L3137" s="5">
        <f t="shared" si="894"/>
        <v>8</v>
      </c>
      <c r="M3137" s="5">
        <f t="shared" si="895"/>
        <v>2024</v>
      </c>
      <c r="N3137" s="12">
        <v>1738</v>
      </c>
      <c r="O3137" s="6">
        <f t="shared" ref="O3137:O3138" si="904">-N3137</f>
        <v>-1738</v>
      </c>
      <c r="P3137" s="6">
        <f t="shared" si="899"/>
        <v>0</v>
      </c>
      <c r="Q3137" s="7">
        <v>5146256.3499999996</v>
      </c>
      <c r="R3137" s="44" t="str">
        <f>VLOOKUP(F3137,'Set up'!$A$2:$E$57,5,FALSE)</f>
        <v>Trsf</v>
      </c>
      <c r="S3137" s="1" t="s">
        <v>2895</v>
      </c>
    </row>
    <row r="3138" spans="1:19" ht="15" customHeight="1" x14ac:dyDescent="0.35">
      <c r="A3138" s="4">
        <v>45511</v>
      </c>
      <c r="B3138" s="5">
        <f t="shared" si="897"/>
        <v>8</v>
      </c>
      <c r="C3138" s="5">
        <f t="shared" si="898"/>
        <v>2024</v>
      </c>
      <c r="D3138" s="5" t="s">
        <v>2853</v>
      </c>
      <c r="E3138" s="5" t="str">
        <f>VLOOKUP(F3138,'Set up'!$A$2:$C$57,2,FALSE)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up'!$A$2:$C$57,3,FALSE)</f>
        <v>Cash</v>
      </c>
      <c r="J3138" s="5">
        <f>VLOOKUP(F3138,'Set up'!$A$2:$D$57,4,FALSE)</f>
        <v>0</v>
      </c>
      <c r="K3138" s="4">
        <f t="shared" si="893"/>
        <v>45511</v>
      </c>
      <c r="L3138" s="5">
        <f t="shared" si="894"/>
        <v>8</v>
      </c>
      <c r="M3138" s="5">
        <f t="shared" si="895"/>
        <v>2024</v>
      </c>
      <c r="N3138" s="12">
        <v>405</v>
      </c>
      <c r="O3138" s="6">
        <f t="shared" si="904"/>
        <v>-405</v>
      </c>
      <c r="P3138" s="6">
        <f t="shared" si="899"/>
        <v>0</v>
      </c>
      <c r="Q3138" s="7">
        <v>5146661.3499999996</v>
      </c>
      <c r="R3138" s="44" t="str">
        <f>VLOOKUP(F3138,'Set up'!$A$2:$E$57,5,FALSE)</f>
        <v>Trsf</v>
      </c>
      <c r="S3138" s="1" t="s">
        <v>2895</v>
      </c>
    </row>
    <row r="3139" spans="1:19" ht="15" customHeight="1" x14ac:dyDescent="0.35">
      <c r="A3139" s="4">
        <v>45512</v>
      </c>
      <c r="B3139" s="5">
        <f t="shared" si="897"/>
        <v>8</v>
      </c>
      <c r="C3139" s="5">
        <f t="shared" si="898"/>
        <v>2024</v>
      </c>
      <c r="D3139" s="5" t="s">
        <v>2854</v>
      </c>
      <c r="E3139" s="5" t="str">
        <f>VLOOKUP(F3139,'Set up'!$A$2:$C$57,2,FALSE)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up'!$A$2:$C$57,3,FALSE)</f>
        <v>45</v>
      </c>
      <c r="J3139" s="5">
        <f>VLOOKUP(F3139,'Set up'!$A$2:$D$57,4,FALSE)</f>
        <v>45</v>
      </c>
      <c r="K3139" s="4">
        <f t="shared" ref="K3139:K3202" si="905">A3139+J3139</f>
        <v>45557</v>
      </c>
      <c r="L3139" s="5">
        <f t="shared" ref="L3139:L3202" si="906">MONTH(K3139)</f>
        <v>9</v>
      </c>
      <c r="M3139" s="5">
        <f t="shared" ref="M3139:M3202" si="907">YEAR(K3139)</f>
        <v>2024</v>
      </c>
      <c r="N3139" s="12">
        <v>1738</v>
      </c>
      <c r="O3139" s="6">
        <f>-N3139</f>
        <v>-1738</v>
      </c>
      <c r="P3139" s="6">
        <f t="shared" si="899"/>
        <v>0</v>
      </c>
      <c r="Q3139" s="7">
        <v>5148399.3499999996</v>
      </c>
      <c r="R3139" s="44" t="str">
        <f>VLOOKUP(F3139,'Set up'!$A$2:$E$57,5,FALSE)</f>
        <v>PD Chq</v>
      </c>
      <c r="S3139" s="1" t="s">
        <v>2979</v>
      </c>
    </row>
    <row r="3140" spans="1:19" ht="15" customHeight="1" x14ac:dyDescent="0.35">
      <c r="A3140" s="4">
        <v>45512</v>
      </c>
      <c r="B3140" s="5">
        <f t="shared" si="897"/>
        <v>8</v>
      </c>
      <c r="C3140" s="5">
        <f t="shared" si="898"/>
        <v>2024</v>
      </c>
      <c r="D3140" s="5" t="s">
        <v>2854</v>
      </c>
      <c r="E3140" s="5" t="str">
        <f>VLOOKUP(F3140,'Set up'!$A$2:$C$57,2,FALSE)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up'!$A$2:$C$57,3,FALSE)</f>
        <v>45</v>
      </c>
      <c r="J3140" s="5">
        <f>VLOOKUP(F3140,'Set up'!$A$2:$D$57,4,FALSE)</f>
        <v>45</v>
      </c>
      <c r="K3140" s="4">
        <f t="shared" si="905"/>
        <v>45557</v>
      </c>
      <c r="L3140" s="5">
        <f t="shared" si="906"/>
        <v>9</v>
      </c>
      <c r="M3140" s="5">
        <f t="shared" si="907"/>
        <v>2024</v>
      </c>
      <c r="N3140" s="12">
        <v>234</v>
      </c>
      <c r="O3140" s="6">
        <f>-N3140</f>
        <v>-234</v>
      </c>
      <c r="P3140" s="6">
        <f t="shared" si="899"/>
        <v>0</v>
      </c>
      <c r="Q3140" s="7">
        <v>5148633.3499999996</v>
      </c>
      <c r="R3140" s="44" t="str">
        <f>VLOOKUP(F3140,'Set up'!$A$2:$E$57,5,FALSE)</f>
        <v>PD Chq</v>
      </c>
      <c r="S3140" s="1" t="s">
        <v>2979</v>
      </c>
    </row>
    <row r="3141" spans="1:19" ht="15" customHeight="1" x14ac:dyDescent="0.35">
      <c r="A3141" s="4">
        <v>45512</v>
      </c>
      <c r="B3141" s="5">
        <f t="shared" si="897"/>
        <v>8</v>
      </c>
      <c r="C3141" s="5">
        <f t="shared" si="898"/>
        <v>2024</v>
      </c>
      <c r="D3141" s="5" t="s">
        <v>2854</v>
      </c>
      <c r="E3141" s="5" t="str">
        <f>VLOOKUP(F3141,'Set up'!$A$2:$C$57,2,FALSE)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up'!$A$2:$C$57,3,FALSE)</f>
        <v>45</v>
      </c>
      <c r="J3141" s="5">
        <f>VLOOKUP(F3141,'Set up'!$A$2:$D$57,4,FALSE)</f>
        <v>45</v>
      </c>
      <c r="K3141" s="4">
        <f t="shared" si="905"/>
        <v>45557</v>
      </c>
      <c r="L3141" s="5">
        <f t="shared" si="906"/>
        <v>9</v>
      </c>
      <c r="M3141" s="5">
        <f t="shared" si="907"/>
        <v>2024</v>
      </c>
      <c r="N3141" s="12">
        <v>220</v>
      </c>
      <c r="O3141" s="6">
        <f>-N3141</f>
        <v>-220</v>
      </c>
      <c r="P3141" s="6">
        <f t="shared" si="899"/>
        <v>0</v>
      </c>
      <c r="Q3141" s="7">
        <v>5148853.3499999996</v>
      </c>
      <c r="R3141" s="44" t="str">
        <f>VLOOKUP(F3141,'Set up'!$A$2:$E$57,5,FALSE)</f>
        <v>PD Chq</v>
      </c>
      <c r="S3141" s="1" t="s">
        <v>2979</v>
      </c>
    </row>
    <row r="3142" spans="1:19" ht="15" customHeight="1" x14ac:dyDescent="0.35">
      <c r="A3142" s="4">
        <v>45516</v>
      </c>
      <c r="B3142" s="5">
        <f t="shared" si="897"/>
        <v>8</v>
      </c>
      <c r="C3142" s="5">
        <f t="shared" si="898"/>
        <v>2024</v>
      </c>
      <c r="D3142" s="5" t="s">
        <v>2854</v>
      </c>
      <c r="E3142" s="5" t="str">
        <f>VLOOKUP(F3142,'Set up'!$A$2:$C$57,2,FALSE)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up'!$A$2:$C$57,3,FALSE)</f>
        <v>45</v>
      </c>
      <c r="J3142" s="5">
        <f>VLOOKUP(F3142,'Set up'!$A$2:$D$57,4,FALSE)</f>
        <v>45</v>
      </c>
      <c r="K3142" s="4">
        <f t="shared" si="905"/>
        <v>45561</v>
      </c>
      <c r="L3142" s="5">
        <f t="shared" si="906"/>
        <v>9</v>
      </c>
      <c r="M3142" s="5">
        <f t="shared" si="907"/>
        <v>2024</v>
      </c>
      <c r="N3142" s="12">
        <v>130</v>
      </c>
      <c r="O3142" s="6">
        <f>-N3142</f>
        <v>-130</v>
      </c>
      <c r="P3142" s="6">
        <f t="shared" si="899"/>
        <v>0</v>
      </c>
      <c r="Q3142" s="7">
        <v>5148983.3499999996</v>
      </c>
      <c r="R3142" s="44" t="str">
        <f>VLOOKUP(F3142,'Set up'!$A$2:$E$57,5,FALSE)</f>
        <v>PD Chq</v>
      </c>
      <c r="S3142" s="1" t="s">
        <v>2979</v>
      </c>
    </row>
    <row r="3143" spans="1:19" ht="15" customHeight="1" x14ac:dyDescent="0.35">
      <c r="A3143" s="4">
        <v>45516</v>
      </c>
      <c r="B3143" s="5">
        <f t="shared" si="897"/>
        <v>8</v>
      </c>
      <c r="C3143" s="5">
        <f t="shared" si="898"/>
        <v>2024</v>
      </c>
      <c r="D3143" s="5" t="s">
        <v>2855</v>
      </c>
      <c r="E3143" s="5" t="str">
        <f>VLOOKUP(F3143,'Set up'!$A$2:$C$57,2,FALSE)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up'!$A$2:$C$57,3,FALSE)</f>
        <v>Cash</v>
      </c>
      <c r="J3143" s="5">
        <f>VLOOKUP(F3143,'Set up'!$A$2:$D$57,4,FALSE)</f>
        <v>0</v>
      </c>
      <c r="K3143" s="4">
        <f t="shared" si="905"/>
        <v>45516</v>
      </c>
      <c r="L3143" s="5">
        <f t="shared" si="906"/>
        <v>8</v>
      </c>
      <c r="M3143" s="5">
        <f t="shared" si="907"/>
        <v>2024</v>
      </c>
      <c r="N3143" s="12">
        <v>3520</v>
      </c>
      <c r="O3143" s="12"/>
      <c r="P3143" s="6">
        <f t="shared" si="899"/>
        <v>3520</v>
      </c>
      <c r="Q3143" s="7">
        <v>5152503.3499999996</v>
      </c>
      <c r="R3143" s="44" t="str">
        <f>VLOOKUP(F3143,'Set up'!$A$2:$E$57,5,FALSE)</f>
        <v>Cash</v>
      </c>
    </row>
    <row r="3144" spans="1:19" ht="15" customHeight="1" x14ac:dyDescent="0.35">
      <c r="A3144" s="4">
        <v>45516</v>
      </c>
      <c r="B3144" s="5">
        <f t="shared" si="897"/>
        <v>8</v>
      </c>
      <c r="C3144" s="5">
        <f t="shared" si="898"/>
        <v>2024</v>
      </c>
      <c r="D3144" s="5" t="s">
        <v>2855</v>
      </c>
      <c r="E3144" s="5" t="str">
        <f>VLOOKUP(F3144,'Set up'!$A$2:$C$57,2,FALSE)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up'!$A$2:$C$57,3,FALSE)</f>
        <v>Cash</v>
      </c>
      <c r="J3144" s="5">
        <f>VLOOKUP(F3144,'Set up'!$A$2:$D$57,4,FALSE)</f>
        <v>0</v>
      </c>
      <c r="K3144" s="4">
        <f t="shared" si="905"/>
        <v>45516</v>
      </c>
      <c r="L3144" s="5">
        <f t="shared" si="906"/>
        <v>8</v>
      </c>
      <c r="M3144" s="5">
        <f t="shared" si="907"/>
        <v>2024</v>
      </c>
      <c r="N3144" s="12">
        <v>675</v>
      </c>
      <c r="O3144" s="12"/>
      <c r="P3144" s="6">
        <f t="shared" si="899"/>
        <v>675</v>
      </c>
      <c r="Q3144" s="7">
        <v>5153178.3499999996</v>
      </c>
      <c r="R3144" s="44" t="str">
        <f>VLOOKUP(F3144,'Set up'!$A$2:$E$57,5,FALSE)</f>
        <v>Cash</v>
      </c>
    </row>
    <row r="3145" spans="1:19" ht="15" customHeight="1" x14ac:dyDescent="0.35">
      <c r="A3145" s="4">
        <v>45517</v>
      </c>
      <c r="B3145" s="5">
        <f t="shared" si="897"/>
        <v>8</v>
      </c>
      <c r="C3145" s="5">
        <f t="shared" si="898"/>
        <v>2024</v>
      </c>
      <c r="D3145" s="5" t="s">
        <v>2856</v>
      </c>
      <c r="E3145" s="5" t="str">
        <f>VLOOKUP(F3145,'Set up'!$A$2:$C$57,2,FALSE)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up'!$A$2:$C$57,3,FALSE)</f>
        <v>Cash</v>
      </c>
      <c r="J3145" s="5">
        <f>VLOOKUP(F3145,'Set up'!$A$2:$D$57,4,FALSE)</f>
        <v>0</v>
      </c>
      <c r="K3145" s="4">
        <f t="shared" si="905"/>
        <v>45517</v>
      </c>
      <c r="L3145" s="5">
        <f t="shared" si="906"/>
        <v>8</v>
      </c>
      <c r="M3145" s="5">
        <f t="shared" si="907"/>
        <v>2024</v>
      </c>
      <c r="N3145" s="12">
        <v>110</v>
      </c>
      <c r="O3145" s="12"/>
      <c r="P3145" s="6">
        <f t="shared" si="899"/>
        <v>110</v>
      </c>
      <c r="Q3145" s="7">
        <v>5153288.3499999996</v>
      </c>
      <c r="R3145" s="44" t="str">
        <f>VLOOKUP(F3145,'Set up'!$A$2:$E$57,5,FALSE)</f>
        <v>Cash</v>
      </c>
    </row>
    <row r="3146" spans="1:19" ht="15" customHeight="1" x14ac:dyDescent="0.35">
      <c r="A3146" s="4">
        <v>45516</v>
      </c>
      <c r="B3146" s="5">
        <f t="shared" si="897"/>
        <v>8</v>
      </c>
      <c r="C3146" s="5">
        <f t="shared" si="898"/>
        <v>2024</v>
      </c>
      <c r="D3146" s="5" t="s">
        <v>2857</v>
      </c>
      <c r="E3146" s="5" t="str">
        <f>VLOOKUP(F3146,'Set up'!$A$2:$C$57,2,FALSE)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up'!$A$2:$C$57,3,FALSE)</f>
        <v>Cash</v>
      </c>
      <c r="J3146" s="5">
        <f>VLOOKUP(F3146,'Set up'!$A$2:$D$57,4,FALSE)</f>
        <v>0</v>
      </c>
      <c r="K3146" s="4">
        <f t="shared" si="905"/>
        <v>45516</v>
      </c>
      <c r="L3146" s="5">
        <f t="shared" si="906"/>
        <v>8</v>
      </c>
      <c r="M3146" s="5">
        <f t="shared" si="907"/>
        <v>2024</v>
      </c>
      <c r="N3146" s="12">
        <v>1000</v>
      </c>
      <c r="O3146" s="12"/>
      <c r="P3146" s="6">
        <f t="shared" si="899"/>
        <v>1000</v>
      </c>
      <c r="Q3146" s="7">
        <v>5154288.3499999996</v>
      </c>
      <c r="R3146" s="44" t="str">
        <f>VLOOKUP(F3146,'Set up'!$A$2:$E$57,5,FALSE)</f>
        <v>Trsf</v>
      </c>
    </row>
    <row r="3147" spans="1:19" ht="15" customHeight="1" x14ac:dyDescent="0.35">
      <c r="A3147" s="4">
        <v>45519</v>
      </c>
      <c r="B3147" s="5">
        <f t="shared" si="897"/>
        <v>8</v>
      </c>
      <c r="C3147" s="5">
        <f t="shared" si="898"/>
        <v>2024</v>
      </c>
      <c r="D3147" s="5" t="s">
        <v>2858</v>
      </c>
      <c r="E3147" s="5" t="str">
        <f>VLOOKUP(F3147,'Set up'!$A$2:$C$57,2,FALSE)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up'!$A$2:$C$57,3,FALSE)</f>
        <v>Cash</v>
      </c>
      <c r="J3147" s="5">
        <f>VLOOKUP(F3147,'Set up'!$A$2:$D$57,4,FALSE)</f>
        <v>0</v>
      </c>
      <c r="K3147" s="4">
        <f t="shared" si="905"/>
        <v>45519</v>
      </c>
      <c r="L3147" s="5">
        <f t="shared" si="906"/>
        <v>8</v>
      </c>
      <c r="M3147" s="5">
        <f t="shared" si="907"/>
        <v>2024</v>
      </c>
      <c r="N3147" s="12">
        <v>250</v>
      </c>
      <c r="O3147" s="12"/>
      <c r="P3147" s="6">
        <f t="shared" si="899"/>
        <v>250</v>
      </c>
      <c r="Q3147" s="7">
        <v>5154538.3499999996</v>
      </c>
      <c r="R3147" s="44" t="str">
        <f>VLOOKUP(F3147,'Set up'!$A$2:$E$57,5,FALSE)</f>
        <v>Cash</v>
      </c>
    </row>
    <row r="3148" spans="1:19" ht="15" customHeight="1" x14ac:dyDescent="0.35">
      <c r="A3148" s="4">
        <v>45520</v>
      </c>
      <c r="B3148" s="5">
        <f t="shared" si="897"/>
        <v>8</v>
      </c>
      <c r="C3148" s="5">
        <f t="shared" si="898"/>
        <v>2024</v>
      </c>
      <c r="D3148" s="5" t="s">
        <v>2860</v>
      </c>
      <c r="E3148" s="5" t="str">
        <f>VLOOKUP(F3148,'Set up'!$A$2:$C$57,2,FALSE)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up'!$A$2:$C$57,3,FALSE)</f>
        <v>Cash</v>
      </c>
      <c r="J3148" s="5">
        <f>VLOOKUP(F3148,'Set up'!$A$2:$D$57,4,FALSE)</f>
        <v>0</v>
      </c>
      <c r="K3148" s="4">
        <f t="shared" si="905"/>
        <v>45520</v>
      </c>
      <c r="L3148" s="5">
        <f t="shared" si="906"/>
        <v>8</v>
      </c>
      <c r="M3148" s="5">
        <f t="shared" si="907"/>
        <v>2024</v>
      </c>
      <c r="N3148" s="12">
        <v>1760</v>
      </c>
      <c r="O3148" s="12"/>
      <c r="P3148" s="6">
        <f t="shared" si="899"/>
        <v>1760</v>
      </c>
      <c r="Q3148" s="7">
        <v>5156298.3499999996</v>
      </c>
      <c r="R3148" s="44" t="str">
        <f>VLOOKUP(F3148,'Set up'!$A$2:$E$57,5,FALSE)</f>
        <v>Trsf</v>
      </c>
    </row>
    <row r="3149" spans="1:19" ht="15" customHeight="1" x14ac:dyDescent="0.35">
      <c r="A3149" s="4">
        <v>45520</v>
      </c>
      <c r="B3149" s="5">
        <f t="shared" si="897"/>
        <v>8</v>
      </c>
      <c r="C3149" s="5">
        <f t="shared" si="898"/>
        <v>2024</v>
      </c>
      <c r="D3149" s="5" t="s">
        <v>2860</v>
      </c>
      <c r="E3149" s="5" t="str">
        <f>VLOOKUP(F3149,'Set up'!$A$2:$C$57,2,FALSE)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up'!$A$2:$C$57,3,FALSE)</f>
        <v>Cash</v>
      </c>
      <c r="J3149" s="5">
        <f>VLOOKUP(F3149,'Set up'!$A$2:$D$57,4,FALSE)</f>
        <v>0</v>
      </c>
      <c r="K3149" s="4">
        <f t="shared" si="905"/>
        <v>45520</v>
      </c>
      <c r="L3149" s="5">
        <f t="shared" si="906"/>
        <v>8</v>
      </c>
      <c r="M3149" s="5">
        <f t="shared" si="907"/>
        <v>2024</v>
      </c>
      <c r="N3149" s="12">
        <v>120</v>
      </c>
      <c r="O3149" s="12"/>
      <c r="P3149" s="6">
        <f t="shared" si="899"/>
        <v>120</v>
      </c>
      <c r="Q3149" s="7">
        <v>5156418.3499999996</v>
      </c>
      <c r="R3149" s="44" t="str">
        <f>VLOOKUP(F3149,'Set up'!$A$2:$E$57,5,FALSE)</f>
        <v>Trsf</v>
      </c>
    </row>
    <row r="3150" spans="1:19" ht="15" customHeight="1" x14ac:dyDescent="0.35">
      <c r="A3150" s="4">
        <v>45520</v>
      </c>
      <c r="B3150" s="5">
        <f t="shared" si="897"/>
        <v>8</v>
      </c>
      <c r="C3150" s="5">
        <f t="shared" si="898"/>
        <v>2024</v>
      </c>
      <c r="D3150" s="5" t="s">
        <v>2861</v>
      </c>
      <c r="E3150" s="5" t="str">
        <f>VLOOKUP(F3150,'Set up'!$A$2:$C$57,2,FALSE)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up'!$A$2:$C$57,3,FALSE)</f>
        <v>Cash</v>
      </c>
      <c r="J3150" s="5">
        <f>VLOOKUP(F3150,'Set up'!$A$2:$D$57,4,FALSE)</f>
        <v>0</v>
      </c>
      <c r="K3150" s="4">
        <f t="shared" si="905"/>
        <v>45520</v>
      </c>
      <c r="L3150" s="5">
        <f t="shared" si="906"/>
        <v>8</v>
      </c>
      <c r="M3150" s="5">
        <f t="shared" si="907"/>
        <v>2024</v>
      </c>
      <c r="N3150" s="12">
        <v>180</v>
      </c>
      <c r="O3150" s="12"/>
      <c r="P3150" s="6">
        <f t="shared" si="899"/>
        <v>180</v>
      </c>
      <c r="Q3150" s="7">
        <v>5156598.3499999996</v>
      </c>
      <c r="R3150" s="44" t="str">
        <f>VLOOKUP(F3150,'Set up'!$A$2:$E$57,5,FALSE)</f>
        <v>Cash</v>
      </c>
    </row>
    <row r="3151" spans="1:19" ht="15" customHeight="1" x14ac:dyDescent="0.35">
      <c r="A3151" s="4">
        <v>45521</v>
      </c>
      <c r="B3151" s="5">
        <f t="shared" si="897"/>
        <v>8</v>
      </c>
      <c r="C3151" s="5">
        <f t="shared" si="898"/>
        <v>2024</v>
      </c>
      <c r="D3151" s="5" t="s">
        <v>2862</v>
      </c>
      <c r="E3151" s="5" t="str">
        <f>VLOOKUP(F3151,'Set up'!$A$2:$C$57,2,FALSE)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up'!$A$2:$C$57,3,FALSE)</f>
        <v>Cash</v>
      </c>
      <c r="J3151" s="5">
        <f>VLOOKUP(F3151,'Set up'!$A$2:$D$57,4,FALSE)</f>
        <v>0</v>
      </c>
      <c r="K3151" s="4">
        <f t="shared" si="905"/>
        <v>45521</v>
      </c>
      <c r="L3151" s="5">
        <f t="shared" si="906"/>
        <v>8</v>
      </c>
      <c r="M3151" s="5">
        <f t="shared" si="907"/>
        <v>2024</v>
      </c>
      <c r="N3151" s="12">
        <v>125</v>
      </c>
      <c r="O3151" s="12"/>
      <c r="P3151" s="6">
        <f t="shared" si="899"/>
        <v>125</v>
      </c>
      <c r="Q3151" s="7">
        <v>5156723.3499999996</v>
      </c>
      <c r="R3151" s="44" t="str">
        <f>VLOOKUP(F3151,'Set up'!$A$2:$E$57,5,FALSE)</f>
        <v>Trsf</v>
      </c>
    </row>
    <row r="3152" spans="1:19" ht="15" customHeight="1" x14ac:dyDescent="0.35">
      <c r="A3152" s="4">
        <v>45521</v>
      </c>
      <c r="B3152" s="5">
        <f t="shared" si="897"/>
        <v>8</v>
      </c>
      <c r="C3152" s="5">
        <f t="shared" si="898"/>
        <v>2024</v>
      </c>
      <c r="D3152" s="5" t="s">
        <v>2863</v>
      </c>
      <c r="E3152" s="5" t="str">
        <f>VLOOKUP(F3152,'Set up'!$A$2:$C$57,2,FALSE)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up'!$A$2:$C$57,3,FALSE)</f>
        <v>Cash</v>
      </c>
      <c r="J3152" s="5">
        <f>VLOOKUP(F3152,'Set up'!$A$2:$D$57,4,FALSE)</f>
        <v>0</v>
      </c>
      <c r="K3152" s="4">
        <f t="shared" si="905"/>
        <v>45521</v>
      </c>
      <c r="L3152" s="5">
        <f t="shared" si="906"/>
        <v>8</v>
      </c>
      <c r="M3152" s="5">
        <f t="shared" si="907"/>
        <v>2024</v>
      </c>
      <c r="N3152" s="12">
        <v>3256</v>
      </c>
      <c r="O3152" s="12"/>
      <c r="P3152" s="6">
        <f t="shared" si="899"/>
        <v>3256</v>
      </c>
      <c r="Q3152" s="7">
        <v>5159979.3499999996</v>
      </c>
      <c r="R3152" s="44" t="str">
        <f>VLOOKUP(F3152,'Set up'!$A$2:$E$57,5,FALSE)</f>
        <v>Trsf</v>
      </c>
    </row>
    <row r="3153" spans="1:18" ht="15" customHeight="1" x14ac:dyDescent="0.35">
      <c r="A3153" s="4">
        <v>45521</v>
      </c>
      <c r="B3153" s="5">
        <f t="shared" si="897"/>
        <v>8</v>
      </c>
      <c r="C3153" s="5">
        <f t="shared" si="898"/>
        <v>2024</v>
      </c>
      <c r="D3153" s="5" t="s">
        <v>2863</v>
      </c>
      <c r="E3153" s="5" t="str">
        <f>VLOOKUP(F3153,'Set up'!$A$2:$C$57,2,FALSE)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up'!$A$2:$C$57,3,FALSE)</f>
        <v>Cash</v>
      </c>
      <c r="J3153" s="5">
        <f>VLOOKUP(F3153,'Set up'!$A$2:$D$57,4,FALSE)</f>
        <v>0</v>
      </c>
      <c r="K3153" s="4">
        <f t="shared" si="905"/>
        <v>45521</v>
      </c>
      <c r="L3153" s="5">
        <f t="shared" si="906"/>
        <v>8</v>
      </c>
      <c r="M3153" s="5">
        <f t="shared" si="907"/>
        <v>2024</v>
      </c>
      <c r="N3153" s="12">
        <v>1098</v>
      </c>
      <c r="O3153" s="12"/>
      <c r="P3153" s="6">
        <f t="shared" si="899"/>
        <v>1098</v>
      </c>
      <c r="Q3153" s="7">
        <v>5161077.3499999996</v>
      </c>
      <c r="R3153" s="44" t="str">
        <f>VLOOKUP(F3153,'Set up'!$A$2:$E$57,5,FALSE)</f>
        <v>Trsf</v>
      </c>
    </row>
    <row r="3154" spans="1:18" ht="15" customHeight="1" x14ac:dyDescent="0.35">
      <c r="A3154" s="4">
        <v>45521</v>
      </c>
      <c r="B3154" s="5">
        <f t="shared" si="897"/>
        <v>8</v>
      </c>
      <c r="C3154" s="5">
        <f t="shared" si="898"/>
        <v>2024</v>
      </c>
      <c r="D3154" s="5" t="s">
        <v>2863</v>
      </c>
      <c r="E3154" s="5" t="str">
        <f>VLOOKUP(F3154,'Set up'!$A$2:$C$57,2,FALSE)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up'!$A$2:$C$57,3,FALSE)</f>
        <v>Cash</v>
      </c>
      <c r="J3154" s="5">
        <f>VLOOKUP(F3154,'Set up'!$A$2:$D$57,4,FALSE)</f>
        <v>0</v>
      </c>
      <c r="K3154" s="4">
        <f t="shared" si="905"/>
        <v>45521</v>
      </c>
      <c r="L3154" s="5">
        <f t="shared" si="906"/>
        <v>8</v>
      </c>
      <c r="M3154" s="5">
        <f t="shared" si="907"/>
        <v>2024</v>
      </c>
      <c r="N3154" s="12">
        <v>380</v>
      </c>
      <c r="O3154" s="12"/>
      <c r="P3154" s="6">
        <f t="shared" si="899"/>
        <v>380</v>
      </c>
      <c r="Q3154" s="7">
        <v>5161457.3499999996</v>
      </c>
      <c r="R3154" s="44" t="str">
        <f>VLOOKUP(F3154,'Set up'!$A$2:$E$57,5,FALSE)</f>
        <v>Trsf</v>
      </c>
    </row>
    <row r="3155" spans="1:18" ht="15" customHeight="1" x14ac:dyDescent="0.35">
      <c r="A3155" s="4">
        <v>45521</v>
      </c>
      <c r="B3155" s="5">
        <f t="shared" si="897"/>
        <v>8</v>
      </c>
      <c r="C3155" s="5">
        <f t="shared" si="898"/>
        <v>2024</v>
      </c>
      <c r="D3155" s="5" t="s">
        <v>2864</v>
      </c>
      <c r="E3155" s="5" t="str">
        <f>VLOOKUP(F3155,'Set up'!$A$2:$C$57,2,FALSE)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up'!$A$2:$C$57,3,FALSE)</f>
        <v>Cash</v>
      </c>
      <c r="J3155" s="5">
        <f>VLOOKUP(F3155,'Set up'!$A$2:$D$57,4,FALSE)</f>
        <v>0</v>
      </c>
      <c r="K3155" s="4">
        <f t="shared" si="905"/>
        <v>45521</v>
      </c>
      <c r="L3155" s="5">
        <f t="shared" si="906"/>
        <v>8</v>
      </c>
      <c r="M3155" s="5">
        <f t="shared" si="907"/>
        <v>2024</v>
      </c>
      <c r="N3155" s="12">
        <v>175</v>
      </c>
      <c r="O3155" s="12"/>
      <c r="P3155" s="6">
        <f t="shared" si="899"/>
        <v>175</v>
      </c>
      <c r="Q3155" s="7">
        <v>5161632.3499999996</v>
      </c>
      <c r="R3155" s="44" t="str">
        <f>VLOOKUP(F3155,'Set up'!$A$2:$E$57,5,FALSE)</f>
        <v>Cash</v>
      </c>
    </row>
    <row r="3156" spans="1:18" ht="15" customHeight="1" x14ac:dyDescent="0.35">
      <c r="A3156" s="4">
        <v>45525</v>
      </c>
      <c r="B3156" s="5">
        <f t="shared" si="897"/>
        <v>8</v>
      </c>
      <c r="C3156" s="5">
        <f t="shared" si="898"/>
        <v>2024</v>
      </c>
      <c r="D3156" s="5" t="s">
        <v>2865</v>
      </c>
      <c r="E3156" s="5" t="str">
        <f>VLOOKUP(F3156,'Set up'!$A$2:$C$57,2,FALSE)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up'!$A$2:$C$57,3,FALSE)</f>
        <v>Cash</v>
      </c>
      <c r="J3156" s="5">
        <f>VLOOKUP(F3156,'Set up'!$A$2:$D$57,4,FALSE)</f>
        <v>0</v>
      </c>
      <c r="K3156" s="4">
        <f t="shared" si="905"/>
        <v>45525</v>
      </c>
      <c r="L3156" s="5">
        <f t="shared" si="906"/>
        <v>8</v>
      </c>
      <c r="M3156" s="5">
        <f t="shared" si="907"/>
        <v>2024</v>
      </c>
      <c r="N3156" s="12">
        <v>187.5</v>
      </c>
      <c r="O3156" s="12"/>
      <c r="P3156" s="6">
        <f t="shared" si="899"/>
        <v>187.5</v>
      </c>
      <c r="Q3156" s="7">
        <v>5161819.8499999996</v>
      </c>
      <c r="R3156" s="44" t="str">
        <f>VLOOKUP(F3156,'Set up'!$A$2:$E$57,5,FALSE)</f>
        <v>Trsf</v>
      </c>
    </row>
    <row r="3157" spans="1:18" ht="15" customHeight="1" x14ac:dyDescent="0.35">
      <c r="A3157" s="4">
        <v>45525</v>
      </c>
      <c r="B3157" s="5">
        <f t="shared" ref="B3157:B3185" si="908">MONTH(A3157)</f>
        <v>8</v>
      </c>
      <c r="C3157" s="5">
        <f t="shared" ref="C3157:C3185" si="909">YEAR(A3157)</f>
        <v>2024</v>
      </c>
      <c r="D3157" s="5" t="s">
        <v>2866</v>
      </c>
      <c r="E3157" s="5" t="str">
        <f>VLOOKUP(F3157,'Set up'!$A$2:$C$57,2,FALSE)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up'!$A$2:$C$57,3,FALSE)</f>
        <v>Cash</v>
      </c>
      <c r="J3157" s="5">
        <f>VLOOKUP(F3157,'Set up'!$A$2:$D$57,4,FALSE)</f>
        <v>0</v>
      </c>
      <c r="K3157" s="4">
        <f t="shared" si="905"/>
        <v>45525</v>
      </c>
      <c r="L3157" s="5">
        <f t="shared" si="906"/>
        <v>8</v>
      </c>
      <c r="M3157" s="5">
        <f t="shared" si="907"/>
        <v>2024</v>
      </c>
      <c r="N3157" s="12">
        <v>4884</v>
      </c>
      <c r="O3157" s="12"/>
      <c r="P3157" s="6">
        <f t="shared" ref="P3157:P3220" si="910">SUM(N3157+O3157)</f>
        <v>4884</v>
      </c>
      <c r="Q3157" s="7">
        <v>5166703.8499999996</v>
      </c>
      <c r="R3157" s="44" t="str">
        <f>VLOOKUP(F3157,'Set up'!$A$2:$E$57,5,FALSE)</f>
        <v>Trsf</v>
      </c>
    </row>
    <row r="3158" spans="1:18" ht="15" customHeight="1" x14ac:dyDescent="0.35">
      <c r="A3158" s="4">
        <v>45525</v>
      </c>
      <c r="B3158" s="5">
        <f t="shared" si="908"/>
        <v>8</v>
      </c>
      <c r="C3158" s="5">
        <f t="shared" si="909"/>
        <v>2024</v>
      </c>
      <c r="D3158" s="5" t="s">
        <v>2866</v>
      </c>
      <c r="E3158" s="5" t="str">
        <f>VLOOKUP(F3158,'Set up'!$A$2:$C$57,2,FALSE)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up'!$A$2:$C$57,3,FALSE)</f>
        <v>Cash</v>
      </c>
      <c r="J3158" s="5">
        <f>VLOOKUP(F3158,'Set up'!$A$2:$D$57,4,FALSE)</f>
        <v>0</v>
      </c>
      <c r="K3158" s="4">
        <f t="shared" si="905"/>
        <v>45525</v>
      </c>
      <c r="L3158" s="5">
        <f t="shared" si="906"/>
        <v>8</v>
      </c>
      <c r="M3158" s="5">
        <f t="shared" si="907"/>
        <v>2024</v>
      </c>
      <c r="N3158" s="12">
        <v>1830</v>
      </c>
      <c r="O3158" s="12"/>
      <c r="P3158" s="6">
        <f t="shared" si="910"/>
        <v>1830</v>
      </c>
      <c r="Q3158" s="7">
        <v>5168533.8499999996</v>
      </c>
      <c r="R3158" s="44" t="str">
        <f>VLOOKUP(F3158,'Set up'!$A$2:$E$57,5,FALSE)</f>
        <v>Trsf</v>
      </c>
    </row>
    <row r="3159" spans="1:18" ht="15" customHeight="1" x14ac:dyDescent="0.35">
      <c r="A3159" s="4">
        <v>45525</v>
      </c>
      <c r="B3159" s="5">
        <f t="shared" si="908"/>
        <v>8</v>
      </c>
      <c r="C3159" s="5">
        <f t="shared" si="909"/>
        <v>2024</v>
      </c>
      <c r="D3159" s="5" t="s">
        <v>2866</v>
      </c>
      <c r="E3159" s="5" t="str">
        <f>VLOOKUP(F3159,'Set up'!$A$2:$C$57,2,FALSE)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up'!$A$2:$C$57,3,FALSE)</f>
        <v>Cash</v>
      </c>
      <c r="J3159" s="5">
        <f>VLOOKUP(F3159,'Set up'!$A$2:$D$57,4,FALSE)</f>
        <v>0</v>
      </c>
      <c r="K3159" s="4">
        <f t="shared" si="905"/>
        <v>45525</v>
      </c>
      <c r="L3159" s="5">
        <f t="shared" si="906"/>
        <v>8</v>
      </c>
      <c r="M3159" s="5">
        <f t="shared" si="907"/>
        <v>2024</v>
      </c>
      <c r="N3159" s="12">
        <v>1200</v>
      </c>
      <c r="O3159" s="12"/>
      <c r="P3159" s="6">
        <f t="shared" si="910"/>
        <v>1200</v>
      </c>
      <c r="Q3159" s="7">
        <v>5169733.8499999996</v>
      </c>
      <c r="R3159" s="44" t="str">
        <f>VLOOKUP(F3159,'Set up'!$A$2:$E$57,5,FALSE)</f>
        <v>Trsf</v>
      </c>
    </row>
    <row r="3160" spans="1:18" ht="15" customHeight="1" x14ac:dyDescent="0.35">
      <c r="A3160" s="4">
        <v>45525</v>
      </c>
      <c r="B3160" s="5">
        <f t="shared" si="908"/>
        <v>8</v>
      </c>
      <c r="C3160" s="5">
        <f t="shared" si="909"/>
        <v>2024</v>
      </c>
      <c r="D3160" s="5" t="s">
        <v>2866</v>
      </c>
      <c r="E3160" s="5" t="str">
        <f>VLOOKUP(F3160,'Set up'!$A$2:$C$57,2,FALSE)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up'!$A$2:$C$57,3,FALSE)</f>
        <v>Cash</v>
      </c>
      <c r="J3160" s="5">
        <f>VLOOKUP(F3160,'Set up'!$A$2:$D$57,4,FALSE)</f>
        <v>0</v>
      </c>
      <c r="K3160" s="4">
        <f t="shared" si="905"/>
        <v>45525</v>
      </c>
      <c r="L3160" s="5">
        <f t="shared" si="906"/>
        <v>8</v>
      </c>
      <c r="M3160" s="5">
        <f t="shared" si="907"/>
        <v>2024</v>
      </c>
      <c r="N3160" s="12">
        <v>380</v>
      </c>
      <c r="O3160" s="12"/>
      <c r="P3160" s="6">
        <f t="shared" si="910"/>
        <v>380</v>
      </c>
      <c r="Q3160" s="7">
        <v>5170113.8499999996</v>
      </c>
      <c r="R3160" s="44" t="str">
        <f>VLOOKUP(F3160,'Set up'!$A$2:$E$57,5,FALSE)</f>
        <v>Trsf</v>
      </c>
    </row>
    <row r="3161" spans="1:18" ht="15" customHeight="1" x14ac:dyDescent="0.35">
      <c r="A3161" s="4">
        <v>45525</v>
      </c>
      <c r="B3161" s="5">
        <f t="shared" si="908"/>
        <v>8</v>
      </c>
      <c r="C3161" s="5">
        <f t="shared" si="909"/>
        <v>2024</v>
      </c>
      <c r="D3161" s="5" t="s">
        <v>2866</v>
      </c>
      <c r="E3161" s="5" t="str">
        <f>VLOOKUP(F3161,'Set up'!$A$2:$C$57,2,FALSE)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up'!$A$2:$C$57,3,FALSE)</f>
        <v>Cash</v>
      </c>
      <c r="J3161" s="5">
        <f>VLOOKUP(F3161,'Set up'!$A$2:$D$57,4,FALSE)</f>
        <v>0</v>
      </c>
      <c r="K3161" s="4">
        <f t="shared" si="905"/>
        <v>45525</v>
      </c>
      <c r="L3161" s="5">
        <f t="shared" si="906"/>
        <v>8</v>
      </c>
      <c r="M3161" s="5">
        <f t="shared" si="907"/>
        <v>2024</v>
      </c>
      <c r="N3161" s="12">
        <v>975</v>
      </c>
      <c r="O3161" s="12"/>
      <c r="P3161" s="6">
        <f t="shared" si="910"/>
        <v>975</v>
      </c>
      <c r="Q3161" s="7">
        <v>5171088.8499999996</v>
      </c>
      <c r="R3161" s="44" t="str">
        <f>VLOOKUP(F3161,'Set up'!$A$2:$E$57,5,FALSE)</f>
        <v>Trsf</v>
      </c>
    </row>
    <row r="3162" spans="1:18" ht="15" customHeight="1" x14ac:dyDescent="0.35">
      <c r="A3162" s="4">
        <v>45525</v>
      </c>
      <c r="B3162" s="5">
        <f t="shared" si="908"/>
        <v>8</v>
      </c>
      <c r="C3162" s="5">
        <f t="shared" si="909"/>
        <v>2024</v>
      </c>
      <c r="D3162" s="5" t="s">
        <v>2867</v>
      </c>
      <c r="E3162" s="5" t="str">
        <f>VLOOKUP(F3162,'Set up'!$A$2:$C$57,2,FALSE)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up'!$A$2:$C$57,3,FALSE)</f>
        <v>Cash</v>
      </c>
      <c r="J3162" s="5">
        <f>VLOOKUP(F3162,'Set up'!$A$2:$D$57,4,FALSE)</f>
        <v>0</v>
      </c>
      <c r="K3162" s="4">
        <f t="shared" si="905"/>
        <v>45525</v>
      </c>
      <c r="L3162" s="5">
        <f t="shared" si="906"/>
        <v>8</v>
      </c>
      <c r="M3162" s="5">
        <f t="shared" si="907"/>
        <v>2024</v>
      </c>
      <c r="N3162" s="12">
        <v>3520</v>
      </c>
      <c r="O3162" s="12"/>
      <c r="P3162" s="6">
        <f t="shared" si="910"/>
        <v>3520</v>
      </c>
      <c r="Q3162" s="7">
        <v>5174608.8499999996</v>
      </c>
      <c r="R3162" s="44" t="str">
        <f>VLOOKUP(F3162,'Set up'!$A$2:$E$57,5,FALSE)</f>
        <v>Trsf</v>
      </c>
    </row>
    <row r="3163" spans="1:18" ht="15" customHeight="1" x14ac:dyDescent="0.35">
      <c r="A3163" s="4">
        <v>45525</v>
      </c>
      <c r="B3163" s="5">
        <f t="shared" si="908"/>
        <v>8</v>
      </c>
      <c r="C3163" s="5">
        <f t="shared" si="909"/>
        <v>2024</v>
      </c>
      <c r="D3163" s="5" t="s">
        <v>2867</v>
      </c>
      <c r="E3163" s="5" t="str">
        <f>VLOOKUP(F3163,'Set up'!$A$2:$C$57,2,FALSE)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up'!$A$2:$C$57,3,FALSE)</f>
        <v>Cash</v>
      </c>
      <c r="J3163" s="5">
        <f>VLOOKUP(F3163,'Set up'!$A$2:$D$57,4,FALSE)</f>
        <v>0</v>
      </c>
      <c r="K3163" s="4">
        <f t="shared" si="905"/>
        <v>45525</v>
      </c>
      <c r="L3163" s="5">
        <f t="shared" si="906"/>
        <v>8</v>
      </c>
      <c r="M3163" s="5">
        <f t="shared" si="907"/>
        <v>2024</v>
      </c>
      <c r="N3163" s="12">
        <v>1108.4000000000001</v>
      </c>
      <c r="O3163" s="12"/>
      <c r="P3163" s="6">
        <f t="shared" si="910"/>
        <v>1108.4000000000001</v>
      </c>
      <c r="Q3163" s="7">
        <v>5175717.25</v>
      </c>
      <c r="R3163" s="44" t="str">
        <f>VLOOKUP(F3163,'Set up'!$A$2:$E$57,5,FALSE)</f>
        <v>Trsf</v>
      </c>
    </row>
    <row r="3164" spans="1:18" ht="15" customHeight="1" x14ac:dyDescent="0.35">
      <c r="A3164" s="4">
        <v>45525</v>
      </c>
      <c r="B3164" s="5">
        <f t="shared" si="908"/>
        <v>8</v>
      </c>
      <c r="C3164" s="5">
        <f t="shared" si="909"/>
        <v>2024</v>
      </c>
      <c r="D3164" s="5" t="s">
        <v>2867</v>
      </c>
      <c r="E3164" s="5" t="str">
        <f>VLOOKUP(F3164,'Set up'!$A$2:$C$57,2,FALSE)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up'!$A$2:$C$57,3,FALSE)</f>
        <v>Cash</v>
      </c>
      <c r="J3164" s="5">
        <f>VLOOKUP(F3164,'Set up'!$A$2:$D$57,4,FALSE)</f>
        <v>0</v>
      </c>
      <c r="K3164" s="4">
        <f t="shared" si="905"/>
        <v>45525</v>
      </c>
      <c r="L3164" s="5">
        <f t="shared" si="906"/>
        <v>8</v>
      </c>
      <c r="M3164" s="5">
        <f t="shared" si="907"/>
        <v>2024</v>
      </c>
      <c r="N3164" s="12">
        <v>1684.8</v>
      </c>
      <c r="O3164" s="12"/>
      <c r="P3164" s="6">
        <f t="shared" si="910"/>
        <v>1684.8</v>
      </c>
      <c r="Q3164" s="7">
        <v>5177402.05</v>
      </c>
      <c r="R3164" s="44" t="str">
        <f>VLOOKUP(F3164,'Set up'!$A$2:$E$57,5,FALSE)</f>
        <v>Trsf</v>
      </c>
    </row>
    <row r="3165" spans="1:18" ht="15" customHeight="1" x14ac:dyDescent="0.35">
      <c r="A3165" s="4">
        <v>45525</v>
      </c>
      <c r="B3165" s="5">
        <f t="shared" si="908"/>
        <v>8</v>
      </c>
      <c r="C3165" s="5">
        <f t="shared" si="909"/>
        <v>2024</v>
      </c>
      <c r="D3165" s="5" t="s">
        <v>2867</v>
      </c>
      <c r="E3165" s="5" t="str">
        <f>VLOOKUP(F3165,'Set up'!$A$2:$C$57,2,FALSE)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up'!$A$2:$C$57,3,FALSE)</f>
        <v>Cash</v>
      </c>
      <c r="J3165" s="5">
        <f>VLOOKUP(F3165,'Set up'!$A$2:$D$57,4,FALSE)</f>
        <v>0</v>
      </c>
      <c r="K3165" s="4">
        <f t="shared" si="905"/>
        <v>45525</v>
      </c>
      <c r="L3165" s="5">
        <f t="shared" si="906"/>
        <v>8</v>
      </c>
      <c r="M3165" s="5">
        <f t="shared" si="907"/>
        <v>2024</v>
      </c>
      <c r="N3165" s="12">
        <v>280</v>
      </c>
      <c r="O3165" s="12"/>
      <c r="P3165" s="6">
        <f t="shared" si="910"/>
        <v>280</v>
      </c>
      <c r="Q3165" s="7">
        <v>5177682.05</v>
      </c>
      <c r="R3165" s="44" t="str">
        <f>VLOOKUP(F3165,'Set up'!$A$2:$E$57,5,FALSE)</f>
        <v>Trsf</v>
      </c>
    </row>
    <row r="3166" spans="1:18" ht="15" customHeight="1" x14ac:dyDescent="0.35">
      <c r="A3166" s="4">
        <v>45525</v>
      </c>
      <c r="B3166" s="5">
        <f t="shared" si="908"/>
        <v>8</v>
      </c>
      <c r="C3166" s="5">
        <f t="shared" si="909"/>
        <v>2024</v>
      </c>
      <c r="D3166" s="5" t="s">
        <v>2867</v>
      </c>
      <c r="E3166" s="5" t="str">
        <f>VLOOKUP(F3166,'Set up'!$A$2:$C$57,2,FALSE)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up'!$A$2:$C$57,3,FALSE)</f>
        <v>Cash</v>
      </c>
      <c r="J3166" s="5">
        <f>VLOOKUP(F3166,'Set up'!$A$2:$D$57,4,FALSE)</f>
        <v>0</v>
      </c>
      <c r="K3166" s="4">
        <f t="shared" si="905"/>
        <v>45525</v>
      </c>
      <c r="L3166" s="5">
        <f t="shared" si="906"/>
        <v>8</v>
      </c>
      <c r="M3166" s="5">
        <f t="shared" si="907"/>
        <v>2024</v>
      </c>
      <c r="N3166" s="12">
        <v>563.20000000000005</v>
      </c>
      <c r="O3166" s="12"/>
      <c r="P3166" s="6">
        <f t="shared" si="910"/>
        <v>563.20000000000005</v>
      </c>
      <c r="Q3166" s="7">
        <v>5178245.25</v>
      </c>
      <c r="R3166" s="44" t="str">
        <f>VLOOKUP(F3166,'Set up'!$A$2:$E$57,5,FALSE)</f>
        <v>Trsf</v>
      </c>
    </row>
    <row r="3167" spans="1:18" ht="15" customHeight="1" x14ac:dyDescent="0.35">
      <c r="A3167" s="4">
        <v>45525</v>
      </c>
      <c r="B3167" s="5">
        <f t="shared" si="908"/>
        <v>8</v>
      </c>
      <c r="C3167" s="5">
        <f t="shared" si="909"/>
        <v>2024</v>
      </c>
      <c r="D3167" s="5" t="s">
        <v>2867</v>
      </c>
      <c r="E3167" s="5" t="str">
        <f>VLOOKUP(F3167,'Set up'!$A$2:$C$57,2,FALSE)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up'!$A$2:$C$57,3,FALSE)</f>
        <v>Cash</v>
      </c>
      <c r="J3167" s="5">
        <f>VLOOKUP(F3167,'Set up'!$A$2:$D$57,4,FALSE)</f>
        <v>0</v>
      </c>
      <c r="K3167" s="4">
        <f t="shared" si="905"/>
        <v>45525</v>
      </c>
      <c r="L3167" s="5">
        <f t="shared" si="906"/>
        <v>8</v>
      </c>
      <c r="M3167" s="5">
        <f t="shared" si="907"/>
        <v>2024</v>
      </c>
      <c r="N3167" s="12">
        <v>190</v>
      </c>
      <c r="O3167" s="12"/>
      <c r="P3167" s="6">
        <f t="shared" si="910"/>
        <v>190</v>
      </c>
      <c r="Q3167" s="7">
        <v>5178435.25</v>
      </c>
      <c r="R3167" s="44" t="str">
        <f>VLOOKUP(F3167,'Set up'!$A$2:$E$57,5,FALSE)</f>
        <v>Trsf</v>
      </c>
    </row>
    <row r="3168" spans="1:18" ht="15" customHeight="1" x14ac:dyDescent="0.35">
      <c r="A3168" s="4">
        <v>45525</v>
      </c>
      <c r="B3168" s="5">
        <f t="shared" si="908"/>
        <v>8</v>
      </c>
      <c r="C3168" s="5">
        <f t="shared" si="909"/>
        <v>2024</v>
      </c>
      <c r="D3168" s="5" t="s">
        <v>2867</v>
      </c>
      <c r="E3168" s="5" t="str">
        <f>VLOOKUP(F3168,'Set up'!$A$2:$C$57,2,FALSE)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up'!$A$2:$C$57,3,FALSE)</f>
        <v>Cash</v>
      </c>
      <c r="J3168" s="5">
        <f>VLOOKUP(F3168,'Set up'!$A$2:$D$57,4,FALSE)</f>
        <v>0</v>
      </c>
      <c r="K3168" s="4">
        <f t="shared" si="905"/>
        <v>45525</v>
      </c>
      <c r="L3168" s="5">
        <f t="shared" si="906"/>
        <v>8</v>
      </c>
      <c r="M3168" s="5">
        <f t="shared" si="907"/>
        <v>2024</v>
      </c>
      <c r="N3168" s="12">
        <v>320</v>
      </c>
      <c r="O3168" s="12"/>
      <c r="P3168" s="6">
        <f t="shared" si="910"/>
        <v>320</v>
      </c>
      <c r="Q3168" s="7">
        <v>5178755.25</v>
      </c>
      <c r="R3168" s="44" t="str">
        <f>VLOOKUP(F3168,'Set up'!$A$2:$E$57,5,FALSE)</f>
        <v>Trsf</v>
      </c>
    </row>
    <row r="3169" spans="1:19" ht="15" customHeight="1" x14ac:dyDescent="0.35">
      <c r="A3169" s="4">
        <v>45525</v>
      </c>
      <c r="B3169" s="5">
        <f t="shared" si="908"/>
        <v>8</v>
      </c>
      <c r="C3169" s="5">
        <f t="shared" si="909"/>
        <v>2024</v>
      </c>
      <c r="D3169" s="5" t="s">
        <v>2867</v>
      </c>
      <c r="E3169" s="5" t="str">
        <f>VLOOKUP(F3169,'Set up'!$A$2:$C$57,2,FALSE)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up'!$A$2:$C$57,3,FALSE)</f>
        <v>Cash</v>
      </c>
      <c r="J3169" s="5">
        <f>VLOOKUP(F3169,'Set up'!$A$2:$D$57,4,FALSE)</f>
        <v>0</v>
      </c>
      <c r="K3169" s="4">
        <f t="shared" si="905"/>
        <v>45525</v>
      </c>
      <c r="L3169" s="5">
        <f t="shared" si="906"/>
        <v>8</v>
      </c>
      <c r="M3169" s="5">
        <f t="shared" si="907"/>
        <v>2024</v>
      </c>
      <c r="N3169" s="12">
        <v>360</v>
      </c>
      <c r="O3169" s="12"/>
      <c r="P3169" s="6">
        <f t="shared" si="910"/>
        <v>360</v>
      </c>
      <c r="Q3169" s="7">
        <v>5179115.25</v>
      </c>
      <c r="R3169" s="44" t="str">
        <f>VLOOKUP(F3169,'Set up'!$A$2:$E$57,5,FALSE)</f>
        <v>Trsf</v>
      </c>
    </row>
    <row r="3170" spans="1:19" ht="15" customHeight="1" x14ac:dyDescent="0.35">
      <c r="A3170" s="4">
        <v>45523</v>
      </c>
      <c r="B3170" s="5">
        <f t="shared" si="908"/>
        <v>8</v>
      </c>
      <c r="C3170" s="5">
        <f t="shared" si="909"/>
        <v>2024</v>
      </c>
      <c r="D3170" s="5" t="s">
        <v>2868</v>
      </c>
      <c r="E3170" s="5" t="str">
        <f>VLOOKUP(F3170,'Set up'!$A$2:$C$57,2,FALSE)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up'!$A$2:$C$57,3,FALSE)</f>
        <v>120</v>
      </c>
      <c r="J3170" s="5">
        <f>VLOOKUP(F3170,'Set up'!$A$2:$D$57,4,FALSE)</f>
        <v>120</v>
      </c>
      <c r="K3170" s="4">
        <f t="shared" si="905"/>
        <v>45643</v>
      </c>
      <c r="L3170" s="5">
        <f t="shared" si="906"/>
        <v>12</v>
      </c>
      <c r="M3170" s="5">
        <f t="shared" si="907"/>
        <v>2024</v>
      </c>
      <c r="N3170" s="12">
        <v>476</v>
      </c>
      <c r="O3170" s="12"/>
      <c r="P3170" s="6">
        <f t="shared" si="910"/>
        <v>476</v>
      </c>
      <c r="Q3170" s="7">
        <v>5179591.25</v>
      </c>
      <c r="R3170" s="44" t="str">
        <f>VLOOKUP(F3170,'Set up'!$A$2:$E$57,5,FALSE)</f>
        <v>Trsf</v>
      </c>
    </row>
    <row r="3171" spans="1:19" ht="15" customHeight="1" x14ac:dyDescent="0.35">
      <c r="A3171" s="4">
        <v>45523</v>
      </c>
      <c r="B3171" s="5">
        <f t="shared" si="908"/>
        <v>8</v>
      </c>
      <c r="C3171" s="5">
        <f t="shared" si="909"/>
        <v>2024</v>
      </c>
      <c r="D3171" s="5" t="s">
        <v>2868</v>
      </c>
      <c r="E3171" s="5" t="str">
        <f>VLOOKUP(F3171,'Set up'!$A$2:$C$57,2,FALSE)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up'!$A$2:$C$57,3,FALSE)</f>
        <v>120</v>
      </c>
      <c r="J3171" s="5">
        <f>VLOOKUP(F3171,'Set up'!$A$2:$D$57,4,FALSE)</f>
        <v>120</v>
      </c>
      <c r="K3171" s="4">
        <f t="shared" si="905"/>
        <v>45643</v>
      </c>
      <c r="L3171" s="5">
        <f t="shared" si="906"/>
        <v>12</v>
      </c>
      <c r="M3171" s="5">
        <f t="shared" si="907"/>
        <v>2024</v>
      </c>
      <c r="N3171" s="12">
        <v>240</v>
      </c>
      <c r="O3171" s="12"/>
      <c r="P3171" s="6">
        <f t="shared" si="910"/>
        <v>240</v>
      </c>
      <c r="Q3171" s="7">
        <v>5179831.25</v>
      </c>
      <c r="R3171" s="44" t="str">
        <f>VLOOKUP(F3171,'Set up'!$A$2:$E$57,5,FALSE)</f>
        <v>Trsf</v>
      </c>
    </row>
    <row r="3172" spans="1:19" ht="15" customHeight="1" x14ac:dyDescent="0.35">
      <c r="A3172" s="4">
        <v>45523</v>
      </c>
      <c r="B3172" s="5">
        <f t="shared" si="908"/>
        <v>8</v>
      </c>
      <c r="C3172" s="5">
        <f t="shared" si="909"/>
        <v>2024</v>
      </c>
      <c r="D3172" s="5" t="s">
        <v>2868</v>
      </c>
      <c r="E3172" s="5" t="str">
        <f>VLOOKUP(F3172,'Set up'!$A$2:$C$57,2,FALSE)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up'!$A$2:$C$57,3,FALSE)</f>
        <v>120</v>
      </c>
      <c r="J3172" s="5">
        <f>VLOOKUP(F3172,'Set up'!$A$2:$D$57,4,FALSE)</f>
        <v>120</v>
      </c>
      <c r="K3172" s="4">
        <f t="shared" si="905"/>
        <v>45643</v>
      </c>
      <c r="L3172" s="5">
        <f t="shared" si="906"/>
        <v>12</v>
      </c>
      <c r="M3172" s="5">
        <f t="shared" si="907"/>
        <v>2024</v>
      </c>
      <c r="N3172" s="12">
        <v>165</v>
      </c>
      <c r="O3172" s="12"/>
      <c r="P3172" s="6">
        <f t="shared" si="910"/>
        <v>165</v>
      </c>
      <c r="Q3172" s="7">
        <v>5179996.25</v>
      </c>
      <c r="R3172" s="44" t="str">
        <f>VLOOKUP(F3172,'Set up'!$A$2:$E$57,5,FALSE)</f>
        <v>Trsf</v>
      </c>
    </row>
    <row r="3173" spans="1:19" ht="15" customHeight="1" x14ac:dyDescent="0.35">
      <c r="A3173" s="4">
        <v>45526</v>
      </c>
      <c r="B3173" s="5">
        <f t="shared" si="908"/>
        <v>8</v>
      </c>
      <c r="C3173" s="5">
        <f t="shared" si="909"/>
        <v>2024</v>
      </c>
      <c r="D3173" s="5" t="s">
        <v>2870</v>
      </c>
      <c r="E3173" s="5" t="str">
        <f>VLOOKUP(F3173,'Set up'!$A$2:$C$57,2,FALSE)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up'!$A$2:$C$57,3,FALSE)</f>
        <v>Cash</v>
      </c>
      <c r="J3173" s="5">
        <f>VLOOKUP(F3173,'Set up'!$A$2:$D$57,4,FALSE)</f>
        <v>0</v>
      </c>
      <c r="K3173" s="4">
        <f t="shared" si="905"/>
        <v>45526</v>
      </c>
      <c r="L3173" s="5">
        <f t="shared" si="906"/>
        <v>8</v>
      </c>
      <c r="M3173" s="5">
        <f t="shared" si="907"/>
        <v>2024</v>
      </c>
      <c r="N3173" s="12">
        <v>207</v>
      </c>
      <c r="O3173" s="6">
        <f t="shared" ref="O3173" si="911">-N3173</f>
        <v>-207</v>
      </c>
      <c r="P3173" s="6">
        <f t="shared" si="910"/>
        <v>0</v>
      </c>
      <c r="Q3173" s="7">
        <v>5154745.3499999996</v>
      </c>
      <c r="R3173" s="44" t="str">
        <f>VLOOKUP(F3173,'Set up'!$A$2:$E$57,5,FALSE)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08"/>
        <v>8</v>
      </c>
      <c r="C3174" s="5">
        <f t="shared" si="909"/>
        <v>2024</v>
      </c>
      <c r="D3174" s="5" t="s">
        <v>2870</v>
      </c>
      <c r="E3174" s="5" t="str">
        <f>VLOOKUP(F3174,'Set up'!$A$2:$C$57,2,FALSE)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up'!$A$2:$C$57,3,FALSE)</f>
        <v>Cash</v>
      </c>
      <c r="J3174" s="5">
        <f>VLOOKUP(F3174,'Set up'!$A$2:$D$57,4,FALSE)</f>
        <v>0</v>
      </c>
      <c r="K3174" s="4">
        <f t="shared" si="905"/>
        <v>45526</v>
      </c>
      <c r="L3174" s="5">
        <f t="shared" si="906"/>
        <v>8</v>
      </c>
      <c r="M3174" s="5">
        <f t="shared" si="907"/>
        <v>2024</v>
      </c>
      <c r="N3174" s="12">
        <v>0</v>
      </c>
      <c r="O3174" s="12">
        <v>0</v>
      </c>
      <c r="P3174" s="6">
        <f t="shared" si="910"/>
        <v>0</v>
      </c>
      <c r="Q3174" s="7">
        <v>5156298.3499999996</v>
      </c>
      <c r="R3174" s="44" t="str">
        <f>VLOOKUP(F3174,'Set up'!$A$2:$E$57,5,FALSE)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08"/>
        <v>8</v>
      </c>
      <c r="C3175" s="5">
        <f t="shared" si="909"/>
        <v>2024</v>
      </c>
      <c r="D3175" s="5" t="s">
        <v>2872</v>
      </c>
      <c r="E3175" s="5" t="str">
        <f>VLOOKUP(F3175,'Set up'!$A$2:$C$57,2,FALSE)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up'!$A$2:$C$57,3,FALSE)</f>
        <v>Cash</v>
      </c>
      <c r="J3175" s="5">
        <f>VLOOKUP(F3175,'Set up'!$A$2:$D$57,4,FALSE)</f>
        <v>0</v>
      </c>
      <c r="K3175" s="4">
        <f t="shared" si="905"/>
        <v>45531</v>
      </c>
      <c r="L3175" s="5">
        <f t="shared" si="906"/>
        <v>8</v>
      </c>
      <c r="M3175" s="5">
        <f t="shared" si="907"/>
        <v>2024</v>
      </c>
      <c r="N3175" s="12">
        <v>1760</v>
      </c>
      <c r="O3175" s="12"/>
      <c r="P3175" s="6">
        <f t="shared" si="910"/>
        <v>1760</v>
      </c>
      <c r="Q3175" s="7">
        <v>5158178.3499999996</v>
      </c>
      <c r="R3175" s="44" t="str">
        <f>VLOOKUP(F3175,'Set up'!$A$2:$E$57,5,FALSE)</f>
        <v>Trsf</v>
      </c>
    </row>
    <row r="3176" spans="1:19" ht="15" customHeight="1" x14ac:dyDescent="0.35">
      <c r="A3176" s="4">
        <v>45531</v>
      </c>
      <c r="B3176" s="5">
        <f t="shared" si="908"/>
        <v>8</v>
      </c>
      <c r="C3176" s="5">
        <f t="shared" si="909"/>
        <v>2024</v>
      </c>
      <c r="D3176" s="5" t="s">
        <v>2872</v>
      </c>
      <c r="E3176" s="5" t="str">
        <f>VLOOKUP(F3176,'Set up'!$A$2:$C$57,2,FALSE)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up'!$A$2:$C$57,3,FALSE)</f>
        <v>Cash</v>
      </c>
      <c r="J3176" s="5">
        <f>VLOOKUP(F3176,'Set up'!$A$2:$D$57,4,FALSE)</f>
        <v>0</v>
      </c>
      <c r="K3176" s="4">
        <f t="shared" si="905"/>
        <v>45531</v>
      </c>
      <c r="L3176" s="5">
        <f t="shared" si="906"/>
        <v>8</v>
      </c>
      <c r="M3176" s="5">
        <f t="shared" si="907"/>
        <v>2024</v>
      </c>
      <c r="N3176" s="12">
        <v>405</v>
      </c>
      <c r="O3176" s="12"/>
      <c r="P3176" s="6">
        <f t="shared" si="910"/>
        <v>405</v>
      </c>
      <c r="Q3176" s="7">
        <v>5157003.3499999996</v>
      </c>
      <c r="R3176" s="44" t="str">
        <f>VLOOKUP(F3176,'Set up'!$A$2:$E$57,5,FALSE)</f>
        <v>Trsf</v>
      </c>
    </row>
    <row r="3177" spans="1:19" ht="15" customHeight="1" x14ac:dyDescent="0.35">
      <c r="A3177" s="4">
        <v>45531</v>
      </c>
      <c r="B3177" s="5">
        <f t="shared" si="908"/>
        <v>8</v>
      </c>
      <c r="C3177" s="5">
        <f t="shared" si="909"/>
        <v>2024</v>
      </c>
      <c r="D3177" s="5" t="s">
        <v>2872</v>
      </c>
      <c r="E3177" s="5" t="str">
        <f>VLOOKUP(F3177,'Set up'!$A$2:$C$57,2,FALSE)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up'!$A$2:$C$57,3,FALSE)</f>
        <v>Cash</v>
      </c>
      <c r="J3177" s="5">
        <f>VLOOKUP(F3177,'Set up'!$A$2:$D$57,4,FALSE)</f>
        <v>0</v>
      </c>
      <c r="K3177" s="4">
        <f t="shared" si="905"/>
        <v>45531</v>
      </c>
      <c r="L3177" s="5">
        <f t="shared" si="906"/>
        <v>8</v>
      </c>
      <c r="M3177" s="5">
        <f t="shared" si="907"/>
        <v>2024</v>
      </c>
      <c r="N3177" s="12">
        <v>187.5</v>
      </c>
      <c r="O3177" s="12"/>
      <c r="P3177" s="6">
        <f t="shared" si="910"/>
        <v>187.5</v>
      </c>
      <c r="Q3177" s="7">
        <v>5156910.8499999996</v>
      </c>
      <c r="R3177" s="44" t="str">
        <f>VLOOKUP(F3177,'Set up'!$A$2:$E$57,5,FALSE)</f>
        <v>Trsf</v>
      </c>
    </row>
    <row r="3178" spans="1:19" ht="15" customHeight="1" x14ac:dyDescent="0.35">
      <c r="A3178" s="4">
        <v>45531</v>
      </c>
      <c r="B3178" s="5">
        <f t="shared" si="908"/>
        <v>8</v>
      </c>
      <c r="C3178" s="5">
        <f t="shared" si="909"/>
        <v>2024</v>
      </c>
      <c r="D3178" s="5" t="s">
        <v>2872</v>
      </c>
      <c r="E3178" s="5" t="str">
        <f>VLOOKUP(F3178,'Set up'!$A$2:$C$57,2,FALSE)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up'!$A$2:$C$57,3,FALSE)</f>
        <v>Cash</v>
      </c>
      <c r="J3178" s="5">
        <f>VLOOKUP(F3178,'Set up'!$A$2:$D$57,4,FALSE)</f>
        <v>0</v>
      </c>
      <c r="K3178" s="4">
        <f t="shared" si="905"/>
        <v>45531</v>
      </c>
      <c r="L3178" s="5">
        <f t="shared" si="906"/>
        <v>8</v>
      </c>
      <c r="M3178" s="5">
        <f t="shared" si="907"/>
        <v>2024</v>
      </c>
      <c r="N3178" s="12">
        <v>420</v>
      </c>
      <c r="O3178" s="12"/>
      <c r="P3178" s="6">
        <f t="shared" si="910"/>
        <v>420</v>
      </c>
      <c r="Q3178" s="7">
        <v>5160399.3499999996</v>
      </c>
      <c r="R3178" s="44" t="str">
        <f>VLOOKUP(F3178,'Set up'!$A$2:$E$57,5,FALSE)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09"/>
        <v>2024</v>
      </c>
      <c r="D3179" s="5" t="s">
        <v>2873</v>
      </c>
      <c r="E3179" s="5" t="str">
        <f>VLOOKUP(F3179,'Set up'!$A$2:$C$57,2,FALSE)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up'!$A$2:$C$57,3,FALSE)</f>
        <v>Cash</v>
      </c>
      <c r="J3179" s="5">
        <f>VLOOKUP(F3179,'Set up'!$A$2:$D$57,4,FALSE)</f>
        <v>0</v>
      </c>
      <c r="K3179" s="4">
        <f t="shared" si="905"/>
        <v>45532</v>
      </c>
      <c r="L3179" s="5">
        <f t="shared" si="906"/>
        <v>8</v>
      </c>
      <c r="M3179" s="5">
        <f t="shared" si="907"/>
        <v>2024</v>
      </c>
      <c r="N3179" s="12">
        <v>250</v>
      </c>
      <c r="O3179" s="12"/>
      <c r="P3179" s="6">
        <f t="shared" si="910"/>
        <v>250</v>
      </c>
      <c r="Q3179" s="7">
        <v>5161327.3499999996</v>
      </c>
      <c r="R3179" s="44" t="str">
        <f>VLOOKUP(F3179,'Set up'!$A$2:$E$57,5,FALSE)</f>
        <v>Trsf</v>
      </c>
    </row>
    <row r="3180" spans="1:19" ht="15" customHeight="1" x14ac:dyDescent="0.35">
      <c r="A3180" s="4">
        <v>45532</v>
      </c>
      <c r="B3180" s="5">
        <f t="shared" si="908"/>
        <v>8</v>
      </c>
      <c r="C3180" s="5">
        <f t="shared" si="909"/>
        <v>2024</v>
      </c>
      <c r="D3180" s="5" t="s">
        <v>2874</v>
      </c>
      <c r="E3180" s="5" t="str">
        <f>VLOOKUP(F3180,'Set up'!$A$2:$C$57,2,FALSE)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up'!$A$2:$C$57,3,FALSE)</f>
        <v>Cash</v>
      </c>
      <c r="J3180" s="5">
        <f>VLOOKUP(F3180,'Set up'!$A$2:$D$57,4,FALSE)</f>
        <v>0</v>
      </c>
      <c r="K3180" s="4">
        <f t="shared" si="905"/>
        <v>45532</v>
      </c>
      <c r="L3180" s="5">
        <f t="shared" si="906"/>
        <v>8</v>
      </c>
      <c r="M3180" s="5">
        <f t="shared" si="907"/>
        <v>2024</v>
      </c>
      <c r="N3180" s="12">
        <v>6512</v>
      </c>
      <c r="O3180" s="12"/>
      <c r="P3180" s="6">
        <f t="shared" si="910"/>
        <v>6512</v>
      </c>
      <c r="Q3180" s="7">
        <v>5167969.3499999996</v>
      </c>
      <c r="R3180" s="44" t="str">
        <f>VLOOKUP(F3180,'Set up'!$A$2:$E$57,5,FALSE)</f>
        <v>Trsf</v>
      </c>
    </row>
    <row r="3181" spans="1:19" ht="15" customHeight="1" x14ac:dyDescent="0.35">
      <c r="A3181" s="4">
        <v>45532</v>
      </c>
      <c r="B3181" s="5">
        <f t="shared" si="908"/>
        <v>8</v>
      </c>
      <c r="C3181" s="5">
        <f t="shared" si="909"/>
        <v>2024</v>
      </c>
      <c r="D3181" s="5" t="s">
        <v>2874</v>
      </c>
      <c r="E3181" s="5" t="str">
        <f>VLOOKUP(F3181,'Set up'!$A$2:$C$57,2,FALSE)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up'!$A$2:$C$57,3,FALSE)</f>
        <v>Cash</v>
      </c>
      <c r="J3181" s="5">
        <f>VLOOKUP(F3181,'Set up'!$A$2:$D$57,4,FALSE)</f>
        <v>0</v>
      </c>
      <c r="K3181" s="4">
        <f t="shared" si="905"/>
        <v>45532</v>
      </c>
      <c r="L3181" s="5">
        <f t="shared" si="906"/>
        <v>8</v>
      </c>
      <c r="M3181" s="5">
        <f t="shared" si="907"/>
        <v>2024</v>
      </c>
      <c r="N3181" s="12">
        <v>2196</v>
      </c>
      <c r="O3181" s="12"/>
      <c r="P3181" s="6">
        <f t="shared" si="910"/>
        <v>2196</v>
      </c>
      <c r="Q3181" s="7">
        <v>5163828.3499999996</v>
      </c>
      <c r="R3181" s="44" t="str">
        <f>VLOOKUP(F3181,'Set up'!$A$2:$E$57,5,FALSE)</f>
        <v>Trsf</v>
      </c>
    </row>
    <row r="3182" spans="1:19" ht="15" customHeight="1" x14ac:dyDescent="0.35">
      <c r="A3182" s="4">
        <v>45532</v>
      </c>
      <c r="B3182" s="5">
        <f t="shared" si="908"/>
        <v>8</v>
      </c>
      <c r="C3182" s="5">
        <f t="shared" si="909"/>
        <v>2024</v>
      </c>
      <c r="D3182" s="5" t="s">
        <v>2874</v>
      </c>
      <c r="E3182" s="5" t="str">
        <f>VLOOKUP(F3182,'Set up'!$A$2:$C$57,2,FALSE)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up'!$A$2:$C$57,3,FALSE)</f>
        <v>Cash</v>
      </c>
      <c r="J3182" s="5">
        <f>VLOOKUP(F3182,'Set up'!$A$2:$D$57,4,FALSE)</f>
        <v>0</v>
      </c>
      <c r="K3182" s="4">
        <f t="shared" si="905"/>
        <v>45532</v>
      </c>
      <c r="L3182" s="5">
        <f t="shared" si="906"/>
        <v>8</v>
      </c>
      <c r="M3182" s="5">
        <f t="shared" si="907"/>
        <v>2024</v>
      </c>
      <c r="N3182" s="12">
        <v>1200</v>
      </c>
      <c r="O3182" s="12"/>
      <c r="P3182" s="6">
        <f t="shared" si="910"/>
        <v>1200</v>
      </c>
      <c r="Q3182" s="7">
        <v>5163019.8499999996</v>
      </c>
      <c r="R3182" s="44" t="str">
        <f>VLOOKUP(F3182,'Set up'!$A$2:$E$57,5,FALSE)</f>
        <v>Trsf</v>
      </c>
    </row>
    <row r="3183" spans="1:19" ht="15" customHeight="1" x14ac:dyDescent="0.35">
      <c r="A3183" s="4">
        <v>45534</v>
      </c>
      <c r="B3183" s="5">
        <f t="shared" si="908"/>
        <v>8</v>
      </c>
      <c r="C3183" s="5">
        <f t="shared" si="909"/>
        <v>2024</v>
      </c>
      <c r="D3183" s="5" t="s">
        <v>2875</v>
      </c>
      <c r="E3183" s="5" t="str">
        <f>VLOOKUP(F3183,'Set up'!$A$2:$C$57,2,FALSE)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up'!$A$2:$C$57,3,FALSE)</f>
        <v>120</v>
      </c>
      <c r="J3183" s="5">
        <f>VLOOKUP(F3183,'Set up'!$A$2:$D$57,4,FALSE)</f>
        <v>120</v>
      </c>
      <c r="K3183" s="4">
        <f t="shared" si="905"/>
        <v>45654</v>
      </c>
      <c r="L3183" s="5">
        <f t="shared" si="906"/>
        <v>12</v>
      </c>
      <c r="M3183" s="5">
        <f t="shared" si="907"/>
        <v>2024</v>
      </c>
      <c r="N3183" s="12">
        <v>1190</v>
      </c>
      <c r="O3183" s="12"/>
      <c r="P3183" s="6">
        <f t="shared" si="910"/>
        <v>1190</v>
      </c>
      <c r="Q3183" s="7">
        <v>5167893.8499999996</v>
      </c>
      <c r="R3183" s="44" t="str">
        <f>VLOOKUP(F3183,'Set up'!$A$2:$E$57,5,FALSE)</f>
        <v>Trsf</v>
      </c>
    </row>
    <row r="3184" spans="1:19" ht="15" customHeight="1" x14ac:dyDescent="0.35">
      <c r="A3184" s="4">
        <v>45534</v>
      </c>
      <c r="B3184" s="5">
        <f t="shared" si="908"/>
        <v>8</v>
      </c>
      <c r="C3184" s="5">
        <f t="shared" si="909"/>
        <v>2024</v>
      </c>
      <c r="D3184" s="5" t="s">
        <v>2875</v>
      </c>
      <c r="E3184" s="5" t="str">
        <f>VLOOKUP(F3184,'Set up'!$A$2:$C$57,2,FALSE)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up'!$A$2:$C$57,3,FALSE)</f>
        <v>120</v>
      </c>
      <c r="J3184" s="5">
        <f>VLOOKUP(F3184,'Set up'!$A$2:$D$57,4,FALSE)</f>
        <v>120</v>
      </c>
      <c r="K3184" s="4">
        <f t="shared" si="905"/>
        <v>45654</v>
      </c>
      <c r="L3184" s="5">
        <f t="shared" si="906"/>
        <v>12</v>
      </c>
      <c r="M3184" s="5">
        <f t="shared" si="907"/>
        <v>2024</v>
      </c>
      <c r="N3184" s="12">
        <v>900</v>
      </c>
      <c r="O3184" s="12"/>
      <c r="P3184" s="6">
        <f t="shared" si="910"/>
        <v>900</v>
      </c>
      <c r="Q3184" s="7">
        <v>5169433.8499999996</v>
      </c>
      <c r="R3184" s="44" t="str">
        <f>VLOOKUP(F3184,'Set up'!$A$2:$E$57,5,FALSE)</f>
        <v>Trsf</v>
      </c>
    </row>
    <row r="3185" spans="1:19" ht="15" customHeight="1" x14ac:dyDescent="0.35">
      <c r="A3185" s="4">
        <v>45534</v>
      </c>
      <c r="B3185" s="5">
        <f t="shared" si="908"/>
        <v>8</v>
      </c>
      <c r="C3185" s="5">
        <f t="shared" si="909"/>
        <v>2024</v>
      </c>
      <c r="D3185" s="5" t="s">
        <v>2875</v>
      </c>
      <c r="E3185" s="5" t="str">
        <f>VLOOKUP(F3185,'Set up'!$A$2:$C$57,2,FALSE)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up'!$A$2:$C$57,3,FALSE)</f>
        <v>120</v>
      </c>
      <c r="J3185" s="5">
        <f>VLOOKUP(F3185,'Set up'!$A$2:$D$57,4,FALSE)</f>
        <v>120</v>
      </c>
      <c r="K3185" s="4">
        <f t="shared" si="905"/>
        <v>45654</v>
      </c>
      <c r="L3185" s="5">
        <f t="shared" si="906"/>
        <v>12</v>
      </c>
      <c r="M3185" s="5">
        <f t="shared" si="907"/>
        <v>2024</v>
      </c>
      <c r="N3185" s="12">
        <v>360</v>
      </c>
      <c r="O3185" s="12"/>
      <c r="P3185" s="6">
        <f t="shared" si="910"/>
        <v>360</v>
      </c>
      <c r="Q3185" s="7">
        <v>5170093.8499999996</v>
      </c>
      <c r="R3185" s="44" t="str">
        <f>VLOOKUP(F3185,'Set up'!$A$2:$E$57,5,FALSE)</f>
        <v>Trsf</v>
      </c>
    </row>
    <row r="3186" spans="1:19" ht="15" customHeight="1" x14ac:dyDescent="0.35">
      <c r="A3186" s="4">
        <v>45537</v>
      </c>
      <c r="B3186" s="5">
        <f t="shared" ref="B3186:B3249" si="912">MONTH(A3186)</f>
        <v>9</v>
      </c>
      <c r="C3186" s="5">
        <f t="shared" ref="C3186:C3249" si="913">YEAR(A3186)</f>
        <v>2024</v>
      </c>
      <c r="D3186" s="5" t="s">
        <v>2935</v>
      </c>
      <c r="E3186" s="5" t="str">
        <f>VLOOKUP(F3186,'Set up'!$A$2:$C$57,2,FALSE)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up'!$A$2:$C$57,3,FALSE)</f>
        <v>Cash</v>
      </c>
      <c r="J3186" s="5">
        <f>VLOOKUP(F3186,'Set up'!$A$2:$D$57,4,FALSE)</f>
        <v>0</v>
      </c>
      <c r="K3186" s="4">
        <f t="shared" si="905"/>
        <v>45537</v>
      </c>
      <c r="L3186" s="5">
        <f t="shared" si="906"/>
        <v>9</v>
      </c>
      <c r="M3186" s="5">
        <f t="shared" si="907"/>
        <v>2024</v>
      </c>
      <c r="N3186" s="12">
        <v>250</v>
      </c>
      <c r="O3186" s="12"/>
      <c r="P3186" s="12">
        <f t="shared" si="910"/>
        <v>250</v>
      </c>
      <c r="Q3186" s="7">
        <f t="shared" ref="Q3186:Q3249" si="914">SUM(Q3185+N3186)</f>
        <v>5170343.8499999996</v>
      </c>
      <c r="R3186" s="44" t="str">
        <f>VLOOKUP(F3186,'Set up'!$A$2:$E$57,5,FALSE)</f>
        <v>Trsf</v>
      </c>
    </row>
    <row r="3187" spans="1:19" ht="15" customHeight="1" x14ac:dyDescent="0.35">
      <c r="A3187" s="4">
        <v>45537</v>
      </c>
      <c r="B3187" s="5">
        <f t="shared" si="912"/>
        <v>9</v>
      </c>
      <c r="C3187" s="5">
        <f t="shared" si="913"/>
        <v>2024</v>
      </c>
      <c r="D3187" s="5" t="s">
        <v>2936</v>
      </c>
      <c r="E3187" s="5" t="str">
        <f>VLOOKUP(F3187,'Set up'!$A$2:$C$57,2,FALSE)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up'!$A$2:$C$57,3,FALSE)</f>
        <v>Cash</v>
      </c>
      <c r="J3187" s="5">
        <f>VLOOKUP(F3187,'Set up'!$A$2:$D$57,4,FALSE)</f>
        <v>0</v>
      </c>
      <c r="K3187" s="4">
        <f t="shared" si="905"/>
        <v>45537</v>
      </c>
      <c r="L3187" s="5">
        <f t="shared" si="906"/>
        <v>9</v>
      </c>
      <c r="M3187" s="5">
        <f t="shared" si="907"/>
        <v>2024</v>
      </c>
      <c r="N3187" s="12">
        <v>6512</v>
      </c>
      <c r="O3187" s="12"/>
      <c r="P3187" s="12">
        <f t="shared" si="910"/>
        <v>6512</v>
      </c>
      <c r="Q3187" s="7">
        <f t="shared" si="914"/>
        <v>5176855.8499999996</v>
      </c>
      <c r="R3187" s="44" t="str">
        <f>VLOOKUP(F3187,'Set up'!$A$2:$E$57,5,FALSE)</f>
        <v>Trsf</v>
      </c>
    </row>
    <row r="3188" spans="1:19" ht="15" customHeight="1" x14ac:dyDescent="0.35">
      <c r="A3188" s="4">
        <v>45537</v>
      </c>
      <c r="B3188" s="5">
        <f t="shared" si="912"/>
        <v>9</v>
      </c>
      <c r="C3188" s="5">
        <f t="shared" si="913"/>
        <v>2024</v>
      </c>
      <c r="D3188" s="5" t="s">
        <v>2936</v>
      </c>
      <c r="E3188" s="5" t="str">
        <f>VLOOKUP(F3188,'Set up'!$A$2:$C$57,2,FALSE)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up'!$A$2:$C$57,3,FALSE)</f>
        <v>Cash</v>
      </c>
      <c r="J3188" s="5">
        <f>VLOOKUP(F3188,'Set up'!$A$2:$D$57,4,FALSE)</f>
        <v>0</v>
      </c>
      <c r="K3188" s="4">
        <f t="shared" si="905"/>
        <v>45537</v>
      </c>
      <c r="L3188" s="5">
        <f t="shared" si="906"/>
        <v>9</v>
      </c>
      <c r="M3188" s="5">
        <f t="shared" si="907"/>
        <v>2024</v>
      </c>
      <c r="N3188" s="12">
        <v>2124</v>
      </c>
      <c r="O3188" s="12"/>
      <c r="P3188" s="12">
        <f t="shared" si="910"/>
        <v>2124</v>
      </c>
      <c r="Q3188" s="7">
        <f t="shared" si="914"/>
        <v>5178979.8499999996</v>
      </c>
      <c r="R3188" s="44" t="str">
        <f>VLOOKUP(F3188,'Set up'!$A$2:$E$57,5,FALSE)</f>
        <v>Trsf</v>
      </c>
    </row>
    <row r="3189" spans="1:19" ht="15" customHeight="1" x14ac:dyDescent="0.35">
      <c r="A3189" s="4">
        <v>45537</v>
      </c>
      <c r="B3189" s="5">
        <f t="shared" si="912"/>
        <v>9</v>
      </c>
      <c r="C3189" s="5">
        <f t="shared" si="913"/>
        <v>2024</v>
      </c>
      <c r="D3189" s="5" t="s">
        <v>2936</v>
      </c>
      <c r="E3189" s="5" t="str">
        <f>VLOOKUP(F3189,'Set up'!$A$2:$C$57,2,FALSE)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up'!$A$2:$C$57,3,FALSE)</f>
        <v>Cash</v>
      </c>
      <c r="J3189" s="5">
        <f>VLOOKUP(F3189,'Set up'!$A$2:$D$57,4,FALSE)</f>
        <v>0</v>
      </c>
      <c r="K3189" s="4">
        <f t="shared" si="905"/>
        <v>45537</v>
      </c>
      <c r="L3189" s="5">
        <f t="shared" si="906"/>
        <v>9</v>
      </c>
      <c r="M3189" s="5">
        <f t="shared" si="907"/>
        <v>2024</v>
      </c>
      <c r="N3189" s="12">
        <v>1192.5</v>
      </c>
      <c r="O3189" s="12"/>
      <c r="P3189" s="12">
        <f t="shared" si="910"/>
        <v>1192.5</v>
      </c>
      <c r="Q3189" s="7">
        <f t="shared" si="914"/>
        <v>5180172.3499999996</v>
      </c>
      <c r="R3189" s="44" t="str">
        <f>VLOOKUP(F3189,'Set up'!$A$2:$E$57,5,FALSE)</f>
        <v>Trsf</v>
      </c>
    </row>
    <row r="3190" spans="1:19" ht="15" customHeight="1" x14ac:dyDescent="0.35">
      <c r="A3190" s="4">
        <v>45537</v>
      </c>
      <c r="B3190" s="5">
        <f t="shared" si="912"/>
        <v>9</v>
      </c>
      <c r="C3190" s="5">
        <f t="shared" si="913"/>
        <v>2024</v>
      </c>
      <c r="D3190" s="5" t="s">
        <v>2936</v>
      </c>
      <c r="E3190" s="5" t="str">
        <f>VLOOKUP(F3190,'Set up'!$A$2:$C$57,2,FALSE)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up'!$A$2:$C$57,3,FALSE)</f>
        <v>Cash</v>
      </c>
      <c r="J3190" s="5">
        <f>VLOOKUP(F3190,'Set up'!$A$2:$D$57,4,FALSE)</f>
        <v>0</v>
      </c>
      <c r="K3190" s="4">
        <f t="shared" si="905"/>
        <v>45537</v>
      </c>
      <c r="L3190" s="5">
        <f t="shared" si="906"/>
        <v>9</v>
      </c>
      <c r="M3190" s="5">
        <f t="shared" si="907"/>
        <v>2024</v>
      </c>
      <c r="N3190" s="12">
        <v>1000</v>
      </c>
      <c r="O3190" s="12"/>
      <c r="P3190" s="12">
        <f t="shared" si="910"/>
        <v>1000</v>
      </c>
      <c r="Q3190" s="7">
        <f t="shared" si="914"/>
        <v>5181172.3499999996</v>
      </c>
      <c r="R3190" s="44" t="str">
        <f>VLOOKUP(F3190,'Set up'!$A$2:$E$57,5,FALSE)</f>
        <v>Trsf</v>
      </c>
    </row>
    <row r="3191" spans="1:19" ht="15" customHeight="1" x14ac:dyDescent="0.35">
      <c r="A3191" s="4">
        <v>45537</v>
      </c>
      <c r="B3191" s="5">
        <f t="shared" si="912"/>
        <v>9</v>
      </c>
      <c r="C3191" s="5">
        <f t="shared" si="913"/>
        <v>2024</v>
      </c>
      <c r="D3191" s="5" t="s">
        <v>2937</v>
      </c>
      <c r="E3191" s="5" t="str">
        <f>VLOOKUP(F3191,'Set up'!$A$2:$C$57,2,FALSE)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up'!$A$2:$C$57,3,FALSE)</f>
        <v>45</v>
      </c>
      <c r="J3191" s="5">
        <f>VLOOKUP(F3191,'Set up'!$A$2:$D$57,4,FALSE)</f>
        <v>45</v>
      </c>
      <c r="K3191" s="4">
        <f t="shared" si="905"/>
        <v>45582</v>
      </c>
      <c r="L3191" s="5">
        <f t="shared" si="906"/>
        <v>10</v>
      </c>
      <c r="M3191" s="5">
        <f t="shared" si="907"/>
        <v>2024</v>
      </c>
      <c r="N3191" s="12">
        <v>1738</v>
      </c>
      <c r="O3191" s="6">
        <f>-N3191</f>
        <v>-1738</v>
      </c>
      <c r="P3191" s="12">
        <f t="shared" si="910"/>
        <v>0</v>
      </c>
      <c r="Q3191" s="7">
        <f t="shared" si="914"/>
        <v>5182910.3499999996</v>
      </c>
      <c r="R3191" s="44" t="str">
        <f>VLOOKUP(F3191,'Set up'!$A$2:$E$57,5,FALSE)</f>
        <v>PD Chq</v>
      </c>
      <c r="S3191" s="1" t="s">
        <v>3038</v>
      </c>
    </row>
    <row r="3192" spans="1:19" ht="15" customHeight="1" x14ac:dyDescent="0.35">
      <c r="A3192" s="4">
        <v>45537</v>
      </c>
      <c r="B3192" s="5">
        <f t="shared" si="912"/>
        <v>9</v>
      </c>
      <c r="C3192" s="5">
        <f t="shared" si="913"/>
        <v>2024</v>
      </c>
      <c r="D3192" s="5" t="s">
        <v>2937</v>
      </c>
      <c r="E3192" s="5" t="str">
        <f>VLOOKUP(F3192,'Set up'!$A$2:$C$57,2,FALSE)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up'!$A$2:$C$57,3,FALSE)</f>
        <v>45</v>
      </c>
      <c r="J3192" s="5">
        <f>VLOOKUP(F3192,'Set up'!$A$2:$D$57,4,FALSE)</f>
        <v>45</v>
      </c>
      <c r="K3192" s="4">
        <f t="shared" si="905"/>
        <v>45582</v>
      </c>
      <c r="L3192" s="5">
        <f t="shared" si="906"/>
        <v>10</v>
      </c>
      <c r="M3192" s="5">
        <f t="shared" si="907"/>
        <v>2024</v>
      </c>
      <c r="N3192" s="12">
        <v>220</v>
      </c>
      <c r="O3192" s="6">
        <f>-N3192</f>
        <v>-220</v>
      </c>
      <c r="P3192" s="12">
        <f t="shared" si="910"/>
        <v>0</v>
      </c>
      <c r="Q3192" s="7">
        <f t="shared" si="914"/>
        <v>5183130.3499999996</v>
      </c>
      <c r="R3192" s="44" t="str">
        <f>VLOOKUP(F3192,'Set up'!$A$2:$E$57,5,FALSE)</f>
        <v>PD Chq</v>
      </c>
      <c r="S3192" s="1" t="s">
        <v>3039</v>
      </c>
    </row>
    <row r="3193" spans="1:19" ht="15" customHeight="1" x14ac:dyDescent="0.35">
      <c r="A3193" s="4">
        <v>45537</v>
      </c>
      <c r="B3193" s="5">
        <f t="shared" si="912"/>
        <v>9</v>
      </c>
      <c r="C3193" s="5">
        <f t="shared" si="913"/>
        <v>2024</v>
      </c>
      <c r="D3193" s="5" t="s">
        <v>2938</v>
      </c>
      <c r="E3193" s="5" t="str">
        <f>VLOOKUP(F3193,'Set up'!$A$2:$C$57,2,FALSE)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up'!$A$2:$C$57,3,FALSE)</f>
        <v>Cash</v>
      </c>
      <c r="J3193" s="5">
        <f>VLOOKUP(F3193,'Set up'!$A$2:$D$57,4,FALSE)</f>
        <v>0</v>
      </c>
      <c r="K3193" s="4">
        <f t="shared" si="905"/>
        <v>45537</v>
      </c>
      <c r="L3193" s="5">
        <f t="shared" si="906"/>
        <v>9</v>
      </c>
      <c r="M3193" s="5">
        <f t="shared" si="907"/>
        <v>2024</v>
      </c>
      <c r="N3193" s="12">
        <v>300</v>
      </c>
      <c r="O3193" s="6">
        <f t="shared" ref="O3193" si="915">-N3193</f>
        <v>-300</v>
      </c>
      <c r="P3193" s="12">
        <f t="shared" si="910"/>
        <v>0</v>
      </c>
      <c r="Q3193" s="7">
        <f t="shared" si="914"/>
        <v>5183430.3499999996</v>
      </c>
      <c r="R3193" s="44" t="str">
        <f>VLOOKUP(F3193,'Set up'!$A$2:$E$57,5,FALSE)</f>
        <v>Cash</v>
      </c>
      <c r="S3193" s="1" t="s">
        <v>2961</v>
      </c>
    </row>
    <row r="3194" spans="1:19" ht="15" customHeight="1" x14ac:dyDescent="0.35">
      <c r="A3194" s="4">
        <v>45537</v>
      </c>
      <c r="B3194" s="5">
        <f t="shared" si="912"/>
        <v>9</v>
      </c>
      <c r="C3194" s="5">
        <f t="shared" si="913"/>
        <v>2024</v>
      </c>
      <c r="D3194" s="5" t="s">
        <v>2938</v>
      </c>
      <c r="E3194" s="5" t="str">
        <f>VLOOKUP(F3194,'Set up'!$A$2:$C$57,2,FALSE)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up'!$A$2:$C$57,3,FALSE)</f>
        <v>Cash</v>
      </c>
      <c r="J3194" s="5">
        <f>VLOOKUP(F3194,'Set up'!$A$2:$D$57,4,FALSE)</f>
        <v>0</v>
      </c>
      <c r="K3194" s="4">
        <f t="shared" si="905"/>
        <v>45537</v>
      </c>
      <c r="L3194" s="5">
        <f t="shared" si="906"/>
        <v>9</v>
      </c>
      <c r="M3194" s="5">
        <f t="shared" si="907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14"/>
        <v>5183655.3499999996</v>
      </c>
      <c r="R3194" s="44" t="str">
        <f>VLOOKUP(F3194,'Set up'!$A$2:$E$57,5,FALSE)</f>
        <v>Cash</v>
      </c>
      <c r="S3194" s="130" t="s">
        <v>2962</v>
      </c>
    </row>
    <row r="3195" spans="1:19" ht="15" customHeight="1" x14ac:dyDescent="0.35">
      <c r="A3195" s="4">
        <v>45538</v>
      </c>
      <c r="B3195" s="5">
        <f t="shared" si="912"/>
        <v>9</v>
      </c>
      <c r="C3195" s="5">
        <f t="shared" si="913"/>
        <v>2024</v>
      </c>
      <c r="D3195" s="5" t="s">
        <v>2940</v>
      </c>
      <c r="E3195" s="5" t="str">
        <f>VLOOKUP(F3195,'Set up'!$A$2:$C$57,2,FALSE)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up'!$A$2:$C$57,3,FALSE)</f>
        <v>Cash</v>
      </c>
      <c r="J3195" s="5">
        <f>VLOOKUP(F3195,'Set up'!$A$2:$D$57,4,FALSE)</f>
        <v>0</v>
      </c>
      <c r="K3195" s="4">
        <f t="shared" si="905"/>
        <v>45538</v>
      </c>
      <c r="L3195" s="5">
        <f t="shared" si="906"/>
        <v>9</v>
      </c>
      <c r="M3195" s="5">
        <f t="shared" si="907"/>
        <v>2024</v>
      </c>
      <c r="N3195" s="12">
        <v>1760</v>
      </c>
      <c r="O3195" s="6">
        <f t="shared" ref="O3195:O3197" si="916">-N3195</f>
        <v>-1760</v>
      </c>
      <c r="P3195" s="12">
        <f t="shared" si="910"/>
        <v>0</v>
      </c>
      <c r="Q3195" s="7">
        <f t="shared" si="914"/>
        <v>5185415.3499999996</v>
      </c>
      <c r="R3195" s="44" t="str">
        <f>VLOOKUP(F3195,'Set up'!$A$2:$E$57,5,FALSE)</f>
        <v>Cash</v>
      </c>
      <c r="S3195" s="1" t="s">
        <v>2989</v>
      </c>
    </row>
    <row r="3196" spans="1:19" ht="15" customHeight="1" x14ac:dyDescent="0.35">
      <c r="A3196" s="4">
        <v>45538</v>
      </c>
      <c r="B3196" s="5">
        <f t="shared" si="912"/>
        <v>9</v>
      </c>
      <c r="C3196" s="5">
        <f t="shared" si="913"/>
        <v>2024</v>
      </c>
      <c r="D3196" s="5" t="s">
        <v>2940</v>
      </c>
      <c r="E3196" s="5" t="str">
        <f>VLOOKUP(F3196,'Set up'!$A$2:$C$57,2,FALSE)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up'!$A$2:$C$57,3,FALSE)</f>
        <v>Cash</v>
      </c>
      <c r="J3196" s="5">
        <f>VLOOKUP(F3196,'Set up'!$A$2:$D$57,4,FALSE)</f>
        <v>0</v>
      </c>
      <c r="K3196" s="4">
        <f t="shared" si="905"/>
        <v>45538</v>
      </c>
      <c r="L3196" s="5">
        <f t="shared" si="906"/>
        <v>9</v>
      </c>
      <c r="M3196" s="5">
        <f t="shared" si="907"/>
        <v>2024</v>
      </c>
      <c r="N3196" s="12">
        <v>555</v>
      </c>
      <c r="O3196" s="6">
        <f t="shared" si="916"/>
        <v>-555</v>
      </c>
      <c r="P3196" s="12">
        <f t="shared" si="910"/>
        <v>0</v>
      </c>
      <c r="Q3196" s="7">
        <f t="shared" si="914"/>
        <v>5185970.3499999996</v>
      </c>
      <c r="R3196" s="44" t="str">
        <f>VLOOKUP(F3196,'Set up'!$A$2:$E$57,5,FALSE)</f>
        <v>Cash</v>
      </c>
      <c r="S3196" s="1" t="s">
        <v>2989</v>
      </c>
    </row>
    <row r="3197" spans="1:19" ht="15" customHeight="1" x14ac:dyDescent="0.35">
      <c r="A3197" s="4">
        <v>45538</v>
      </c>
      <c r="B3197" s="5">
        <f t="shared" si="912"/>
        <v>9</v>
      </c>
      <c r="C3197" s="5">
        <f t="shared" si="913"/>
        <v>2024</v>
      </c>
      <c r="D3197" s="5" t="s">
        <v>2940</v>
      </c>
      <c r="E3197" s="5" t="str">
        <f>VLOOKUP(F3197,'Set up'!$A$2:$C$57,2,FALSE)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up'!$A$2:$C$57,3,FALSE)</f>
        <v>Cash</v>
      </c>
      <c r="J3197" s="5">
        <f>VLOOKUP(F3197,'Set up'!$A$2:$D$57,4,FALSE)</f>
        <v>0</v>
      </c>
      <c r="K3197" s="4">
        <f t="shared" si="905"/>
        <v>45538</v>
      </c>
      <c r="L3197" s="5">
        <f t="shared" si="906"/>
        <v>9</v>
      </c>
      <c r="M3197" s="5">
        <f t="shared" si="907"/>
        <v>2024</v>
      </c>
      <c r="N3197" s="12">
        <v>95</v>
      </c>
      <c r="O3197" s="6">
        <f t="shared" si="916"/>
        <v>-95</v>
      </c>
      <c r="P3197" s="12">
        <f t="shared" si="910"/>
        <v>0</v>
      </c>
      <c r="Q3197" s="7">
        <f t="shared" si="914"/>
        <v>5186065.3499999996</v>
      </c>
      <c r="R3197" s="44" t="str">
        <f>VLOOKUP(F3197,'Set up'!$A$2:$E$57,5,FALSE)</f>
        <v>Cash</v>
      </c>
      <c r="S3197" s="1" t="s">
        <v>2989</v>
      </c>
    </row>
    <row r="3198" spans="1:19" ht="15" customHeight="1" x14ac:dyDescent="0.35">
      <c r="A3198" s="4">
        <v>45541</v>
      </c>
      <c r="B3198" s="5">
        <f t="shared" si="912"/>
        <v>9</v>
      </c>
      <c r="C3198" s="5">
        <f t="shared" si="913"/>
        <v>2024</v>
      </c>
      <c r="D3198" s="5" t="s">
        <v>2941</v>
      </c>
      <c r="E3198" s="5" t="str">
        <f>VLOOKUP(F3198,'Set up'!$A$2:$C$57,2,FALSE)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up'!$A$2:$C$57,3,FALSE)</f>
        <v>Cash</v>
      </c>
      <c r="J3198" s="5">
        <f>VLOOKUP(F3198,'Set up'!$A$2:$D$57,4,FALSE)</f>
        <v>0</v>
      </c>
      <c r="K3198" s="4">
        <f t="shared" si="905"/>
        <v>45541</v>
      </c>
      <c r="L3198" s="5">
        <f t="shared" si="906"/>
        <v>9</v>
      </c>
      <c r="M3198" s="5">
        <f t="shared" si="907"/>
        <v>2024</v>
      </c>
      <c r="N3198" s="12">
        <v>625</v>
      </c>
      <c r="O3198" s="12"/>
      <c r="P3198" s="12">
        <f t="shared" si="910"/>
        <v>625</v>
      </c>
      <c r="Q3198" s="7">
        <f t="shared" si="914"/>
        <v>5186690.3499999996</v>
      </c>
      <c r="R3198" s="44" t="str">
        <f>VLOOKUP(F3198,'Set up'!$A$2:$E$57,5,FALSE)</f>
        <v>Trsf</v>
      </c>
    </row>
    <row r="3199" spans="1:19" ht="15" customHeight="1" x14ac:dyDescent="0.35">
      <c r="A3199" s="4">
        <v>45541</v>
      </c>
      <c r="B3199" s="5">
        <f t="shared" si="912"/>
        <v>9</v>
      </c>
      <c r="C3199" s="5">
        <f t="shared" si="913"/>
        <v>2024</v>
      </c>
      <c r="D3199" s="5" t="s">
        <v>2942</v>
      </c>
      <c r="E3199" s="5" t="str">
        <f>VLOOKUP(F3199,'Set up'!$A$2:$C$57,2,FALSE)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up'!$A$2:$C$57,3,FALSE)</f>
        <v>Cash</v>
      </c>
      <c r="J3199" s="5">
        <f>VLOOKUP(F3199,'Set up'!$A$2:$D$57,4,FALSE)</f>
        <v>0</v>
      </c>
      <c r="K3199" s="4">
        <f t="shared" si="905"/>
        <v>45541</v>
      </c>
      <c r="L3199" s="5">
        <f t="shared" si="906"/>
        <v>9</v>
      </c>
      <c r="M3199" s="5">
        <f t="shared" si="907"/>
        <v>2024</v>
      </c>
      <c r="N3199" s="12">
        <v>16280</v>
      </c>
      <c r="O3199" s="12"/>
      <c r="P3199" s="12">
        <f t="shared" si="910"/>
        <v>16280</v>
      </c>
      <c r="Q3199" s="7">
        <f t="shared" si="914"/>
        <v>5202970.3499999996</v>
      </c>
      <c r="R3199" s="44" t="str">
        <f>VLOOKUP(F3199,'Set up'!$A$2:$E$57,5,FALSE)</f>
        <v>Trsf</v>
      </c>
    </row>
    <row r="3200" spans="1:19" ht="15" customHeight="1" x14ac:dyDescent="0.35">
      <c r="A3200" s="4">
        <v>45541</v>
      </c>
      <c r="B3200" s="5">
        <f t="shared" si="912"/>
        <v>9</v>
      </c>
      <c r="C3200" s="5">
        <f t="shared" si="913"/>
        <v>2024</v>
      </c>
      <c r="D3200" s="5" t="s">
        <v>2942</v>
      </c>
      <c r="E3200" s="5" t="str">
        <f>VLOOKUP(F3200,'Set up'!$A$2:$C$57,2,FALSE)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up'!$A$2:$C$57,3,FALSE)</f>
        <v>Cash</v>
      </c>
      <c r="J3200" s="5">
        <f>VLOOKUP(F3200,'Set up'!$A$2:$D$57,4,FALSE)</f>
        <v>0</v>
      </c>
      <c r="K3200" s="4">
        <f t="shared" si="905"/>
        <v>45541</v>
      </c>
      <c r="L3200" s="5">
        <f t="shared" si="906"/>
        <v>9</v>
      </c>
      <c r="M3200" s="5">
        <f t="shared" si="907"/>
        <v>2024</v>
      </c>
      <c r="N3200" s="12">
        <v>6372</v>
      </c>
      <c r="O3200" s="12"/>
      <c r="P3200" s="12">
        <f t="shared" si="910"/>
        <v>6372</v>
      </c>
      <c r="Q3200" s="7">
        <f t="shared" si="914"/>
        <v>5209342.3499999996</v>
      </c>
      <c r="R3200" s="44" t="str">
        <f>VLOOKUP(F3200,'Set up'!$A$2:$E$57,5,FALSE)</f>
        <v>Trsf</v>
      </c>
    </row>
    <row r="3201" spans="1:19" ht="15" customHeight="1" x14ac:dyDescent="0.35">
      <c r="A3201" s="4">
        <v>45541</v>
      </c>
      <c r="B3201" s="5">
        <f t="shared" si="912"/>
        <v>9</v>
      </c>
      <c r="C3201" s="5">
        <f t="shared" si="913"/>
        <v>2024</v>
      </c>
      <c r="D3201" s="5" t="s">
        <v>2942</v>
      </c>
      <c r="E3201" s="5" t="str">
        <f>VLOOKUP(F3201,'Set up'!$A$2:$C$57,2,FALSE)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up'!$A$2:$C$57,3,FALSE)</f>
        <v>Cash</v>
      </c>
      <c r="J3201" s="5">
        <f>VLOOKUP(F3201,'Set up'!$A$2:$D$57,4,FALSE)</f>
        <v>0</v>
      </c>
      <c r="K3201" s="4">
        <f t="shared" si="905"/>
        <v>45541</v>
      </c>
      <c r="L3201" s="5">
        <f t="shared" si="906"/>
        <v>9</v>
      </c>
      <c r="M3201" s="5">
        <f t="shared" si="907"/>
        <v>2024</v>
      </c>
      <c r="N3201" s="12">
        <v>4054.5</v>
      </c>
      <c r="O3201" s="12"/>
      <c r="P3201" s="12">
        <f t="shared" si="910"/>
        <v>4054.5</v>
      </c>
      <c r="Q3201" s="7">
        <f t="shared" si="914"/>
        <v>5213396.8499999996</v>
      </c>
      <c r="R3201" s="44" t="str">
        <f>VLOOKUP(F3201,'Set up'!$A$2:$E$57,5,FALSE)</f>
        <v>Trsf</v>
      </c>
    </row>
    <row r="3202" spans="1:19" ht="15" customHeight="1" x14ac:dyDescent="0.35">
      <c r="A3202" s="4">
        <v>45541</v>
      </c>
      <c r="B3202" s="5">
        <f t="shared" si="912"/>
        <v>9</v>
      </c>
      <c r="C3202" s="5">
        <f t="shared" si="913"/>
        <v>2024</v>
      </c>
      <c r="D3202" s="5" t="s">
        <v>2942</v>
      </c>
      <c r="E3202" s="5" t="str">
        <f>VLOOKUP(F3202,'Set up'!$A$2:$C$57,2,FALSE)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up'!$A$2:$C$57,3,FALSE)</f>
        <v>Cash</v>
      </c>
      <c r="J3202" s="5">
        <f>VLOOKUP(F3202,'Set up'!$A$2:$D$57,4,FALSE)</f>
        <v>0</v>
      </c>
      <c r="K3202" s="4">
        <f t="shared" si="905"/>
        <v>45541</v>
      </c>
      <c r="L3202" s="5">
        <f t="shared" si="906"/>
        <v>9</v>
      </c>
      <c r="M3202" s="5">
        <f t="shared" si="907"/>
        <v>2024</v>
      </c>
      <c r="N3202" s="12">
        <v>1000</v>
      </c>
      <c r="O3202" s="12"/>
      <c r="P3202" s="12">
        <f t="shared" si="910"/>
        <v>1000</v>
      </c>
      <c r="Q3202" s="7">
        <f t="shared" si="914"/>
        <v>5214396.8499999996</v>
      </c>
      <c r="R3202" s="44" t="str">
        <f>VLOOKUP(F3202,'Set up'!$A$2:$E$57,5,FALSE)</f>
        <v>Trsf</v>
      </c>
    </row>
    <row r="3203" spans="1:19" ht="15" customHeight="1" x14ac:dyDescent="0.35">
      <c r="A3203" s="4">
        <v>45541</v>
      </c>
      <c r="B3203" s="5">
        <f t="shared" si="912"/>
        <v>9</v>
      </c>
      <c r="C3203" s="5">
        <f t="shared" si="913"/>
        <v>2024</v>
      </c>
      <c r="D3203" s="5" t="s">
        <v>2942</v>
      </c>
      <c r="E3203" s="5" t="str">
        <f>VLOOKUP(F3203,'Set up'!$A$2:$C$57,2,FALSE)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up'!$A$2:$C$57,3,FALSE)</f>
        <v>Cash</v>
      </c>
      <c r="J3203" s="5">
        <f>VLOOKUP(F3203,'Set up'!$A$2:$D$57,4,FALSE)</f>
        <v>0</v>
      </c>
      <c r="K3203" s="4">
        <f t="shared" ref="K3203:K3266" si="917">A3203+J3203</f>
        <v>45541</v>
      </c>
      <c r="L3203" s="5">
        <f t="shared" ref="L3203:L3266" si="918">MONTH(K3203)</f>
        <v>9</v>
      </c>
      <c r="M3203" s="5">
        <f t="shared" ref="M3203:M3266" si="919">YEAR(K3203)</f>
        <v>2024</v>
      </c>
      <c r="N3203" s="12">
        <v>380</v>
      </c>
      <c r="O3203" s="12"/>
      <c r="P3203" s="12">
        <f t="shared" si="910"/>
        <v>380</v>
      </c>
      <c r="Q3203" s="7">
        <f t="shared" si="914"/>
        <v>5214776.8499999996</v>
      </c>
      <c r="R3203" s="44" t="str">
        <f>VLOOKUP(F3203,'Set up'!$A$2:$E$57,5,FALSE)</f>
        <v>Trsf</v>
      </c>
    </row>
    <row r="3204" spans="1:19" ht="15" customHeight="1" x14ac:dyDescent="0.35">
      <c r="A3204" s="4">
        <v>45542</v>
      </c>
      <c r="B3204" s="5">
        <f t="shared" si="912"/>
        <v>9</v>
      </c>
      <c r="C3204" s="5">
        <f t="shared" si="913"/>
        <v>2024</v>
      </c>
      <c r="D3204" s="5" t="s">
        <v>2943</v>
      </c>
      <c r="E3204" s="5" t="str">
        <f>VLOOKUP(F3204,'Set up'!$A$2:$C$57,2,FALSE)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up'!$A$2:$C$57,3,FALSE)</f>
        <v>Cash</v>
      </c>
      <c r="J3204" s="5">
        <f>VLOOKUP(F3204,'Set up'!$A$2:$D$57,4,FALSE)</f>
        <v>0</v>
      </c>
      <c r="K3204" s="4">
        <f t="shared" si="917"/>
        <v>45542</v>
      </c>
      <c r="L3204" s="5">
        <f t="shared" si="918"/>
        <v>9</v>
      </c>
      <c r="M3204" s="5">
        <f t="shared" si="919"/>
        <v>2024</v>
      </c>
      <c r="N3204" s="12">
        <v>1672</v>
      </c>
      <c r="O3204" s="12">
        <f>-200-1472</f>
        <v>-1672</v>
      </c>
      <c r="P3204" s="12">
        <f t="shared" si="910"/>
        <v>0</v>
      </c>
      <c r="Q3204" s="7">
        <f t="shared" si="914"/>
        <v>5216448.8499999996</v>
      </c>
      <c r="R3204" s="44" t="str">
        <f>VLOOKUP(F3204,'Set up'!$A$2:$E$57,5,FALSE)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12"/>
        <v>9</v>
      </c>
      <c r="C3205" s="5">
        <f t="shared" si="913"/>
        <v>2024</v>
      </c>
      <c r="D3205" s="5" t="s">
        <v>2943</v>
      </c>
      <c r="E3205" s="5" t="str">
        <f>VLOOKUP(F3205,'Set up'!$A$2:$C$57,2,FALSE)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up'!$A$2:$C$57,3,FALSE)</f>
        <v>Cash</v>
      </c>
      <c r="J3205" s="5">
        <f>VLOOKUP(F3205,'Set up'!$A$2:$D$57,4,FALSE)</f>
        <v>0</v>
      </c>
      <c r="K3205" s="4">
        <f t="shared" si="917"/>
        <v>45542</v>
      </c>
      <c r="L3205" s="5">
        <f t="shared" si="918"/>
        <v>9</v>
      </c>
      <c r="M3205" s="5">
        <f t="shared" si="919"/>
        <v>2024</v>
      </c>
      <c r="N3205" s="12">
        <v>420</v>
      </c>
      <c r="O3205" s="6">
        <f t="shared" ref="O3205:O3207" si="920">-N3205</f>
        <v>-420</v>
      </c>
      <c r="P3205" s="12">
        <f t="shared" si="910"/>
        <v>0</v>
      </c>
      <c r="Q3205" s="7">
        <f t="shared" si="914"/>
        <v>5216868.8499999996</v>
      </c>
      <c r="R3205" s="44" t="str">
        <f>VLOOKUP(F3205,'Set up'!$A$2:$E$57,5,FALSE)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12"/>
        <v>9</v>
      </c>
      <c r="C3206" s="5">
        <f t="shared" si="913"/>
        <v>2024</v>
      </c>
      <c r="D3206" s="5" t="s">
        <v>2943</v>
      </c>
      <c r="E3206" s="5" t="str">
        <f>VLOOKUP(F3206,'Set up'!$A$2:$C$57,2,FALSE)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up'!$A$2:$C$57,3,FALSE)</f>
        <v>Cash</v>
      </c>
      <c r="J3206" s="5">
        <f>VLOOKUP(F3206,'Set up'!$A$2:$D$57,4,FALSE)</f>
        <v>0</v>
      </c>
      <c r="K3206" s="4">
        <f t="shared" si="917"/>
        <v>45542</v>
      </c>
      <c r="L3206" s="5">
        <f t="shared" si="918"/>
        <v>9</v>
      </c>
      <c r="M3206" s="5">
        <f t="shared" si="919"/>
        <v>2024</v>
      </c>
      <c r="N3206" s="12">
        <v>110</v>
      </c>
      <c r="O3206" s="6">
        <f t="shared" si="920"/>
        <v>-110</v>
      </c>
      <c r="P3206" s="12">
        <f t="shared" si="910"/>
        <v>0</v>
      </c>
      <c r="Q3206" s="7">
        <f t="shared" si="914"/>
        <v>5216978.8499999996</v>
      </c>
      <c r="R3206" s="44" t="str">
        <f>VLOOKUP(F3206,'Set up'!$A$2:$E$57,5,FALSE)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12"/>
        <v>9</v>
      </c>
      <c r="C3207" s="5">
        <f t="shared" si="913"/>
        <v>2024</v>
      </c>
      <c r="D3207" s="5" t="s">
        <v>2943</v>
      </c>
      <c r="E3207" s="5" t="str">
        <f>VLOOKUP(F3207,'Set up'!$A$2:$C$57,2,FALSE)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up'!$A$2:$C$57,3,FALSE)</f>
        <v>Cash</v>
      </c>
      <c r="J3207" s="5">
        <f>VLOOKUP(F3207,'Set up'!$A$2:$D$57,4,FALSE)</f>
        <v>0</v>
      </c>
      <c r="K3207" s="4">
        <f t="shared" si="917"/>
        <v>45542</v>
      </c>
      <c r="L3207" s="5">
        <f t="shared" si="918"/>
        <v>9</v>
      </c>
      <c r="M3207" s="5">
        <f t="shared" si="919"/>
        <v>2024</v>
      </c>
      <c r="N3207" s="12">
        <v>62.5</v>
      </c>
      <c r="O3207" s="6">
        <f t="shared" si="920"/>
        <v>-62.5</v>
      </c>
      <c r="P3207" s="12">
        <f t="shared" si="910"/>
        <v>0</v>
      </c>
      <c r="Q3207" s="7">
        <f t="shared" si="914"/>
        <v>5217041.3499999996</v>
      </c>
      <c r="R3207" s="44" t="str">
        <f>VLOOKUP(F3207,'Set up'!$A$2:$E$57,5,FALSE)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12"/>
        <v>9</v>
      </c>
      <c r="C3208" s="5">
        <f t="shared" si="913"/>
        <v>2024</v>
      </c>
      <c r="D3208" s="5" t="s">
        <v>2944</v>
      </c>
      <c r="E3208" s="5" t="str">
        <f>VLOOKUP(F3208,'Set up'!$A$2:$C$57,2,FALSE)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up'!$A$2:$C$57,3,FALSE)</f>
        <v>Cash</v>
      </c>
      <c r="J3208" s="5">
        <f>VLOOKUP(F3208,'Set up'!$A$2:$D$57,4,FALSE)</f>
        <v>0</v>
      </c>
      <c r="K3208" s="4">
        <f t="shared" si="917"/>
        <v>45543</v>
      </c>
      <c r="L3208" s="5">
        <f t="shared" si="918"/>
        <v>9</v>
      </c>
      <c r="M3208" s="5">
        <f t="shared" si="919"/>
        <v>2024</v>
      </c>
      <c r="N3208" s="12">
        <v>405</v>
      </c>
      <c r="O3208" s="12"/>
      <c r="P3208" s="12">
        <f t="shared" si="910"/>
        <v>405</v>
      </c>
      <c r="Q3208" s="7">
        <f t="shared" si="914"/>
        <v>5217446.3499999996</v>
      </c>
      <c r="R3208" s="44" t="str">
        <f>VLOOKUP(F3208,'Set up'!$A$2:$E$57,5,FALSE)</f>
        <v>Trsf</v>
      </c>
    </row>
    <row r="3209" spans="1:19" ht="15" customHeight="1" x14ac:dyDescent="0.35">
      <c r="A3209" s="4">
        <v>45543</v>
      </c>
      <c r="B3209" s="5">
        <f t="shared" si="912"/>
        <v>9</v>
      </c>
      <c r="C3209" s="5">
        <f t="shared" si="913"/>
        <v>2024</v>
      </c>
      <c r="D3209" s="5" t="s">
        <v>2944</v>
      </c>
      <c r="E3209" s="5" t="str">
        <f>VLOOKUP(F3209,'Set up'!$A$2:$C$57,2,FALSE)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up'!$A$2:$C$57,3,FALSE)</f>
        <v>Cash</v>
      </c>
      <c r="J3209" s="5">
        <f>VLOOKUP(F3209,'Set up'!$A$2:$D$57,4,FALSE)</f>
        <v>0</v>
      </c>
      <c r="K3209" s="4">
        <f t="shared" si="917"/>
        <v>45543</v>
      </c>
      <c r="L3209" s="5">
        <f t="shared" si="918"/>
        <v>9</v>
      </c>
      <c r="M3209" s="5">
        <f t="shared" si="919"/>
        <v>2024</v>
      </c>
      <c r="N3209" s="12">
        <v>110</v>
      </c>
      <c r="O3209" s="12"/>
      <c r="P3209" s="12">
        <f t="shared" si="910"/>
        <v>110</v>
      </c>
      <c r="Q3209" s="7">
        <f t="shared" si="914"/>
        <v>5217556.3499999996</v>
      </c>
      <c r="R3209" s="44" t="str">
        <f>VLOOKUP(F3209,'Set up'!$A$2:$E$57,5,FALSE)</f>
        <v>Trsf</v>
      </c>
    </row>
    <row r="3210" spans="1:19" ht="15" customHeight="1" x14ac:dyDescent="0.35">
      <c r="A3210" s="4">
        <v>45545</v>
      </c>
      <c r="B3210" s="5">
        <f t="shared" si="912"/>
        <v>9</v>
      </c>
      <c r="C3210" s="5">
        <f t="shared" si="913"/>
        <v>2024</v>
      </c>
      <c r="D3210" s="5" t="s">
        <v>2945</v>
      </c>
      <c r="E3210" s="5" t="str">
        <f>VLOOKUP(F3210,'Set up'!$A$2:$C$57,2,FALSE)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up'!$A$2:$C$57,3,FALSE)</f>
        <v>120</v>
      </c>
      <c r="J3210" s="5">
        <f>VLOOKUP(F3210,'Set up'!$A$2:$D$57,4,FALSE)</f>
        <v>120</v>
      </c>
      <c r="K3210" s="4">
        <f t="shared" si="917"/>
        <v>45665</v>
      </c>
      <c r="L3210" s="5">
        <f t="shared" si="918"/>
        <v>1</v>
      </c>
      <c r="M3210" s="5">
        <f t="shared" si="919"/>
        <v>2025</v>
      </c>
      <c r="N3210" s="12">
        <v>16060</v>
      </c>
      <c r="O3210" s="12"/>
      <c r="P3210" s="12">
        <f t="shared" si="910"/>
        <v>16060</v>
      </c>
      <c r="Q3210" s="7">
        <f t="shared" si="914"/>
        <v>5233616.3499999996</v>
      </c>
      <c r="R3210" s="44" t="str">
        <f>VLOOKUP(F3210,'Set up'!$A$2:$E$57,5,FALSE)</f>
        <v>Trsf</v>
      </c>
    </row>
    <row r="3211" spans="1:19" ht="15" customHeight="1" x14ac:dyDescent="0.35">
      <c r="A3211" s="4">
        <v>45545</v>
      </c>
      <c r="B3211" s="5">
        <f t="shared" si="912"/>
        <v>9</v>
      </c>
      <c r="C3211" s="5">
        <f t="shared" si="913"/>
        <v>2024</v>
      </c>
      <c r="D3211" s="5" t="s">
        <v>2945</v>
      </c>
      <c r="E3211" s="5" t="str">
        <f>VLOOKUP(F3211,'Set up'!$A$2:$C$57,2,FALSE)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up'!$A$2:$C$57,3,FALSE)</f>
        <v>120</v>
      </c>
      <c r="J3211" s="5">
        <f>VLOOKUP(F3211,'Set up'!$A$2:$D$57,4,FALSE)</f>
        <v>120</v>
      </c>
      <c r="K3211" s="4">
        <f t="shared" si="917"/>
        <v>45665</v>
      </c>
      <c r="L3211" s="5">
        <f t="shared" si="918"/>
        <v>1</v>
      </c>
      <c r="M3211" s="5">
        <f t="shared" si="919"/>
        <v>2025</v>
      </c>
      <c r="N3211" s="12">
        <v>1740</v>
      </c>
      <c r="O3211" s="12"/>
      <c r="P3211" s="12">
        <f t="shared" si="910"/>
        <v>1740</v>
      </c>
      <c r="Q3211" s="7">
        <f t="shared" si="914"/>
        <v>5235356.3499999996</v>
      </c>
      <c r="R3211" s="44" t="str">
        <f>VLOOKUP(F3211,'Set up'!$A$2:$E$57,5,FALSE)</f>
        <v>Trsf</v>
      </c>
    </row>
    <row r="3212" spans="1:19" ht="15" customHeight="1" x14ac:dyDescent="0.35">
      <c r="A3212" s="4">
        <v>45545</v>
      </c>
      <c r="B3212" s="5">
        <f t="shared" si="912"/>
        <v>9</v>
      </c>
      <c r="C3212" s="5">
        <f t="shared" si="913"/>
        <v>2024</v>
      </c>
      <c r="D3212" s="5" t="s">
        <v>2945</v>
      </c>
      <c r="E3212" s="5" t="str">
        <f>VLOOKUP(F3212,'Set up'!$A$2:$C$57,2,FALSE)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up'!$A$2:$C$57,3,FALSE)</f>
        <v>120</v>
      </c>
      <c r="J3212" s="5">
        <f>VLOOKUP(F3212,'Set up'!$A$2:$D$57,4,FALSE)</f>
        <v>120</v>
      </c>
      <c r="K3212" s="4">
        <f t="shared" si="917"/>
        <v>45665</v>
      </c>
      <c r="L3212" s="5">
        <f t="shared" si="918"/>
        <v>1</v>
      </c>
      <c r="M3212" s="5">
        <f t="shared" si="919"/>
        <v>2025</v>
      </c>
      <c r="N3212" s="12">
        <v>575</v>
      </c>
      <c r="O3212" s="12"/>
      <c r="P3212" s="12">
        <f t="shared" si="910"/>
        <v>575</v>
      </c>
      <c r="Q3212" s="7">
        <f t="shared" si="914"/>
        <v>5235931.3499999996</v>
      </c>
      <c r="R3212" s="44" t="str">
        <f>VLOOKUP(F3212,'Set up'!$A$2:$E$57,5,FALSE)</f>
        <v>Trsf</v>
      </c>
    </row>
    <row r="3213" spans="1:19" ht="15" customHeight="1" x14ac:dyDescent="0.35">
      <c r="A3213" s="4">
        <v>45545</v>
      </c>
      <c r="B3213" s="5">
        <f t="shared" si="912"/>
        <v>9</v>
      </c>
      <c r="C3213" s="5">
        <f t="shared" si="913"/>
        <v>2024</v>
      </c>
      <c r="D3213" s="5" t="s">
        <v>2945</v>
      </c>
      <c r="E3213" s="5" t="str">
        <f>VLOOKUP(F3213,'Set up'!$A$2:$C$57,2,FALSE)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up'!$A$2:$C$57,3,FALSE)</f>
        <v>120</v>
      </c>
      <c r="J3213" s="5">
        <f>VLOOKUP(F3213,'Set up'!$A$2:$D$57,4,FALSE)</f>
        <v>120</v>
      </c>
      <c r="K3213" s="4">
        <f t="shared" si="917"/>
        <v>45665</v>
      </c>
      <c r="L3213" s="5">
        <f t="shared" si="918"/>
        <v>1</v>
      </c>
      <c r="M3213" s="5">
        <f t="shared" si="919"/>
        <v>2025</v>
      </c>
      <c r="N3213" s="12">
        <v>440</v>
      </c>
      <c r="O3213" s="12"/>
      <c r="P3213" s="12">
        <f t="shared" si="910"/>
        <v>440</v>
      </c>
      <c r="Q3213" s="7">
        <f t="shared" si="914"/>
        <v>5236371.3499999996</v>
      </c>
      <c r="R3213" s="44" t="str">
        <f>VLOOKUP(F3213,'Set up'!$A$2:$E$57,5,FALSE)</f>
        <v>Trsf</v>
      </c>
    </row>
    <row r="3214" spans="1:19" ht="15" customHeight="1" x14ac:dyDescent="0.35">
      <c r="A3214" s="4">
        <v>45545</v>
      </c>
      <c r="B3214" s="5">
        <f t="shared" si="912"/>
        <v>9</v>
      </c>
      <c r="C3214" s="5">
        <f t="shared" si="913"/>
        <v>2024</v>
      </c>
      <c r="D3214" s="5" t="s">
        <v>2945</v>
      </c>
      <c r="E3214" s="5" t="str">
        <f>VLOOKUP(F3214,'Set up'!$A$2:$C$57,2,FALSE)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up'!$A$2:$C$57,3,FALSE)</f>
        <v>120</v>
      </c>
      <c r="J3214" s="5">
        <f>VLOOKUP(F3214,'Set up'!$A$2:$D$57,4,FALSE)</f>
        <v>120</v>
      </c>
      <c r="K3214" s="4">
        <f t="shared" si="917"/>
        <v>45665</v>
      </c>
      <c r="L3214" s="5">
        <f t="shared" si="918"/>
        <v>1</v>
      </c>
      <c r="M3214" s="5">
        <f t="shared" si="919"/>
        <v>2025</v>
      </c>
      <c r="N3214" s="12">
        <v>460.8</v>
      </c>
      <c r="O3214" s="12"/>
      <c r="P3214" s="12">
        <f t="shared" si="910"/>
        <v>460.8</v>
      </c>
      <c r="Q3214" s="7">
        <f t="shared" si="914"/>
        <v>5236832.1499999994</v>
      </c>
      <c r="R3214" s="44" t="str">
        <f>VLOOKUP(F3214,'Set up'!$A$2:$E$57,5,FALSE)</f>
        <v>Trsf</v>
      </c>
    </row>
    <row r="3215" spans="1:19" ht="15" customHeight="1" x14ac:dyDescent="0.35">
      <c r="A3215" s="4">
        <v>45545</v>
      </c>
      <c r="B3215" s="5">
        <f t="shared" si="912"/>
        <v>9</v>
      </c>
      <c r="C3215" s="5">
        <f t="shared" si="913"/>
        <v>2024</v>
      </c>
      <c r="D3215" s="5" t="s">
        <v>2945</v>
      </c>
      <c r="E3215" s="5" t="str">
        <f>VLOOKUP(F3215,'Set up'!$A$2:$C$57,2,FALSE)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up'!$A$2:$C$57,3,FALSE)</f>
        <v>120</v>
      </c>
      <c r="J3215" s="5">
        <f>VLOOKUP(F3215,'Set up'!$A$2:$D$57,4,FALSE)</f>
        <v>120</v>
      </c>
      <c r="K3215" s="4">
        <f t="shared" si="917"/>
        <v>45665</v>
      </c>
      <c r="L3215" s="5">
        <f t="shared" si="918"/>
        <v>1</v>
      </c>
      <c r="M3215" s="5">
        <f t="shared" si="919"/>
        <v>2025</v>
      </c>
      <c r="N3215" s="12">
        <v>395</v>
      </c>
      <c r="O3215" s="12"/>
      <c r="P3215" s="12">
        <f t="shared" si="910"/>
        <v>395</v>
      </c>
      <c r="Q3215" s="7">
        <f t="shared" si="914"/>
        <v>5237227.1499999994</v>
      </c>
      <c r="R3215" s="44" t="str">
        <f>VLOOKUP(F3215,'Set up'!$A$2:$E$57,5,FALSE)</f>
        <v>Trsf</v>
      </c>
    </row>
    <row r="3216" spans="1:19" ht="15" customHeight="1" x14ac:dyDescent="0.35">
      <c r="A3216" s="4">
        <v>45545</v>
      </c>
      <c r="B3216" s="5">
        <f t="shared" si="912"/>
        <v>9</v>
      </c>
      <c r="C3216" s="5">
        <f t="shared" si="913"/>
        <v>2024</v>
      </c>
      <c r="D3216" s="5" t="s">
        <v>2945</v>
      </c>
      <c r="E3216" s="5" t="str">
        <f>VLOOKUP(F3216,'Set up'!$A$2:$C$57,2,FALSE)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up'!$A$2:$C$57,3,FALSE)</f>
        <v>120</v>
      </c>
      <c r="J3216" s="5">
        <f>VLOOKUP(F3216,'Set up'!$A$2:$D$57,4,FALSE)</f>
        <v>120</v>
      </c>
      <c r="K3216" s="4">
        <f t="shared" si="917"/>
        <v>45665</v>
      </c>
      <c r="L3216" s="5">
        <f t="shared" si="918"/>
        <v>1</v>
      </c>
      <c r="M3216" s="5">
        <f t="shared" si="919"/>
        <v>2025</v>
      </c>
      <c r="N3216" s="12">
        <v>165</v>
      </c>
      <c r="O3216" s="12"/>
      <c r="P3216" s="12">
        <f t="shared" si="910"/>
        <v>165</v>
      </c>
      <c r="Q3216" s="7">
        <f t="shared" si="914"/>
        <v>5237392.1499999994</v>
      </c>
      <c r="R3216" s="44" t="str">
        <f>VLOOKUP(F3216,'Set up'!$A$2:$E$57,5,FALSE)</f>
        <v>Trsf</v>
      </c>
    </row>
    <row r="3217" spans="1:18" ht="15" customHeight="1" x14ac:dyDescent="0.35">
      <c r="A3217" s="4">
        <v>45545</v>
      </c>
      <c r="B3217" s="5">
        <f t="shared" si="912"/>
        <v>9</v>
      </c>
      <c r="C3217" s="5">
        <f t="shared" si="913"/>
        <v>2024</v>
      </c>
      <c r="D3217" s="5" t="s">
        <v>2945</v>
      </c>
      <c r="E3217" s="5" t="str">
        <f>VLOOKUP(F3217,'Set up'!$A$2:$C$57,2,FALSE)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up'!$A$2:$C$57,3,FALSE)</f>
        <v>120</v>
      </c>
      <c r="J3217" s="5">
        <f>VLOOKUP(F3217,'Set up'!$A$2:$D$57,4,FALSE)</f>
        <v>120</v>
      </c>
      <c r="K3217" s="4">
        <f t="shared" si="917"/>
        <v>45665</v>
      </c>
      <c r="L3217" s="5">
        <f t="shared" si="918"/>
        <v>1</v>
      </c>
      <c r="M3217" s="5">
        <f t="shared" si="919"/>
        <v>2025</v>
      </c>
      <c r="N3217" s="12">
        <v>1190</v>
      </c>
      <c r="O3217" s="12"/>
      <c r="P3217" s="12">
        <f t="shared" si="910"/>
        <v>1190</v>
      </c>
      <c r="Q3217" s="7">
        <f t="shared" si="914"/>
        <v>5238582.1499999994</v>
      </c>
      <c r="R3217" s="44" t="str">
        <f>VLOOKUP(F3217,'Set up'!$A$2:$E$57,5,FALSE)</f>
        <v>Trsf</v>
      </c>
    </row>
    <row r="3218" spans="1:18" ht="15" customHeight="1" x14ac:dyDescent="0.35">
      <c r="A3218" s="4">
        <v>45546</v>
      </c>
      <c r="B3218" s="5">
        <f t="shared" si="912"/>
        <v>9</v>
      </c>
      <c r="C3218" s="5">
        <f t="shared" si="913"/>
        <v>2024</v>
      </c>
      <c r="D3218" s="5" t="s">
        <v>2946</v>
      </c>
      <c r="E3218" s="5" t="str">
        <f>VLOOKUP(F3218,'Set up'!$A$2:$C$57,2,FALSE)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up'!$A$2:$C$57,3,FALSE)</f>
        <v>Cash</v>
      </c>
      <c r="J3218" s="5">
        <f>VLOOKUP(F3218,'Set up'!$A$2:$D$57,4,FALSE)</f>
        <v>0</v>
      </c>
      <c r="K3218" s="4">
        <f t="shared" si="917"/>
        <v>45546</v>
      </c>
      <c r="L3218" s="5">
        <f t="shared" si="918"/>
        <v>9</v>
      </c>
      <c r="M3218" s="5">
        <f t="shared" si="919"/>
        <v>2024</v>
      </c>
      <c r="N3218" s="12">
        <v>1760</v>
      </c>
      <c r="O3218" s="12"/>
      <c r="P3218" s="12">
        <f t="shared" si="910"/>
        <v>1760</v>
      </c>
      <c r="Q3218" s="7">
        <f t="shared" si="914"/>
        <v>5240342.1499999994</v>
      </c>
      <c r="R3218" s="44" t="str">
        <f>VLOOKUP(F3218,'Set up'!$A$2:$E$57,5,FALSE)</f>
        <v>Trsf</v>
      </c>
    </row>
    <row r="3219" spans="1:18" ht="15" customHeight="1" x14ac:dyDescent="0.35">
      <c r="A3219" s="4">
        <v>45546</v>
      </c>
      <c r="B3219" s="5">
        <f t="shared" si="912"/>
        <v>9</v>
      </c>
      <c r="C3219" s="5">
        <f t="shared" si="913"/>
        <v>2024</v>
      </c>
      <c r="D3219" s="5" t="s">
        <v>2946</v>
      </c>
      <c r="E3219" s="5" t="str">
        <f>VLOOKUP(F3219,'Set up'!$A$2:$C$57,2,FALSE)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up'!$A$2:$C$57,3,FALSE)</f>
        <v>Cash</v>
      </c>
      <c r="J3219" s="5">
        <f>VLOOKUP(F3219,'Set up'!$A$2:$D$57,4,FALSE)</f>
        <v>0</v>
      </c>
      <c r="K3219" s="4">
        <f t="shared" si="917"/>
        <v>45546</v>
      </c>
      <c r="L3219" s="5">
        <f t="shared" si="918"/>
        <v>9</v>
      </c>
      <c r="M3219" s="5">
        <f t="shared" si="919"/>
        <v>2024</v>
      </c>
      <c r="N3219" s="12">
        <v>187.5</v>
      </c>
      <c r="O3219" s="12"/>
      <c r="P3219" s="12">
        <f t="shared" si="910"/>
        <v>187.5</v>
      </c>
      <c r="Q3219" s="7">
        <f t="shared" si="914"/>
        <v>5240529.6499999994</v>
      </c>
      <c r="R3219" s="44" t="str">
        <f>VLOOKUP(F3219,'Set up'!$A$2:$E$57,5,FALSE)</f>
        <v>Trsf</v>
      </c>
    </row>
    <row r="3220" spans="1:18" ht="15" customHeight="1" x14ac:dyDescent="0.35">
      <c r="A3220" s="4">
        <v>45546</v>
      </c>
      <c r="B3220" s="5">
        <f t="shared" si="912"/>
        <v>9</v>
      </c>
      <c r="C3220" s="5">
        <f t="shared" si="913"/>
        <v>2024</v>
      </c>
      <c r="D3220" s="5" t="s">
        <v>2946</v>
      </c>
      <c r="E3220" s="5" t="str">
        <f>VLOOKUP(F3220,'Set up'!$A$2:$C$57,2,FALSE)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up'!$A$2:$C$57,3,FALSE)</f>
        <v>Cash</v>
      </c>
      <c r="J3220" s="5">
        <f>VLOOKUP(F3220,'Set up'!$A$2:$D$57,4,FALSE)</f>
        <v>0</v>
      </c>
      <c r="K3220" s="4">
        <f t="shared" si="917"/>
        <v>45546</v>
      </c>
      <c r="L3220" s="5">
        <f t="shared" si="918"/>
        <v>9</v>
      </c>
      <c r="M3220" s="5">
        <f t="shared" si="919"/>
        <v>2024</v>
      </c>
      <c r="N3220" s="12">
        <v>450</v>
      </c>
      <c r="O3220" s="12"/>
      <c r="P3220" s="12">
        <f t="shared" si="910"/>
        <v>450</v>
      </c>
      <c r="Q3220" s="7">
        <f t="shared" si="914"/>
        <v>5240979.6499999994</v>
      </c>
      <c r="R3220" s="44" t="str">
        <f>VLOOKUP(F3220,'Set up'!$A$2:$E$57,5,FALSE)</f>
        <v>Trsf</v>
      </c>
    </row>
    <row r="3221" spans="1:18" ht="15" customHeight="1" x14ac:dyDescent="0.35">
      <c r="A3221" s="4">
        <v>45549</v>
      </c>
      <c r="B3221" s="5">
        <f t="shared" si="912"/>
        <v>9</v>
      </c>
      <c r="C3221" s="5">
        <f t="shared" si="913"/>
        <v>2024</v>
      </c>
      <c r="D3221" s="5" t="s">
        <v>2947</v>
      </c>
      <c r="E3221" s="5" t="str">
        <f>VLOOKUP(F3221,'Set up'!$A$2:$C$57,2,FALSE)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up'!$A$2:$C$57,3,FALSE)</f>
        <v>Cash</v>
      </c>
      <c r="J3221" s="5">
        <f>VLOOKUP(F3221,'Set up'!$A$2:$D$57,4,FALSE)</f>
        <v>0</v>
      </c>
      <c r="K3221" s="4">
        <f t="shared" si="917"/>
        <v>45549</v>
      </c>
      <c r="L3221" s="5">
        <f t="shared" si="918"/>
        <v>9</v>
      </c>
      <c r="M3221" s="5">
        <f t="shared" si="919"/>
        <v>2024</v>
      </c>
      <c r="N3221" s="12">
        <v>312.5</v>
      </c>
      <c r="O3221" s="12"/>
      <c r="P3221" s="12">
        <f t="shared" ref="P3221:P3284" si="921">SUM(N3221+O3221)</f>
        <v>312.5</v>
      </c>
      <c r="Q3221" s="7">
        <f t="shared" si="914"/>
        <v>5241292.1499999994</v>
      </c>
      <c r="R3221" s="44" t="str">
        <f>VLOOKUP(F3221,'Set up'!$A$2:$E$57,5,FALSE)</f>
        <v>Trsf</v>
      </c>
    </row>
    <row r="3222" spans="1:18" ht="15" customHeight="1" x14ac:dyDescent="0.35">
      <c r="A3222" s="4">
        <v>45549</v>
      </c>
      <c r="B3222" s="5">
        <f t="shared" si="912"/>
        <v>9</v>
      </c>
      <c r="C3222" s="5">
        <f t="shared" si="913"/>
        <v>2024</v>
      </c>
      <c r="D3222" s="5" t="s">
        <v>2948</v>
      </c>
      <c r="E3222" s="5" t="str">
        <f>VLOOKUP(F3222,'Set up'!$A$2:$C$57,2,FALSE)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up'!$A$2:$C$57,3,FALSE)</f>
        <v>Cash</v>
      </c>
      <c r="J3222" s="5">
        <f>VLOOKUP(F3222,'Set up'!$A$2:$D$57,4,FALSE)</f>
        <v>0</v>
      </c>
      <c r="K3222" s="4">
        <f t="shared" si="917"/>
        <v>45549</v>
      </c>
      <c r="L3222" s="5">
        <f t="shared" si="918"/>
        <v>9</v>
      </c>
      <c r="M3222" s="5">
        <f t="shared" si="919"/>
        <v>2024</v>
      </c>
      <c r="N3222" s="12">
        <v>8140</v>
      </c>
      <c r="O3222" s="12"/>
      <c r="P3222" s="12">
        <f t="shared" si="921"/>
        <v>8140</v>
      </c>
      <c r="Q3222" s="7">
        <f t="shared" si="914"/>
        <v>5249432.1499999994</v>
      </c>
      <c r="R3222" s="44" t="str">
        <f>VLOOKUP(F3222,'Set up'!$A$2:$E$57,5,FALSE)</f>
        <v>Trsf</v>
      </c>
    </row>
    <row r="3223" spans="1:18" ht="15" customHeight="1" x14ac:dyDescent="0.35">
      <c r="A3223" s="4">
        <v>45549</v>
      </c>
      <c r="B3223" s="5">
        <f t="shared" si="912"/>
        <v>9</v>
      </c>
      <c r="C3223" s="5">
        <f t="shared" si="913"/>
        <v>2024</v>
      </c>
      <c r="D3223" s="5" t="s">
        <v>2948</v>
      </c>
      <c r="E3223" s="5" t="str">
        <f>VLOOKUP(F3223,'Set up'!$A$2:$C$57,2,FALSE)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up'!$A$2:$C$57,3,FALSE)</f>
        <v>Cash</v>
      </c>
      <c r="J3223" s="5">
        <f>VLOOKUP(F3223,'Set up'!$A$2:$D$57,4,FALSE)</f>
        <v>0</v>
      </c>
      <c r="K3223" s="4">
        <f t="shared" si="917"/>
        <v>45549</v>
      </c>
      <c r="L3223" s="5">
        <f t="shared" si="918"/>
        <v>9</v>
      </c>
      <c r="M3223" s="5">
        <f t="shared" si="919"/>
        <v>2024</v>
      </c>
      <c r="N3223" s="12">
        <v>2124</v>
      </c>
      <c r="O3223" s="12"/>
      <c r="P3223" s="12">
        <f t="shared" si="921"/>
        <v>2124</v>
      </c>
      <c r="Q3223" s="7">
        <f t="shared" si="914"/>
        <v>5251556.1499999994</v>
      </c>
      <c r="R3223" s="44" t="str">
        <f>VLOOKUP(F3223,'Set up'!$A$2:$E$57,5,FALSE)</f>
        <v>Trsf</v>
      </c>
    </row>
    <row r="3224" spans="1:18" ht="15" customHeight="1" x14ac:dyDescent="0.35">
      <c r="A3224" s="4">
        <v>45549</v>
      </c>
      <c r="B3224" s="5">
        <f t="shared" si="912"/>
        <v>9</v>
      </c>
      <c r="C3224" s="5">
        <f t="shared" si="913"/>
        <v>2024</v>
      </c>
      <c r="D3224" s="5" t="s">
        <v>2948</v>
      </c>
      <c r="E3224" s="5" t="str">
        <f>VLOOKUP(F3224,'Set up'!$A$2:$C$57,2,FALSE)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up'!$A$2:$C$57,3,FALSE)</f>
        <v>Cash</v>
      </c>
      <c r="J3224" s="5">
        <f>VLOOKUP(F3224,'Set up'!$A$2:$D$57,4,FALSE)</f>
        <v>0</v>
      </c>
      <c r="K3224" s="4">
        <f t="shared" si="917"/>
        <v>45549</v>
      </c>
      <c r="L3224" s="5">
        <f t="shared" si="918"/>
        <v>9</v>
      </c>
      <c r="M3224" s="5">
        <f t="shared" si="919"/>
        <v>2024</v>
      </c>
      <c r="N3224" s="12">
        <v>954</v>
      </c>
      <c r="O3224" s="12"/>
      <c r="P3224" s="12">
        <f t="shared" si="921"/>
        <v>954</v>
      </c>
      <c r="Q3224" s="7">
        <f t="shared" si="914"/>
        <v>5252510.1499999994</v>
      </c>
      <c r="R3224" s="44" t="str">
        <f>VLOOKUP(F3224,'Set up'!$A$2:$E$57,5,FALSE)</f>
        <v>Trsf</v>
      </c>
    </row>
    <row r="3225" spans="1:18" ht="15" customHeight="1" x14ac:dyDescent="0.35">
      <c r="A3225" s="4">
        <v>45549</v>
      </c>
      <c r="B3225" s="5">
        <f t="shared" si="912"/>
        <v>9</v>
      </c>
      <c r="C3225" s="5">
        <f t="shared" si="913"/>
        <v>2024</v>
      </c>
      <c r="D3225" s="5" t="s">
        <v>2948</v>
      </c>
      <c r="E3225" s="5" t="str">
        <f>VLOOKUP(F3225,'Set up'!$A$2:$C$57,2,FALSE)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up'!$A$2:$C$57,3,FALSE)</f>
        <v>Cash</v>
      </c>
      <c r="J3225" s="5">
        <f>VLOOKUP(F3225,'Set up'!$A$2:$D$57,4,FALSE)</f>
        <v>0</v>
      </c>
      <c r="K3225" s="4">
        <f t="shared" si="917"/>
        <v>45549</v>
      </c>
      <c r="L3225" s="5">
        <f t="shared" si="918"/>
        <v>9</v>
      </c>
      <c r="M3225" s="5">
        <f t="shared" si="919"/>
        <v>2024</v>
      </c>
      <c r="N3225" s="12">
        <v>1000</v>
      </c>
      <c r="O3225" s="12"/>
      <c r="P3225" s="12">
        <f t="shared" si="921"/>
        <v>1000</v>
      </c>
      <c r="Q3225" s="7">
        <f t="shared" si="914"/>
        <v>5253510.1499999994</v>
      </c>
      <c r="R3225" s="44" t="str">
        <f>VLOOKUP(F3225,'Set up'!$A$2:$E$57,5,FALSE)</f>
        <v>Trsf</v>
      </c>
    </row>
    <row r="3226" spans="1:18" ht="15" customHeight="1" x14ac:dyDescent="0.35">
      <c r="A3226" s="4">
        <v>45556</v>
      </c>
      <c r="B3226" s="5">
        <f t="shared" si="912"/>
        <v>9</v>
      </c>
      <c r="C3226" s="5">
        <f t="shared" si="913"/>
        <v>2024</v>
      </c>
      <c r="D3226" s="5" t="s">
        <v>2949</v>
      </c>
      <c r="E3226" s="5" t="str">
        <f>VLOOKUP(F3226,'Set up'!$A$2:$C$57,2,FALSE)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up'!$A$2:$C$57,3,FALSE)</f>
        <v>Cash</v>
      </c>
      <c r="J3226" s="5">
        <f>VLOOKUP(F3226,'Set up'!$A$2:$D$57,4,FALSE)</f>
        <v>0</v>
      </c>
      <c r="K3226" s="4">
        <f t="shared" si="917"/>
        <v>45556</v>
      </c>
      <c r="L3226" s="5">
        <f t="shared" si="918"/>
        <v>9</v>
      </c>
      <c r="M3226" s="5">
        <f t="shared" si="919"/>
        <v>2024</v>
      </c>
      <c r="N3226" s="12">
        <v>187.5</v>
      </c>
      <c r="O3226" s="12"/>
      <c r="P3226" s="12">
        <f t="shared" si="921"/>
        <v>187.5</v>
      </c>
      <c r="Q3226" s="7">
        <f t="shared" si="914"/>
        <v>5253697.6499999994</v>
      </c>
      <c r="R3226" s="44" t="str">
        <f>VLOOKUP(F3226,'Set up'!$A$2:$E$57,5,FALSE)</f>
        <v>Trsf</v>
      </c>
    </row>
    <row r="3227" spans="1:18" ht="15" customHeight="1" x14ac:dyDescent="0.35">
      <c r="A3227" s="4">
        <v>45556</v>
      </c>
      <c r="B3227" s="5">
        <f t="shared" si="912"/>
        <v>9</v>
      </c>
      <c r="C3227" s="5">
        <f t="shared" si="913"/>
        <v>2024</v>
      </c>
      <c r="D3227" s="5" t="s">
        <v>2950</v>
      </c>
      <c r="E3227" s="5" t="str">
        <f>VLOOKUP(F3227,'Set up'!$A$2:$C$57,2,FALSE)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up'!$A$2:$C$57,3,FALSE)</f>
        <v>Cash</v>
      </c>
      <c r="J3227" s="5">
        <f>VLOOKUP(F3227,'Set up'!$A$2:$D$57,4,FALSE)</f>
        <v>0</v>
      </c>
      <c r="K3227" s="4">
        <f t="shared" si="917"/>
        <v>45556</v>
      </c>
      <c r="L3227" s="5">
        <f t="shared" si="918"/>
        <v>9</v>
      </c>
      <c r="M3227" s="5">
        <f t="shared" si="919"/>
        <v>2024</v>
      </c>
      <c r="N3227" s="12">
        <v>1642.5</v>
      </c>
      <c r="O3227" s="12"/>
      <c r="P3227" s="12">
        <f t="shared" si="921"/>
        <v>1642.5</v>
      </c>
      <c r="Q3227" s="7">
        <f t="shared" si="914"/>
        <v>5255340.1499999994</v>
      </c>
      <c r="R3227" s="44" t="str">
        <f>VLOOKUP(F3227,'Set up'!$A$2:$E$57,5,FALSE)</f>
        <v>Trsf</v>
      </c>
    </row>
    <row r="3228" spans="1:18" ht="15" customHeight="1" x14ac:dyDescent="0.35">
      <c r="A3228" s="4">
        <v>45556</v>
      </c>
      <c r="B3228" s="5">
        <f t="shared" si="912"/>
        <v>9</v>
      </c>
      <c r="C3228" s="5">
        <f t="shared" si="913"/>
        <v>2024</v>
      </c>
      <c r="D3228" s="5" t="s">
        <v>2950</v>
      </c>
      <c r="E3228" s="5" t="str">
        <f>VLOOKUP(F3228,'Set up'!$A$2:$C$57,2,FALSE)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up'!$A$2:$C$57,3,FALSE)</f>
        <v>Cash</v>
      </c>
      <c r="J3228" s="5">
        <f>VLOOKUP(F3228,'Set up'!$A$2:$D$57,4,FALSE)</f>
        <v>0</v>
      </c>
      <c r="K3228" s="4">
        <f t="shared" si="917"/>
        <v>45556</v>
      </c>
      <c r="L3228" s="5">
        <f t="shared" si="918"/>
        <v>9</v>
      </c>
      <c r="M3228" s="5">
        <f t="shared" si="919"/>
        <v>2024</v>
      </c>
      <c r="N3228" s="12">
        <v>3256</v>
      </c>
      <c r="O3228" s="12"/>
      <c r="P3228" s="12">
        <f t="shared" si="921"/>
        <v>3256</v>
      </c>
      <c r="Q3228" s="7">
        <f t="shared" si="914"/>
        <v>5258596.1499999994</v>
      </c>
      <c r="R3228" s="44" t="str">
        <f>VLOOKUP(F3228,'Set up'!$A$2:$E$57,5,FALSE)</f>
        <v>Trsf</v>
      </c>
    </row>
    <row r="3229" spans="1:18" ht="15" customHeight="1" x14ac:dyDescent="0.35">
      <c r="A3229" s="4">
        <v>45556</v>
      </c>
      <c r="B3229" s="5">
        <f t="shared" si="912"/>
        <v>9</v>
      </c>
      <c r="C3229" s="5">
        <f t="shared" si="913"/>
        <v>2024</v>
      </c>
      <c r="D3229" s="5" t="s">
        <v>2950</v>
      </c>
      <c r="E3229" s="5" t="str">
        <f>VLOOKUP(F3229,'Set up'!$A$2:$C$57,2,FALSE)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up'!$A$2:$C$57,3,FALSE)</f>
        <v>Cash</v>
      </c>
      <c r="J3229" s="5">
        <f>VLOOKUP(F3229,'Set up'!$A$2:$D$57,4,FALSE)</f>
        <v>0</v>
      </c>
      <c r="K3229" s="4">
        <f t="shared" si="917"/>
        <v>45556</v>
      </c>
      <c r="L3229" s="5">
        <f t="shared" si="918"/>
        <v>9</v>
      </c>
      <c r="M3229" s="5">
        <f t="shared" si="919"/>
        <v>2024</v>
      </c>
      <c r="N3229" s="12">
        <v>1062</v>
      </c>
      <c r="O3229" s="12"/>
      <c r="P3229" s="12">
        <f t="shared" si="921"/>
        <v>1062</v>
      </c>
      <c r="Q3229" s="7">
        <f t="shared" si="914"/>
        <v>5259658.1499999994</v>
      </c>
      <c r="R3229" s="44" t="str">
        <f>VLOOKUP(F3229,'Set up'!$A$2:$E$57,5,FALSE)</f>
        <v>Trsf</v>
      </c>
    </row>
    <row r="3230" spans="1:18" ht="15" customHeight="1" x14ac:dyDescent="0.35">
      <c r="A3230" s="4">
        <v>45556</v>
      </c>
      <c r="B3230" s="5">
        <f t="shared" si="912"/>
        <v>9</v>
      </c>
      <c r="C3230" s="5">
        <f t="shared" si="913"/>
        <v>2024</v>
      </c>
      <c r="D3230" s="5" t="s">
        <v>2950</v>
      </c>
      <c r="E3230" s="5" t="str">
        <f>VLOOKUP(F3230,'Set up'!$A$2:$C$57,2,FALSE)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up'!$A$2:$C$57,3,FALSE)</f>
        <v>Cash</v>
      </c>
      <c r="J3230" s="5">
        <f>VLOOKUP(F3230,'Set up'!$A$2:$D$57,4,FALSE)</f>
        <v>0</v>
      </c>
      <c r="K3230" s="4">
        <f t="shared" si="917"/>
        <v>45556</v>
      </c>
      <c r="L3230" s="5">
        <f t="shared" si="918"/>
        <v>9</v>
      </c>
      <c r="M3230" s="5">
        <f t="shared" si="919"/>
        <v>2024</v>
      </c>
      <c r="N3230" s="12">
        <v>238.5</v>
      </c>
      <c r="O3230" s="12"/>
      <c r="P3230" s="12">
        <f t="shared" si="921"/>
        <v>238.5</v>
      </c>
      <c r="Q3230" s="7">
        <f t="shared" si="914"/>
        <v>5259896.6499999994</v>
      </c>
      <c r="R3230" s="44" t="str">
        <f>VLOOKUP(F3230,'Set up'!$A$2:$E$57,5,FALSE)</f>
        <v>Trsf</v>
      </c>
    </row>
    <row r="3231" spans="1:18" ht="15" customHeight="1" x14ac:dyDescent="0.35">
      <c r="A3231" s="4">
        <v>45556</v>
      </c>
      <c r="B3231" s="5">
        <f t="shared" si="912"/>
        <v>9</v>
      </c>
      <c r="C3231" s="5">
        <f t="shared" si="913"/>
        <v>2024</v>
      </c>
      <c r="D3231" s="5" t="s">
        <v>2950</v>
      </c>
      <c r="E3231" s="5" t="str">
        <f>VLOOKUP(F3231,'Set up'!$A$2:$C$57,2,FALSE)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up'!$A$2:$C$57,3,FALSE)</f>
        <v>Cash</v>
      </c>
      <c r="J3231" s="5">
        <f>VLOOKUP(F3231,'Set up'!$A$2:$D$57,4,FALSE)</f>
        <v>0</v>
      </c>
      <c r="K3231" s="4">
        <f t="shared" si="917"/>
        <v>45556</v>
      </c>
      <c r="L3231" s="5">
        <f t="shared" si="918"/>
        <v>9</v>
      </c>
      <c r="M3231" s="5">
        <f t="shared" si="919"/>
        <v>2024</v>
      </c>
      <c r="N3231" s="12">
        <v>380</v>
      </c>
      <c r="O3231" s="12"/>
      <c r="P3231" s="12">
        <f t="shared" si="921"/>
        <v>380</v>
      </c>
      <c r="Q3231" s="7">
        <f t="shared" si="914"/>
        <v>5260276.6499999994</v>
      </c>
      <c r="R3231" s="44" t="str">
        <f>VLOOKUP(F3231,'Set up'!$A$2:$E$57,5,FALSE)</f>
        <v>Trsf</v>
      </c>
    </row>
    <row r="3232" spans="1:18" ht="15" customHeight="1" x14ac:dyDescent="0.35">
      <c r="A3232" s="4">
        <v>45558</v>
      </c>
      <c r="B3232" s="5">
        <f t="shared" si="912"/>
        <v>9</v>
      </c>
      <c r="C3232" s="5">
        <f t="shared" si="913"/>
        <v>2024</v>
      </c>
      <c r="D3232" s="5" t="s">
        <v>2952</v>
      </c>
      <c r="E3232" s="5" t="str">
        <f>VLOOKUP(F3232,'Set up'!$A$2:$C$57,2,FALSE)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up'!$A$2:$C$57,3,FALSE)</f>
        <v>Cash</v>
      </c>
      <c r="J3232" s="5">
        <f>VLOOKUP(F3232,'Set up'!$A$2:$D$57,4,FALSE)</f>
        <v>0</v>
      </c>
      <c r="K3232" s="4">
        <f t="shared" si="917"/>
        <v>45558</v>
      </c>
      <c r="L3232" s="5">
        <f t="shared" si="918"/>
        <v>9</v>
      </c>
      <c r="M3232" s="5">
        <f t="shared" si="919"/>
        <v>2024</v>
      </c>
      <c r="N3232" s="12">
        <v>250</v>
      </c>
      <c r="O3232" s="12"/>
      <c r="P3232" s="12">
        <f t="shared" si="921"/>
        <v>250</v>
      </c>
      <c r="Q3232" s="7">
        <f t="shared" si="914"/>
        <v>5260526.6499999994</v>
      </c>
      <c r="R3232" s="44" t="str">
        <f>VLOOKUP(F3232,'Set up'!$A$2:$E$57,5,FALSE)</f>
        <v>Trsf</v>
      </c>
    </row>
    <row r="3233" spans="1:19" ht="15" customHeight="1" x14ac:dyDescent="0.35">
      <c r="A3233" s="4">
        <v>45558</v>
      </c>
      <c r="B3233" s="5">
        <f t="shared" si="912"/>
        <v>9</v>
      </c>
      <c r="C3233" s="5">
        <f t="shared" si="913"/>
        <v>2024</v>
      </c>
      <c r="D3233" s="5" t="s">
        <v>2953</v>
      </c>
      <c r="E3233" s="5" t="str">
        <f>VLOOKUP(F3233,'Set up'!$A$2:$C$57,2,FALSE)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up'!$A$2:$C$57,3,FALSE)</f>
        <v>Cash</v>
      </c>
      <c r="J3233" s="5">
        <f>VLOOKUP(F3233,'Set up'!$A$2:$D$57,4,FALSE)</f>
        <v>0</v>
      </c>
      <c r="K3233" s="4">
        <f t="shared" si="917"/>
        <v>45558</v>
      </c>
      <c r="L3233" s="5">
        <f t="shared" si="918"/>
        <v>9</v>
      </c>
      <c r="M3233" s="5">
        <f t="shared" si="919"/>
        <v>2024</v>
      </c>
      <c r="N3233" s="12">
        <v>6512</v>
      </c>
      <c r="O3233" s="12"/>
      <c r="P3233" s="12">
        <f t="shared" si="921"/>
        <v>6512</v>
      </c>
      <c r="Q3233" s="7">
        <f t="shared" si="914"/>
        <v>5267038.6499999994</v>
      </c>
      <c r="R3233" s="44" t="str">
        <f>VLOOKUP(F3233,'Set up'!$A$2:$E$57,5,FALSE)</f>
        <v>Trsf</v>
      </c>
    </row>
    <row r="3234" spans="1:19" ht="15" customHeight="1" x14ac:dyDescent="0.35">
      <c r="A3234" s="4">
        <v>45558</v>
      </c>
      <c r="B3234" s="5">
        <f t="shared" si="912"/>
        <v>9</v>
      </c>
      <c r="C3234" s="5">
        <f t="shared" si="913"/>
        <v>2024</v>
      </c>
      <c r="D3234" s="5" t="s">
        <v>2953</v>
      </c>
      <c r="E3234" s="5" t="str">
        <f>VLOOKUP(F3234,'Set up'!$A$2:$C$57,2,FALSE)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up'!$A$2:$C$57,3,FALSE)</f>
        <v>Cash</v>
      </c>
      <c r="J3234" s="5">
        <f>VLOOKUP(F3234,'Set up'!$A$2:$D$57,4,FALSE)</f>
        <v>0</v>
      </c>
      <c r="K3234" s="4">
        <f t="shared" si="917"/>
        <v>45558</v>
      </c>
      <c r="L3234" s="5">
        <f t="shared" si="918"/>
        <v>9</v>
      </c>
      <c r="M3234" s="5">
        <f t="shared" si="919"/>
        <v>2024</v>
      </c>
      <c r="N3234" s="12">
        <v>2124</v>
      </c>
      <c r="O3234" s="12"/>
      <c r="P3234" s="12">
        <f t="shared" si="921"/>
        <v>2124</v>
      </c>
      <c r="Q3234" s="7">
        <f t="shared" si="914"/>
        <v>5269162.6499999994</v>
      </c>
      <c r="R3234" s="44" t="str">
        <f>VLOOKUP(F3234,'Set up'!$A$2:$E$57,5,FALSE)</f>
        <v>Trsf</v>
      </c>
    </row>
    <row r="3235" spans="1:19" ht="15" customHeight="1" x14ac:dyDescent="0.35">
      <c r="A3235" s="4">
        <v>45558</v>
      </c>
      <c r="B3235" s="5">
        <f t="shared" si="912"/>
        <v>9</v>
      </c>
      <c r="C3235" s="5">
        <f t="shared" si="913"/>
        <v>2024</v>
      </c>
      <c r="D3235" s="5" t="s">
        <v>2953</v>
      </c>
      <c r="E3235" s="5" t="str">
        <f>VLOOKUP(F3235,'Set up'!$A$2:$C$57,2,FALSE)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up'!$A$2:$C$57,3,FALSE)</f>
        <v>Cash</v>
      </c>
      <c r="J3235" s="5">
        <f>VLOOKUP(F3235,'Set up'!$A$2:$D$57,4,FALSE)</f>
        <v>0</v>
      </c>
      <c r="K3235" s="4">
        <f t="shared" si="917"/>
        <v>45558</v>
      </c>
      <c r="L3235" s="5">
        <f t="shared" si="918"/>
        <v>9</v>
      </c>
      <c r="M3235" s="5">
        <f t="shared" si="919"/>
        <v>2024</v>
      </c>
      <c r="N3235" s="12">
        <v>1431</v>
      </c>
      <c r="O3235" s="12"/>
      <c r="P3235" s="12">
        <f t="shared" si="921"/>
        <v>1431</v>
      </c>
      <c r="Q3235" s="7">
        <f t="shared" si="914"/>
        <v>5270593.6499999994</v>
      </c>
      <c r="R3235" s="44" t="str">
        <f>VLOOKUP(F3235,'Set up'!$A$2:$E$57,5,FALSE)</f>
        <v>Trsf</v>
      </c>
    </row>
    <row r="3236" spans="1:19" ht="15" customHeight="1" x14ac:dyDescent="0.35">
      <c r="A3236" s="4">
        <v>45558</v>
      </c>
      <c r="B3236" s="5">
        <f t="shared" si="912"/>
        <v>9</v>
      </c>
      <c r="C3236" s="5">
        <f t="shared" si="913"/>
        <v>2024</v>
      </c>
      <c r="D3236" s="5" t="s">
        <v>2953</v>
      </c>
      <c r="E3236" s="5" t="str">
        <f>VLOOKUP(F3236,'Set up'!$A$2:$C$57,2,FALSE)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up'!$A$2:$C$57,3,FALSE)</f>
        <v>Cash</v>
      </c>
      <c r="J3236" s="5">
        <f>VLOOKUP(F3236,'Set up'!$A$2:$D$57,4,FALSE)</f>
        <v>0</v>
      </c>
      <c r="K3236" s="4">
        <f t="shared" si="917"/>
        <v>45558</v>
      </c>
      <c r="L3236" s="5">
        <f t="shared" si="918"/>
        <v>9</v>
      </c>
      <c r="M3236" s="5">
        <f t="shared" si="919"/>
        <v>2024</v>
      </c>
      <c r="N3236" s="12">
        <v>975</v>
      </c>
      <c r="O3236" s="12"/>
      <c r="P3236" s="12">
        <f t="shared" si="921"/>
        <v>975</v>
      </c>
      <c r="Q3236" s="7">
        <f t="shared" si="914"/>
        <v>5271568.6499999994</v>
      </c>
      <c r="R3236" s="44" t="str">
        <f>VLOOKUP(F3236,'Set up'!$A$2:$E$57,5,FALSE)</f>
        <v>Trsf</v>
      </c>
    </row>
    <row r="3237" spans="1:19" ht="15" customHeight="1" x14ac:dyDescent="0.35">
      <c r="A3237" s="4">
        <v>45560</v>
      </c>
      <c r="B3237" s="5">
        <f t="shared" si="912"/>
        <v>9</v>
      </c>
      <c r="C3237" s="5">
        <f t="shared" si="913"/>
        <v>2024</v>
      </c>
      <c r="D3237" s="5" t="s">
        <v>2954</v>
      </c>
      <c r="E3237" s="5" t="str">
        <f>VLOOKUP(F3237,'Set up'!$A$2:$C$57,2,FALSE)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up'!$A$2:$C$57,3,FALSE)</f>
        <v>Cash</v>
      </c>
      <c r="J3237" s="5">
        <f>VLOOKUP(F3237,'Set up'!$A$2:$D$57,4,FALSE)</f>
        <v>0</v>
      </c>
      <c r="K3237" s="4">
        <f t="shared" si="917"/>
        <v>45560</v>
      </c>
      <c r="L3237" s="5">
        <f t="shared" si="918"/>
        <v>9</v>
      </c>
      <c r="M3237" s="5">
        <f t="shared" si="919"/>
        <v>2024</v>
      </c>
      <c r="N3237" s="12">
        <v>420</v>
      </c>
      <c r="O3237" s="6">
        <f t="shared" ref="O3237" si="922">-N3237</f>
        <v>-420</v>
      </c>
      <c r="P3237" s="12">
        <f t="shared" si="921"/>
        <v>0</v>
      </c>
      <c r="Q3237" s="7">
        <f t="shared" si="914"/>
        <v>5271988.6499999994</v>
      </c>
      <c r="R3237" s="44" t="str">
        <f>VLOOKUP(F3237,'Set up'!$A$2:$E$57,5,FALSE)</f>
        <v>Cash</v>
      </c>
      <c r="S3237" s="1" t="s">
        <v>2966</v>
      </c>
    </row>
    <row r="3238" spans="1:19" ht="15" customHeight="1" x14ac:dyDescent="0.35">
      <c r="A3238" s="4">
        <v>45561</v>
      </c>
      <c r="B3238" s="5">
        <f t="shared" si="912"/>
        <v>9</v>
      </c>
      <c r="C3238" s="5">
        <f t="shared" si="913"/>
        <v>2024</v>
      </c>
      <c r="D3238" s="5" t="s">
        <v>2955</v>
      </c>
      <c r="E3238" s="5" t="str">
        <f>VLOOKUP(F3238,'Set up'!$A$2:$C$57,2,FALSE)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up'!$A$2:$C$57,3,FALSE)</f>
        <v>Cash</v>
      </c>
      <c r="J3238" s="5">
        <f>VLOOKUP(F3238,'Set up'!$A$2:$D$57,4,FALSE)</f>
        <v>0</v>
      </c>
      <c r="K3238" s="4">
        <f t="shared" si="917"/>
        <v>45561</v>
      </c>
      <c r="L3238" s="5">
        <f t="shared" si="918"/>
        <v>9</v>
      </c>
      <c r="M3238" s="5">
        <f t="shared" si="919"/>
        <v>2024</v>
      </c>
      <c r="N3238" s="98">
        <v>1760</v>
      </c>
      <c r="O3238" s="12"/>
      <c r="P3238" s="12">
        <f t="shared" si="921"/>
        <v>1760</v>
      </c>
      <c r="Q3238" s="7">
        <f t="shared" si="914"/>
        <v>5273748.6499999994</v>
      </c>
      <c r="R3238" s="44" t="str">
        <f>VLOOKUP(F3238,'Set up'!$A$2:$E$57,5,FALSE)</f>
        <v>Trsf</v>
      </c>
    </row>
    <row r="3239" spans="1:19" ht="15" customHeight="1" x14ac:dyDescent="0.35">
      <c r="A3239" s="4">
        <v>45561</v>
      </c>
      <c r="B3239" s="5">
        <f t="shared" si="912"/>
        <v>9</v>
      </c>
      <c r="C3239" s="5">
        <f t="shared" si="913"/>
        <v>2024</v>
      </c>
      <c r="D3239" s="5" t="s">
        <v>2955</v>
      </c>
      <c r="E3239" s="5" t="str">
        <f>VLOOKUP(F3239,'Set up'!$A$2:$C$57,2,FALSE)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up'!$A$2:$C$57,3,FALSE)</f>
        <v>Cash</v>
      </c>
      <c r="J3239" s="5">
        <f>VLOOKUP(F3239,'Set up'!$A$2:$D$57,4,FALSE)</f>
        <v>0</v>
      </c>
      <c r="K3239" s="4">
        <f t="shared" si="917"/>
        <v>45561</v>
      </c>
      <c r="L3239" s="5">
        <f t="shared" si="918"/>
        <v>9</v>
      </c>
      <c r="M3239" s="5">
        <f t="shared" si="919"/>
        <v>2024</v>
      </c>
      <c r="N3239" s="98">
        <v>405</v>
      </c>
      <c r="O3239" s="12"/>
      <c r="P3239" s="12">
        <f t="shared" si="921"/>
        <v>405</v>
      </c>
      <c r="Q3239" s="7">
        <f t="shared" si="914"/>
        <v>5274153.6499999994</v>
      </c>
      <c r="R3239" s="44" t="str">
        <f>VLOOKUP(F3239,'Set up'!$A$2:$E$57,5,FALSE)</f>
        <v>Trsf</v>
      </c>
    </row>
    <row r="3240" spans="1:19" ht="15" customHeight="1" x14ac:dyDescent="0.35">
      <c r="A3240" s="4">
        <v>45561</v>
      </c>
      <c r="B3240" s="5">
        <f t="shared" si="912"/>
        <v>9</v>
      </c>
      <c r="C3240" s="5">
        <f t="shared" si="913"/>
        <v>2024</v>
      </c>
      <c r="D3240" s="5" t="s">
        <v>2955</v>
      </c>
      <c r="E3240" s="5" t="str">
        <f>VLOOKUP(F3240,'Set up'!$A$2:$C$57,2,FALSE)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up'!$A$2:$C$57,3,FALSE)</f>
        <v>Cash</v>
      </c>
      <c r="J3240" s="5">
        <f>VLOOKUP(F3240,'Set up'!$A$2:$D$57,4,FALSE)</f>
        <v>0</v>
      </c>
      <c r="K3240" s="4">
        <f t="shared" si="917"/>
        <v>45561</v>
      </c>
      <c r="L3240" s="5">
        <f t="shared" si="918"/>
        <v>9</v>
      </c>
      <c r="M3240" s="5">
        <f t="shared" si="919"/>
        <v>2024</v>
      </c>
      <c r="N3240" s="98">
        <v>110</v>
      </c>
      <c r="O3240" s="12"/>
      <c r="P3240" s="12">
        <f t="shared" si="921"/>
        <v>110</v>
      </c>
      <c r="Q3240" s="7">
        <f t="shared" si="914"/>
        <v>5274263.6499999994</v>
      </c>
      <c r="R3240" s="44" t="str">
        <f>VLOOKUP(F3240,'Set up'!$A$2:$E$57,5,FALSE)</f>
        <v>Trsf</v>
      </c>
    </row>
    <row r="3241" spans="1:19" ht="15" customHeight="1" x14ac:dyDescent="0.35">
      <c r="A3241" s="4">
        <v>45561</v>
      </c>
      <c r="B3241" s="5">
        <f t="shared" si="912"/>
        <v>9</v>
      </c>
      <c r="C3241" s="5">
        <f t="shared" si="913"/>
        <v>2024</v>
      </c>
      <c r="D3241" s="5" t="s">
        <v>2955</v>
      </c>
      <c r="E3241" s="5" t="str">
        <f>VLOOKUP(F3241,'Set up'!$A$2:$C$57,2,FALSE)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up'!$A$2:$C$57,3,FALSE)</f>
        <v>Cash</v>
      </c>
      <c r="J3241" s="5">
        <f>VLOOKUP(F3241,'Set up'!$A$2:$D$57,4,FALSE)</f>
        <v>0</v>
      </c>
      <c r="K3241" s="4">
        <f t="shared" si="917"/>
        <v>45561</v>
      </c>
      <c r="L3241" s="5">
        <f t="shared" si="918"/>
        <v>9</v>
      </c>
      <c r="M3241" s="5">
        <f t="shared" si="919"/>
        <v>2024</v>
      </c>
      <c r="N3241" s="98">
        <v>390</v>
      </c>
      <c r="O3241" s="12"/>
      <c r="P3241" s="12">
        <f t="shared" si="921"/>
        <v>390</v>
      </c>
      <c r="Q3241" s="7">
        <f t="shared" si="914"/>
        <v>5274653.6499999994</v>
      </c>
      <c r="R3241" s="44" t="str">
        <f>VLOOKUP(F3241,'Set up'!$A$2:$E$57,5,FALSE)</f>
        <v>Trsf</v>
      </c>
    </row>
    <row r="3242" spans="1:19" ht="15" customHeight="1" x14ac:dyDescent="0.35">
      <c r="A3242" s="4">
        <v>45561</v>
      </c>
      <c r="B3242" s="5">
        <f t="shared" si="912"/>
        <v>9</v>
      </c>
      <c r="C3242" s="5">
        <f t="shared" si="913"/>
        <v>2024</v>
      </c>
      <c r="D3242" s="5" t="s">
        <v>2955</v>
      </c>
      <c r="E3242" s="5" t="str">
        <f>VLOOKUP(F3242,'Set up'!$A$2:$C$57,2,FALSE)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up'!$A$2:$C$57,3,FALSE)</f>
        <v>Cash</v>
      </c>
      <c r="J3242" s="5">
        <f>VLOOKUP(F3242,'Set up'!$A$2:$D$57,4,FALSE)</f>
        <v>0</v>
      </c>
      <c r="K3242" s="4">
        <f t="shared" si="917"/>
        <v>45561</v>
      </c>
      <c r="L3242" s="5">
        <f t="shared" si="918"/>
        <v>9</v>
      </c>
      <c r="M3242" s="5">
        <f t="shared" si="919"/>
        <v>2024</v>
      </c>
      <c r="N3242" s="98">
        <v>283.8</v>
      </c>
      <c r="O3242" s="12"/>
      <c r="P3242" s="12">
        <f t="shared" si="921"/>
        <v>283.8</v>
      </c>
      <c r="Q3242" s="7">
        <f t="shared" si="914"/>
        <v>5274937.4499999993</v>
      </c>
      <c r="R3242" s="44" t="str">
        <f>VLOOKUP(F3242,'Set up'!$A$2:$E$57,5,FALSE)</f>
        <v>Trsf</v>
      </c>
    </row>
    <row r="3243" spans="1:19" ht="15" customHeight="1" x14ac:dyDescent="0.35">
      <c r="A3243" s="4">
        <v>45561</v>
      </c>
      <c r="B3243" s="5">
        <f t="shared" si="912"/>
        <v>9</v>
      </c>
      <c r="C3243" s="5">
        <f t="shared" si="913"/>
        <v>2024</v>
      </c>
      <c r="D3243" s="5" t="s">
        <v>2955</v>
      </c>
      <c r="E3243" s="5" t="str">
        <f>VLOOKUP(F3243,'Set up'!$A$2:$C$57,2,FALSE)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up'!$A$2:$C$57,3,FALSE)</f>
        <v>Cash</v>
      </c>
      <c r="J3243" s="5">
        <f>VLOOKUP(F3243,'Set up'!$A$2:$D$57,4,FALSE)</f>
        <v>0</v>
      </c>
      <c r="K3243" s="4">
        <f t="shared" si="917"/>
        <v>45561</v>
      </c>
      <c r="L3243" s="5">
        <f t="shared" si="918"/>
        <v>9</v>
      </c>
      <c r="M3243" s="5">
        <f t="shared" si="919"/>
        <v>2024</v>
      </c>
      <c r="N3243" s="98">
        <v>150</v>
      </c>
      <c r="O3243" s="12"/>
      <c r="P3243" s="12">
        <f t="shared" si="921"/>
        <v>150</v>
      </c>
      <c r="Q3243" s="7">
        <f t="shared" si="914"/>
        <v>5275087.4499999993</v>
      </c>
      <c r="R3243" s="44" t="str">
        <f>VLOOKUP(F3243,'Set up'!$A$2:$E$57,5,FALSE)</f>
        <v>Trsf</v>
      </c>
    </row>
    <row r="3244" spans="1:19" ht="15" customHeight="1" x14ac:dyDescent="0.35">
      <c r="A3244" s="4">
        <v>45561</v>
      </c>
      <c r="B3244" s="5">
        <f t="shared" si="912"/>
        <v>9</v>
      </c>
      <c r="C3244" s="5">
        <f t="shared" si="913"/>
        <v>2024</v>
      </c>
      <c r="D3244" s="5" t="s">
        <v>2955</v>
      </c>
      <c r="E3244" s="5" t="str">
        <f>VLOOKUP(F3244,'Set up'!$A$2:$C$57,2,FALSE)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up'!$A$2:$C$57,3,FALSE)</f>
        <v>Cash</v>
      </c>
      <c r="J3244" s="5">
        <f>VLOOKUP(F3244,'Set up'!$A$2:$D$57,4,FALSE)</f>
        <v>0</v>
      </c>
      <c r="K3244" s="4">
        <f t="shared" si="917"/>
        <v>45561</v>
      </c>
      <c r="L3244" s="5">
        <f t="shared" si="918"/>
        <v>9</v>
      </c>
      <c r="M3244" s="5">
        <f t="shared" si="919"/>
        <v>2024</v>
      </c>
      <c r="N3244" s="98">
        <v>260</v>
      </c>
      <c r="O3244" s="12"/>
      <c r="P3244" s="12">
        <f t="shared" si="921"/>
        <v>260</v>
      </c>
      <c r="Q3244" s="7">
        <f t="shared" si="914"/>
        <v>5275347.4499999993</v>
      </c>
      <c r="R3244" s="44" t="str">
        <f>VLOOKUP(F3244,'Set up'!$A$2:$E$57,5,FALSE)</f>
        <v>Trsf</v>
      </c>
    </row>
    <row r="3245" spans="1:19" ht="15" customHeight="1" x14ac:dyDescent="0.35">
      <c r="A3245" s="4">
        <v>45561</v>
      </c>
      <c r="B3245" s="5">
        <f t="shared" si="912"/>
        <v>9</v>
      </c>
      <c r="C3245" s="5">
        <f t="shared" si="913"/>
        <v>2024</v>
      </c>
      <c r="D3245" s="5" t="s">
        <v>2956</v>
      </c>
      <c r="E3245" s="5" t="str">
        <f>VLOOKUP(F3245,'Set up'!$A$2:$C$57,2,FALSE)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up'!$A$2:$C$57,3,FALSE)</f>
        <v>45</v>
      </c>
      <c r="J3245" s="5">
        <f>VLOOKUP(F3245,'Set up'!$A$2:$D$57,4,FALSE)</f>
        <v>45</v>
      </c>
      <c r="K3245" s="4">
        <f t="shared" si="917"/>
        <v>45606</v>
      </c>
      <c r="L3245" s="5">
        <f t="shared" si="918"/>
        <v>11</v>
      </c>
      <c r="M3245" s="5">
        <f t="shared" si="919"/>
        <v>2024</v>
      </c>
      <c r="N3245" s="12">
        <v>1738</v>
      </c>
      <c r="O3245" s="12">
        <f>-1000-738</f>
        <v>-1738</v>
      </c>
      <c r="P3245" s="12">
        <f t="shared" si="921"/>
        <v>0</v>
      </c>
      <c r="Q3245" s="7">
        <f t="shared" si="914"/>
        <v>5277085.4499999993</v>
      </c>
      <c r="R3245" s="44" t="str">
        <f>VLOOKUP(F3245,'Set up'!$A$2:$E$57,5,FALSE)</f>
        <v>PD Chq</v>
      </c>
      <c r="S3245" s="1" t="s">
        <v>3212</v>
      </c>
    </row>
    <row r="3246" spans="1:19" ht="15" customHeight="1" x14ac:dyDescent="0.35">
      <c r="A3246" s="4">
        <v>45561</v>
      </c>
      <c r="B3246" s="5">
        <f t="shared" si="912"/>
        <v>9</v>
      </c>
      <c r="C3246" s="5">
        <f t="shared" si="913"/>
        <v>2024</v>
      </c>
      <c r="D3246" s="5" t="s">
        <v>2956</v>
      </c>
      <c r="E3246" s="5" t="str">
        <f>VLOOKUP(F3246,'Set up'!$A$2:$C$57,2,FALSE)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up'!$A$2:$C$57,3,FALSE)</f>
        <v>45</v>
      </c>
      <c r="J3246" s="5">
        <f>VLOOKUP(F3246,'Set up'!$A$2:$D$57,4,FALSE)</f>
        <v>45</v>
      </c>
      <c r="K3246" s="4">
        <f t="shared" si="917"/>
        <v>45606</v>
      </c>
      <c r="L3246" s="5">
        <f t="shared" si="918"/>
        <v>11</v>
      </c>
      <c r="M3246" s="5">
        <f t="shared" si="919"/>
        <v>2024</v>
      </c>
      <c r="N3246" s="12">
        <v>220</v>
      </c>
      <c r="O3246" s="6">
        <f>-N3246</f>
        <v>-220</v>
      </c>
      <c r="P3246" s="12">
        <f t="shared" si="921"/>
        <v>0</v>
      </c>
      <c r="Q3246" s="7">
        <f t="shared" si="914"/>
        <v>5277305.4499999993</v>
      </c>
      <c r="R3246" s="44" t="str">
        <f>VLOOKUP(F3246,'Set up'!$A$2:$E$57,5,FALSE)</f>
        <v>PD Chq</v>
      </c>
      <c r="S3246" s="1" t="s">
        <v>3213</v>
      </c>
    </row>
    <row r="3247" spans="1:19" ht="15" customHeight="1" x14ac:dyDescent="0.35">
      <c r="A3247" s="4">
        <v>45561</v>
      </c>
      <c r="B3247" s="5">
        <f t="shared" si="912"/>
        <v>9</v>
      </c>
      <c r="C3247" s="5">
        <f t="shared" si="913"/>
        <v>2024</v>
      </c>
      <c r="D3247" s="5" t="s">
        <v>2956</v>
      </c>
      <c r="E3247" s="5" t="str">
        <f>VLOOKUP(F3247,'Set up'!$A$2:$C$57,2,FALSE)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up'!$A$2:$C$57,3,FALSE)</f>
        <v>45</v>
      </c>
      <c r="J3247" s="5">
        <f>VLOOKUP(F3247,'Set up'!$A$2:$D$57,4,FALSE)</f>
        <v>45</v>
      </c>
      <c r="K3247" s="4">
        <f t="shared" si="917"/>
        <v>45606</v>
      </c>
      <c r="L3247" s="5">
        <f t="shared" si="918"/>
        <v>11</v>
      </c>
      <c r="M3247" s="5">
        <f t="shared" si="919"/>
        <v>2024</v>
      </c>
      <c r="N3247" s="12">
        <v>195</v>
      </c>
      <c r="O3247" s="6">
        <f>-N3247</f>
        <v>-195</v>
      </c>
      <c r="P3247" s="12">
        <f t="shared" si="921"/>
        <v>0</v>
      </c>
      <c r="Q3247" s="7">
        <f t="shared" si="914"/>
        <v>5277500.4499999993</v>
      </c>
      <c r="R3247" s="44" t="str">
        <f>VLOOKUP(F3247,'Set up'!$A$2:$E$57,5,FALSE)</f>
        <v>PD Chq</v>
      </c>
      <c r="S3247" s="1" t="s">
        <v>3214</v>
      </c>
    </row>
    <row r="3248" spans="1:19" ht="15" customHeight="1" x14ac:dyDescent="0.35">
      <c r="A3248" s="4">
        <v>45563</v>
      </c>
      <c r="B3248" s="5">
        <f t="shared" si="912"/>
        <v>9</v>
      </c>
      <c r="C3248" s="5">
        <f t="shared" si="913"/>
        <v>2024</v>
      </c>
      <c r="D3248" s="5" t="s">
        <v>2957</v>
      </c>
      <c r="E3248" s="5" t="str">
        <f>VLOOKUP(F3248,'Set up'!$A$2:$C$57,2,FALSE)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up'!$A$2:$C$57,3,FALSE)</f>
        <v>Cash</v>
      </c>
      <c r="J3248" s="5">
        <f>VLOOKUP(F3248,'Set up'!$A$2:$D$57,4,FALSE)</f>
        <v>0</v>
      </c>
      <c r="K3248" s="4">
        <f t="shared" si="917"/>
        <v>45563</v>
      </c>
      <c r="L3248" s="5">
        <f t="shared" si="918"/>
        <v>9</v>
      </c>
      <c r="M3248" s="5">
        <f t="shared" si="919"/>
        <v>2024</v>
      </c>
      <c r="N3248" s="12">
        <v>812.5</v>
      </c>
      <c r="O3248" s="12"/>
      <c r="P3248" s="12">
        <f t="shared" si="921"/>
        <v>812.5</v>
      </c>
      <c r="Q3248" s="7">
        <f t="shared" si="914"/>
        <v>5278312.9499999993</v>
      </c>
      <c r="R3248" s="44" t="str">
        <f>VLOOKUP(F3248,'Set up'!$A$2:$E$57,5,FALSE)</f>
        <v>Trsf</v>
      </c>
    </row>
    <row r="3249" spans="1:19" ht="15" customHeight="1" x14ac:dyDescent="0.35">
      <c r="A3249" s="4">
        <v>45563</v>
      </c>
      <c r="B3249" s="5">
        <f t="shared" si="912"/>
        <v>9</v>
      </c>
      <c r="C3249" s="5">
        <f t="shared" si="913"/>
        <v>2024</v>
      </c>
      <c r="D3249" s="5" t="s">
        <v>2958</v>
      </c>
      <c r="E3249" s="5" t="str">
        <f>VLOOKUP(F3249,'Set up'!$A$2:$C$57,2,FALSE)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up'!$A$2:$C$57,3,FALSE)</f>
        <v>Cash</v>
      </c>
      <c r="J3249" s="5">
        <f>VLOOKUP(F3249,'Set up'!$A$2:$D$57,4,FALSE)</f>
        <v>0</v>
      </c>
      <c r="K3249" s="4">
        <f t="shared" si="917"/>
        <v>45563</v>
      </c>
      <c r="L3249" s="5">
        <f t="shared" si="918"/>
        <v>9</v>
      </c>
      <c r="M3249" s="5">
        <f t="shared" si="919"/>
        <v>2024</v>
      </c>
      <c r="N3249" s="12">
        <v>20878</v>
      </c>
      <c r="O3249" s="12"/>
      <c r="P3249" s="12">
        <f t="shared" si="921"/>
        <v>20878</v>
      </c>
      <c r="Q3249" s="7">
        <f t="shared" si="914"/>
        <v>5299190.9499999993</v>
      </c>
      <c r="R3249" s="44" t="str">
        <f>VLOOKUP(F3249,'Set up'!$A$2:$E$57,5,FALSE)</f>
        <v>Trsf</v>
      </c>
    </row>
    <row r="3250" spans="1:19" ht="15" customHeight="1" x14ac:dyDescent="0.35">
      <c r="A3250" s="4">
        <v>45563</v>
      </c>
      <c r="B3250" s="5">
        <f t="shared" ref="B3250:B3313" si="923">MONTH(A3250)</f>
        <v>9</v>
      </c>
      <c r="C3250" s="5">
        <f t="shared" ref="C3250:C3313" si="924">YEAR(A3250)</f>
        <v>2024</v>
      </c>
      <c r="D3250" s="5" t="s">
        <v>2958</v>
      </c>
      <c r="E3250" s="5" t="str">
        <f>VLOOKUP(F3250,'Set up'!$A$2:$C$57,2,FALSE)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up'!$A$2:$C$57,3,FALSE)</f>
        <v>Cash</v>
      </c>
      <c r="J3250" s="5">
        <f>VLOOKUP(F3250,'Set up'!$A$2:$D$57,4,FALSE)</f>
        <v>0</v>
      </c>
      <c r="K3250" s="4">
        <f t="shared" si="917"/>
        <v>45563</v>
      </c>
      <c r="L3250" s="5">
        <f t="shared" si="918"/>
        <v>9</v>
      </c>
      <c r="M3250" s="5">
        <f t="shared" si="919"/>
        <v>2024</v>
      </c>
      <c r="N3250" s="12">
        <v>6726</v>
      </c>
      <c r="O3250" s="12"/>
      <c r="P3250" s="12">
        <f t="shared" si="921"/>
        <v>6726</v>
      </c>
      <c r="Q3250" s="7">
        <f t="shared" ref="Q3250:Q3311" si="925">SUM(Q3249+N3250)</f>
        <v>5305916.9499999993</v>
      </c>
      <c r="R3250" s="44" t="str">
        <f>VLOOKUP(F3250,'Set up'!$A$2:$E$57,5,FALSE)</f>
        <v>Trsf</v>
      </c>
    </row>
    <row r="3251" spans="1:19" ht="15" customHeight="1" x14ac:dyDescent="0.35">
      <c r="A3251" s="4">
        <v>45563</v>
      </c>
      <c r="B3251" s="5">
        <f t="shared" si="923"/>
        <v>9</v>
      </c>
      <c r="C3251" s="5">
        <f t="shared" si="924"/>
        <v>2024</v>
      </c>
      <c r="D3251" s="5" t="s">
        <v>2958</v>
      </c>
      <c r="E3251" s="5" t="str">
        <f>VLOOKUP(F3251,'Set up'!$A$2:$C$57,2,FALSE)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up'!$A$2:$C$57,3,FALSE)</f>
        <v>Cash</v>
      </c>
      <c r="J3251" s="5">
        <f>VLOOKUP(F3251,'Set up'!$A$2:$D$57,4,FALSE)</f>
        <v>0</v>
      </c>
      <c r="K3251" s="4">
        <f t="shared" si="917"/>
        <v>45563</v>
      </c>
      <c r="L3251" s="5">
        <f t="shared" si="918"/>
        <v>9</v>
      </c>
      <c r="M3251" s="5">
        <f t="shared" si="919"/>
        <v>2024</v>
      </c>
      <c r="N3251" s="12">
        <v>4770</v>
      </c>
      <c r="O3251" s="12"/>
      <c r="P3251" s="12">
        <f t="shared" si="921"/>
        <v>4770</v>
      </c>
      <c r="Q3251" s="7">
        <f t="shared" si="925"/>
        <v>5310686.9499999993</v>
      </c>
      <c r="R3251" s="44" t="str">
        <f>VLOOKUP(F3251,'Set up'!$A$2:$E$57,5,FALSE)</f>
        <v>Trsf</v>
      </c>
    </row>
    <row r="3252" spans="1:19" ht="15" customHeight="1" x14ac:dyDescent="0.35">
      <c r="A3252" s="4">
        <v>45563</v>
      </c>
      <c r="B3252" s="5">
        <f t="shared" si="923"/>
        <v>9</v>
      </c>
      <c r="C3252" s="5">
        <f t="shared" si="924"/>
        <v>2024</v>
      </c>
      <c r="D3252" s="5" t="s">
        <v>2958</v>
      </c>
      <c r="E3252" s="5" t="str">
        <f>VLOOKUP(F3252,'Set up'!$A$2:$C$57,2,FALSE)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up'!$A$2:$C$57,3,FALSE)</f>
        <v>Cash</v>
      </c>
      <c r="J3252" s="5">
        <f>VLOOKUP(F3252,'Set up'!$A$2:$D$57,4,FALSE)</f>
        <v>0</v>
      </c>
      <c r="K3252" s="4">
        <f t="shared" si="917"/>
        <v>45563</v>
      </c>
      <c r="L3252" s="5">
        <f t="shared" si="918"/>
        <v>9</v>
      </c>
      <c r="M3252" s="5">
        <f t="shared" si="919"/>
        <v>2024</v>
      </c>
      <c r="N3252" s="12">
        <v>380</v>
      </c>
      <c r="O3252" s="12"/>
      <c r="P3252" s="12">
        <f t="shared" si="921"/>
        <v>380</v>
      </c>
      <c r="Q3252" s="7">
        <f t="shared" si="925"/>
        <v>5311066.9499999993</v>
      </c>
      <c r="R3252" s="44" t="str">
        <f>VLOOKUP(F3252,'Set up'!$A$2:$E$57,5,FALSE)</f>
        <v>Trsf</v>
      </c>
    </row>
    <row r="3253" spans="1:19" ht="15" customHeight="1" x14ac:dyDescent="0.35">
      <c r="A3253" s="4">
        <v>45563</v>
      </c>
      <c r="B3253" s="5">
        <f t="shared" si="923"/>
        <v>9</v>
      </c>
      <c r="C3253" s="5">
        <f t="shared" si="924"/>
        <v>2024</v>
      </c>
      <c r="D3253" s="5" t="s">
        <v>2958</v>
      </c>
      <c r="E3253" s="5" t="str">
        <f>VLOOKUP(F3253,'Set up'!$A$2:$C$57,2,FALSE)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up'!$A$2:$C$57,3,FALSE)</f>
        <v>Cash</v>
      </c>
      <c r="J3253" s="5">
        <f>VLOOKUP(F3253,'Set up'!$A$2:$D$57,4,FALSE)</f>
        <v>0</v>
      </c>
      <c r="K3253" s="4">
        <f t="shared" si="917"/>
        <v>45563</v>
      </c>
      <c r="L3253" s="5">
        <f t="shared" si="918"/>
        <v>9</v>
      </c>
      <c r="M3253" s="5">
        <f t="shared" si="919"/>
        <v>2024</v>
      </c>
      <c r="N3253" s="12">
        <v>2000</v>
      </c>
      <c r="O3253" s="12"/>
      <c r="P3253" s="12">
        <f t="shared" si="921"/>
        <v>2000</v>
      </c>
      <c r="Q3253" s="7">
        <f t="shared" si="925"/>
        <v>5313066.9499999993</v>
      </c>
      <c r="R3253" s="44" t="str">
        <f>VLOOKUP(F3253,'Set up'!$A$2:$E$57,5,FALSE)</f>
        <v>Trsf</v>
      </c>
    </row>
    <row r="3254" spans="1:19" ht="15" customHeight="1" x14ac:dyDescent="0.35">
      <c r="A3254" s="4">
        <v>45565</v>
      </c>
      <c r="B3254" s="5">
        <f t="shared" si="923"/>
        <v>9</v>
      </c>
      <c r="C3254" s="5">
        <f t="shared" si="924"/>
        <v>2024</v>
      </c>
      <c r="D3254" s="5" t="s">
        <v>2959</v>
      </c>
      <c r="E3254" s="5" t="str">
        <f>VLOOKUP(F3254,'Set up'!$A$2:$C$57,2,FALSE)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up'!$A$2:$C$57,3,FALSE)</f>
        <v>Cash</v>
      </c>
      <c r="J3254" s="5">
        <f>VLOOKUP(F3254,'Set up'!$A$2:$D$57,4,FALSE)</f>
        <v>0</v>
      </c>
      <c r="K3254" s="4">
        <f t="shared" si="917"/>
        <v>45565</v>
      </c>
      <c r="L3254" s="5">
        <f t="shared" si="918"/>
        <v>9</v>
      </c>
      <c r="M3254" s="5">
        <f t="shared" si="919"/>
        <v>2024</v>
      </c>
      <c r="N3254" s="12">
        <v>1672</v>
      </c>
      <c r="O3254" s="6">
        <f t="shared" ref="O3254" si="926">-N3254</f>
        <v>-1672</v>
      </c>
      <c r="P3254" s="12">
        <f t="shared" si="921"/>
        <v>0</v>
      </c>
      <c r="Q3254" s="7">
        <f t="shared" si="925"/>
        <v>5314738.9499999993</v>
      </c>
      <c r="R3254" s="44" t="str">
        <f>VLOOKUP(F3254,'Set up'!$A$2:$E$57,5,FALSE)</f>
        <v>Cash</v>
      </c>
      <c r="S3254" s="1" t="s">
        <v>3054</v>
      </c>
    </row>
    <row r="3255" spans="1:19" ht="15" customHeight="1" x14ac:dyDescent="0.35">
      <c r="A3255" s="4">
        <v>45565</v>
      </c>
      <c r="B3255" s="5">
        <f t="shared" si="923"/>
        <v>9</v>
      </c>
      <c r="C3255" s="5">
        <f t="shared" si="924"/>
        <v>2024</v>
      </c>
      <c r="D3255" s="5" t="s">
        <v>2959</v>
      </c>
      <c r="E3255" s="5" t="str">
        <f>VLOOKUP(F3255,'Set up'!$A$2:$C$57,2,FALSE)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up'!$A$2:$C$57,3,FALSE)</f>
        <v>Cash</v>
      </c>
      <c r="J3255" s="5">
        <f>VLOOKUP(F3255,'Set up'!$A$2:$D$57,4,FALSE)</f>
        <v>0</v>
      </c>
      <c r="K3255" s="4">
        <f t="shared" si="917"/>
        <v>45565</v>
      </c>
      <c r="L3255" s="5">
        <f t="shared" si="918"/>
        <v>9</v>
      </c>
      <c r="M3255" s="5">
        <f t="shared" si="919"/>
        <v>2024</v>
      </c>
      <c r="N3255" s="12">
        <v>420</v>
      </c>
      <c r="O3255" s="12">
        <f>-328-92</f>
        <v>-420</v>
      </c>
      <c r="P3255" s="12">
        <f t="shared" si="921"/>
        <v>0</v>
      </c>
      <c r="Q3255" s="7">
        <f t="shared" si="925"/>
        <v>5315158.9499999993</v>
      </c>
      <c r="R3255" s="44" t="str">
        <f>VLOOKUP(F3255,'Set up'!$A$2:$E$57,5,FALSE)</f>
        <v>Cash</v>
      </c>
      <c r="S3255" s="1" t="s">
        <v>3056</v>
      </c>
    </row>
    <row r="3256" spans="1:19" ht="15" customHeight="1" x14ac:dyDescent="0.35">
      <c r="A3256" s="4">
        <v>45569</v>
      </c>
      <c r="B3256" s="5">
        <f t="shared" si="923"/>
        <v>10</v>
      </c>
      <c r="C3256" s="5">
        <f t="shared" si="924"/>
        <v>2024</v>
      </c>
      <c r="D3256" s="5" t="s">
        <v>3008</v>
      </c>
      <c r="E3256" s="5" t="str">
        <f>VLOOKUP(F3256,'Set up'!$A$2:$C$57,2,FALSE)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up'!$A$2:$C$57,3,FALSE)</f>
        <v>Cash</v>
      </c>
      <c r="J3256" s="5">
        <f>VLOOKUP(F3256,'Set up'!$A$2:$D$57,4,FALSE)</f>
        <v>0</v>
      </c>
      <c r="K3256" s="4">
        <f t="shared" si="917"/>
        <v>45569</v>
      </c>
      <c r="L3256" s="5">
        <f t="shared" si="918"/>
        <v>10</v>
      </c>
      <c r="M3256" s="5">
        <f t="shared" si="919"/>
        <v>2024</v>
      </c>
      <c r="N3256" s="12">
        <v>1000</v>
      </c>
      <c r="O3256" s="12"/>
      <c r="P3256" s="12">
        <f t="shared" si="921"/>
        <v>1000</v>
      </c>
      <c r="Q3256" s="7">
        <f t="shared" si="925"/>
        <v>5316158.9499999993</v>
      </c>
      <c r="R3256" s="44" t="str">
        <f>VLOOKUP(F3256,'Set up'!$A$2:$E$57,5,FALSE)</f>
        <v>Trsf</v>
      </c>
    </row>
    <row r="3257" spans="1:19" ht="15" customHeight="1" x14ac:dyDescent="0.35">
      <c r="A3257" s="4">
        <v>45573</v>
      </c>
      <c r="B3257" s="5">
        <f t="shared" si="923"/>
        <v>10</v>
      </c>
      <c r="C3257" s="5">
        <f t="shared" si="924"/>
        <v>2024</v>
      </c>
      <c r="D3257" s="5" t="s">
        <v>3009</v>
      </c>
      <c r="E3257" s="5" t="str">
        <f>VLOOKUP(F3257,'Set up'!$A$2:$C$57,2,FALSE)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up'!$A$2:$C$57,3,FALSE)</f>
        <v>Cash</v>
      </c>
      <c r="J3257" s="5">
        <f>VLOOKUP(F3257,'Set up'!$A$2:$D$57,4,FALSE)</f>
        <v>0</v>
      </c>
      <c r="K3257" s="4">
        <f t="shared" si="917"/>
        <v>45573</v>
      </c>
      <c r="L3257" s="5">
        <f t="shared" si="918"/>
        <v>10</v>
      </c>
      <c r="M3257" s="5">
        <f t="shared" si="919"/>
        <v>2024</v>
      </c>
      <c r="N3257" s="12">
        <v>1738</v>
      </c>
      <c r="O3257" s="6">
        <f t="shared" ref="O3257:O3259" si="927">-N3257</f>
        <v>-1738</v>
      </c>
      <c r="P3257" s="12">
        <f t="shared" si="921"/>
        <v>0</v>
      </c>
      <c r="Q3257" s="7">
        <f t="shared" si="925"/>
        <v>5317896.9499999993</v>
      </c>
      <c r="R3257" s="44" t="str">
        <f>VLOOKUP(F3257,'Set up'!$A$2:$E$57,5,FALSE)</f>
        <v>Cash</v>
      </c>
      <c r="S3257" s="1" t="s">
        <v>3051</v>
      </c>
    </row>
    <row r="3258" spans="1:19" ht="15" customHeight="1" x14ac:dyDescent="0.35">
      <c r="A3258" s="4">
        <v>45573</v>
      </c>
      <c r="B3258" s="5">
        <f t="shared" si="923"/>
        <v>10</v>
      </c>
      <c r="C3258" s="5">
        <f t="shared" si="924"/>
        <v>2024</v>
      </c>
      <c r="D3258" s="5" t="s">
        <v>3009</v>
      </c>
      <c r="E3258" s="5" t="str">
        <f>VLOOKUP(F3258,'Set up'!$A$2:$C$57,2,FALSE)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up'!$A$2:$C$57,3,FALSE)</f>
        <v>Cash</v>
      </c>
      <c r="J3258" s="5">
        <f>VLOOKUP(F3258,'Set up'!$A$2:$D$57,4,FALSE)</f>
        <v>0</v>
      </c>
      <c r="K3258" s="4">
        <f t="shared" si="917"/>
        <v>45573</v>
      </c>
      <c r="L3258" s="5">
        <f t="shared" si="918"/>
        <v>10</v>
      </c>
      <c r="M3258" s="5">
        <f t="shared" si="919"/>
        <v>2024</v>
      </c>
      <c r="N3258" s="12">
        <v>555</v>
      </c>
      <c r="O3258" s="6">
        <f t="shared" si="927"/>
        <v>-555</v>
      </c>
      <c r="P3258" s="12">
        <f t="shared" si="921"/>
        <v>0</v>
      </c>
      <c r="Q3258" s="7">
        <f t="shared" si="925"/>
        <v>5318451.9499999993</v>
      </c>
      <c r="R3258" s="44" t="str">
        <f>VLOOKUP(F3258,'Set up'!$A$2:$E$57,5,FALSE)</f>
        <v>Cash</v>
      </c>
      <c r="S3258" s="1" t="s">
        <v>3051</v>
      </c>
    </row>
    <row r="3259" spans="1:19" ht="15" customHeight="1" x14ac:dyDescent="0.35">
      <c r="A3259" s="4">
        <v>45573</v>
      </c>
      <c r="B3259" s="5">
        <f t="shared" si="923"/>
        <v>10</v>
      </c>
      <c r="C3259" s="5">
        <f t="shared" si="924"/>
        <v>2024</v>
      </c>
      <c r="D3259" s="5" t="s">
        <v>3009</v>
      </c>
      <c r="E3259" s="5" t="str">
        <f>VLOOKUP(F3259,'Set up'!$A$2:$C$57,2,FALSE)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up'!$A$2:$C$57,3,FALSE)</f>
        <v>Cash</v>
      </c>
      <c r="J3259" s="5">
        <f>VLOOKUP(F3259,'Set up'!$A$2:$D$57,4,FALSE)</f>
        <v>0</v>
      </c>
      <c r="K3259" s="4">
        <f t="shared" si="917"/>
        <v>45573</v>
      </c>
      <c r="L3259" s="5">
        <f t="shared" si="918"/>
        <v>10</v>
      </c>
      <c r="M3259" s="5">
        <f t="shared" si="919"/>
        <v>2024</v>
      </c>
      <c r="N3259" s="12">
        <v>95</v>
      </c>
      <c r="O3259" s="6">
        <f t="shared" si="927"/>
        <v>-95</v>
      </c>
      <c r="P3259" s="12">
        <f t="shared" si="921"/>
        <v>0</v>
      </c>
      <c r="Q3259" s="7">
        <f t="shared" si="925"/>
        <v>5318546.9499999993</v>
      </c>
      <c r="R3259" s="44" t="str">
        <f>VLOOKUP(F3259,'Set up'!$A$2:$E$57,5,FALSE)</f>
        <v>Cash</v>
      </c>
      <c r="S3259" s="1" t="s">
        <v>3051</v>
      </c>
    </row>
    <row r="3260" spans="1:19" ht="15" customHeight="1" x14ac:dyDescent="0.35">
      <c r="A3260" s="4">
        <v>45574</v>
      </c>
      <c r="B3260" s="5">
        <f t="shared" si="923"/>
        <v>10</v>
      </c>
      <c r="C3260" s="5">
        <f t="shared" si="924"/>
        <v>2024</v>
      </c>
      <c r="D3260" s="5" t="s">
        <v>3010</v>
      </c>
      <c r="E3260" s="5" t="str">
        <f>VLOOKUP(F3260,'Set up'!$A$2:$C$57,2,FALSE)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up'!$A$2:$C$57,3,FALSE)</f>
        <v>Cash</v>
      </c>
      <c r="J3260" s="5">
        <f>VLOOKUP(F3260,'Set up'!$A$2:$D$57,4,FALSE)</f>
        <v>0</v>
      </c>
      <c r="K3260" s="4">
        <f t="shared" si="917"/>
        <v>45574</v>
      </c>
      <c r="L3260" s="5">
        <f t="shared" si="918"/>
        <v>10</v>
      </c>
      <c r="M3260" s="5">
        <f t="shared" si="919"/>
        <v>2024</v>
      </c>
      <c r="N3260" s="12">
        <v>62.5</v>
      </c>
      <c r="O3260" s="12"/>
      <c r="P3260" s="12">
        <f t="shared" si="921"/>
        <v>62.5</v>
      </c>
      <c r="Q3260" s="7">
        <f t="shared" si="925"/>
        <v>5318609.4499999993</v>
      </c>
      <c r="R3260" s="44" t="str">
        <f>VLOOKUP(F3260,'Set up'!$A$2:$E$57,5,FALSE)</f>
        <v>Trsf</v>
      </c>
    </row>
    <row r="3261" spans="1:19" ht="15" customHeight="1" x14ac:dyDescent="0.35">
      <c r="A3261" s="4">
        <v>45574</v>
      </c>
      <c r="B3261" s="5">
        <f t="shared" si="923"/>
        <v>10</v>
      </c>
      <c r="C3261" s="5">
        <f t="shared" si="924"/>
        <v>2024</v>
      </c>
      <c r="D3261" s="5" t="s">
        <v>3011</v>
      </c>
      <c r="E3261" s="5" t="str">
        <f>VLOOKUP(F3261,'Set up'!$A$2:$C$57,2,FALSE)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up'!$A$2:$C$57,3,FALSE)</f>
        <v>Cash</v>
      </c>
      <c r="J3261" s="5">
        <f>VLOOKUP(F3261,'Set up'!$A$2:$D$57,4,FALSE)</f>
        <v>0</v>
      </c>
      <c r="K3261" s="4">
        <f t="shared" si="917"/>
        <v>45574</v>
      </c>
      <c r="L3261" s="5">
        <f t="shared" si="918"/>
        <v>10</v>
      </c>
      <c r="M3261" s="5">
        <f t="shared" si="919"/>
        <v>2024</v>
      </c>
      <c r="N3261" s="12">
        <v>8030</v>
      </c>
      <c r="O3261" s="12"/>
      <c r="P3261" s="12">
        <f t="shared" si="921"/>
        <v>8030</v>
      </c>
      <c r="Q3261" s="7">
        <f t="shared" si="925"/>
        <v>5326639.4499999993</v>
      </c>
      <c r="R3261" s="44" t="str">
        <f>VLOOKUP(F3261,'Set up'!$A$2:$E$57,5,FALSE)</f>
        <v>Trsf</v>
      </c>
    </row>
    <row r="3262" spans="1:19" ht="15" customHeight="1" x14ac:dyDescent="0.35">
      <c r="A3262" s="4">
        <v>45574</v>
      </c>
      <c r="B3262" s="5">
        <f t="shared" si="923"/>
        <v>10</v>
      </c>
      <c r="C3262" s="5">
        <f t="shared" si="924"/>
        <v>2024</v>
      </c>
      <c r="D3262" s="5" t="s">
        <v>3011</v>
      </c>
      <c r="E3262" s="5" t="str">
        <f>VLOOKUP(F3262,'Set up'!$A$2:$C$57,2,FALSE)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up'!$A$2:$C$57,3,FALSE)</f>
        <v>Cash</v>
      </c>
      <c r="J3262" s="5">
        <f>VLOOKUP(F3262,'Set up'!$A$2:$D$57,4,FALSE)</f>
        <v>0</v>
      </c>
      <c r="K3262" s="4">
        <f t="shared" si="917"/>
        <v>45574</v>
      </c>
      <c r="L3262" s="5">
        <f t="shared" si="918"/>
        <v>10</v>
      </c>
      <c r="M3262" s="5">
        <f t="shared" si="919"/>
        <v>2024</v>
      </c>
      <c r="N3262" s="12">
        <v>3219</v>
      </c>
      <c r="O3262" s="12"/>
      <c r="P3262" s="12">
        <f t="shared" si="921"/>
        <v>3219</v>
      </c>
      <c r="Q3262" s="7">
        <f t="shared" si="925"/>
        <v>5329858.4499999993</v>
      </c>
      <c r="R3262" s="44" t="str">
        <f>VLOOKUP(F3262,'Set up'!$A$2:$E$57,5,FALSE)</f>
        <v>Trsf</v>
      </c>
    </row>
    <row r="3263" spans="1:19" ht="15" customHeight="1" x14ac:dyDescent="0.35">
      <c r="A3263" s="4">
        <v>45574</v>
      </c>
      <c r="B3263" s="5">
        <f t="shared" si="923"/>
        <v>10</v>
      </c>
      <c r="C3263" s="5">
        <f t="shared" si="924"/>
        <v>2024</v>
      </c>
      <c r="D3263" s="5" t="s">
        <v>3011</v>
      </c>
      <c r="E3263" s="5" t="str">
        <f>VLOOKUP(F3263,'Set up'!$A$2:$C$57,2,FALSE)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up'!$A$2:$C$57,3,FALSE)</f>
        <v>Cash</v>
      </c>
      <c r="J3263" s="5">
        <f>VLOOKUP(F3263,'Set up'!$A$2:$D$57,4,FALSE)</f>
        <v>0</v>
      </c>
      <c r="K3263" s="4">
        <f t="shared" si="917"/>
        <v>45574</v>
      </c>
      <c r="L3263" s="5">
        <f t="shared" si="918"/>
        <v>10</v>
      </c>
      <c r="M3263" s="5">
        <f t="shared" si="919"/>
        <v>2024</v>
      </c>
      <c r="N3263" s="12">
        <v>1000</v>
      </c>
      <c r="O3263" s="12"/>
      <c r="P3263" s="12">
        <f t="shared" si="921"/>
        <v>1000</v>
      </c>
      <c r="Q3263" s="7">
        <f t="shared" si="925"/>
        <v>5330858.4499999993</v>
      </c>
      <c r="R3263" s="44" t="str">
        <f>VLOOKUP(F3263,'Set up'!$A$2:$E$57,5,FALSE)</f>
        <v>Trsf</v>
      </c>
    </row>
    <row r="3264" spans="1:19" ht="15" customHeight="1" x14ac:dyDescent="0.35">
      <c r="A3264" s="4">
        <v>45574</v>
      </c>
      <c r="B3264" s="5">
        <f t="shared" si="923"/>
        <v>10</v>
      </c>
      <c r="C3264" s="5">
        <f t="shared" si="924"/>
        <v>2024</v>
      </c>
      <c r="D3264" s="5" t="s">
        <v>3012</v>
      </c>
      <c r="E3264" s="5" t="str">
        <f>VLOOKUP(F3264,'Set up'!$A$2:$C$57,2,FALSE)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up'!$A$2:$C$57,3,FALSE)</f>
        <v>Cash</v>
      </c>
      <c r="J3264" s="5">
        <f>VLOOKUP(F3264,'Set up'!$A$2:$D$57,4,FALSE)</f>
        <v>0</v>
      </c>
      <c r="K3264" s="4">
        <f t="shared" si="917"/>
        <v>45574</v>
      </c>
      <c r="L3264" s="5">
        <f t="shared" si="918"/>
        <v>10</v>
      </c>
      <c r="M3264" s="5">
        <f t="shared" si="919"/>
        <v>2024</v>
      </c>
      <c r="N3264" s="98">
        <v>1738</v>
      </c>
      <c r="O3264" s="12"/>
      <c r="P3264" s="12">
        <f t="shared" si="921"/>
        <v>1738</v>
      </c>
      <c r="Q3264" s="7">
        <f t="shared" si="925"/>
        <v>5332596.4499999993</v>
      </c>
      <c r="R3264" s="44" t="str">
        <f>VLOOKUP(F3264,'Set up'!$A$2:$E$57,5,FALSE)</f>
        <v>Trsf</v>
      </c>
    </row>
    <row r="3265" spans="1:19" ht="15" customHeight="1" x14ac:dyDescent="0.35">
      <c r="A3265" s="4">
        <v>45574</v>
      </c>
      <c r="B3265" s="5">
        <f t="shared" si="923"/>
        <v>10</v>
      </c>
      <c r="C3265" s="5">
        <f t="shared" si="924"/>
        <v>2024</v>
      </c>
      <c r="D3265" s="5" t="s">
        <v>3012</v>
      </c>
      <c r="E3265" s="5" t="str">
        <f>VLOOKUP(F3265,'Set up'!$A$2:$C$57,2,FALSE)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up'!$A$2:$C$57,3,FALSE)</f>
        <v>Cash</v>
      </c>
      <c r="J3265" s="5">
        <f>VLOOKUP(F3265,'Set up'!$A$2:$D$57,4,FALSE)</f>
        <v>0</v>
      </c>
      <c r="K3265" s="4">
        <f t="shared" si="917"/>
        <v>45574</v>
      </c>
      <c r="L3265" s="5">
        <f t="shared" si="918"/>
        <v>10</v>
      </c>
      <c r="M3265" s="5">
        <f t="shared" si="919"/>
        <v>2024</v>
      </c>
      <c r="N3265" s="98">
        <v>405</v>
      </c>
      <c r="O3265" s="12"/>
      <c r="P3265" s="12">
        <f t="shared" si="921"/>
        <v>405</v>
      </c>
      <c r="Q3265" s="7">
        <f t="shared" si="925"/>
        <v>5333001.4499999993</v>
      </c>
      <c r="R3265" s="44" t="str">
        <f>VLOOKUP(F3265,'Set up'!$A$2:$E$57,5,FALSE)</f>
        <v>Trsf</v>
      </c>
    </row>
    <row r="3266" spans="1:19" ht="15" customHeight="1" x14ac:dyDescent="0.35">
      <c r="A3266" s="4">
        <v>45574</v>
      </c>
      <c r="B3266" s="5">
        <f t="shared" si="923"/>
        <v>10</v>
      </c>
      <c r="C3266" s="5">
        <f t="shared" si="924"/>
        <v>2024</v>
      </c>
      <c r="D3266" s="5" t="s">
        <v>3012</v>
      </c>
      <c r="E3266" s="5" t="str">
        <f>VLOOKUP(F3266,'Set up'!$A$2:$C$57,2,FALSE)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up'!$A$2:$C$57,3,FALSE)</f>
        <v>Cash</v>
      </c>
      <c r="J3266" s="5">
        <f>VLOOKUP(F3266,'Set up'!$A$2:$D$57,4,FALSE)</f>
        <v>0</v>
      </c>
      <c r="K3266" s="4">
        <f t="shared" si="917"/>
        <v>45574</v>
      </c>
      <c r="L3266" s="5">
        <f t="shared" si="918"/>
        <v>10</v>
      </c>
      <c r="M3266" s="5">
        <f t="shared" si="919"/>
        <v>2024</v>
      </c>
      <c r="N3266" s="12">
        <v>187.5</v>
      </c>
      <c r="O3266" s="12"/>
      <c r="P3266" s="12">
        <f t="shared" si="921"/>
        <v>187.5</v>
      </c>
      <c r="Q3266" s="7">
        <f t="shared" si="925"/>
        <v>5333188.9499999993</v>
      </c>
      <c r="R3266" s="44" t="str">
        <f>VLOOKUP(F3266,'Set up'!$A$2:$E$57,5,FALSE)</f>
        <v>Trsf</v>
      </c>
    </row>
    <row r="3267" spans="1:19" ht="15" customHeight="1" x14ac:dyDescent="0.35">
      <c r="A3267" s="4">
        <v>45577</v>
      </c>
      <c r="B3267" s="5">
        <f t="shared" si="923"/>
        <v>10</v>
      </c>
      <c r="C3267" s="5">
        <f t="shared" si="924"/>
        <v>2024</v>
      </c>
      <c r="D3267" s="5" t="s">
        <v>3013</v>
      </c>
      <c r="E3267" s="5" t="str">
        <f>VLOOKUP(F3267,'Set up'!$A$2:$C$57,2,FALSE)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up'!$A$2:$C$57,3,FALSE)</f>
        <v>Cash</v>
      </c>
      <c r="J3267" s="5">
        <f>VLOOKUP(F3267,'Set up'!$A$2:$D$57,4,FALSE)</f>
        <v>0</v>
      </c>
      <c r="K3267" s="4">
        <f t="shared" ref="K3267:K3330" si="928">A3267+J3267</f>
        <v>45577</v>
      </c>
      <c r="L3267" s="5">
        <f t="shared" ref="L3267:L3330" si="929">MONTH(K3267)</f>
        <v>10</v>
      </c>
      <c r="M3267" s="5">
        <f t="shared" ref="M3267:M3330" si="930">YEAR(K3267)</f>
        <v>2024</v>
      </c>
      <c r="N3267" s="12">
        <v>125</v>
      </c>
      <c r="O3267" s="12"/>
      <c r="P3267" s="12">
        <f t="shared" si="921"/>
        <v>125</v>
      </c>
      <c r="Q3267" s="7">
        <f t="shared" si="925"/>
        <v>5333313.9499999993</v>
      </c>
      <c r="R3267" s="44" t="str">
        <f>VLOOKUP(F3267,'Set up'!$A$2:$E$57,5,FALSE)</f>
        <v>Trsf</v>
      </c>
    </row>
    <row r="3268" spans="1:19" ht="15" customHeight="1" x14ac:dyDescent="0.35">
      <c r="A3268" s="4">
        <v>45577</v>
      </c>
      <c r="B3268" s="5">
        <f t="shared" si="923"/>
        <v>10</v>
      </c>
      <c r="C3268" s="5">
        <f t="shared" si="924"/>
        <v>2024</v>
      </c>
      <c r="D3268" s="5" t="s">
        <v>3014</v>
      </c>
      <c r="E3268" s="5" t="str">
        <f>VLOOKUP(F3268,'Set up'!$A$2:$C$57,2,FALSE)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up'!$A$2:$C$57,3,FALSE)</f>
        <v>Cash</v>
      </c>
      <c r="J3268" s="5">
        <f>VLOOKUP(F3268,'Set up'!$A$2:$D$57,4,FALSE)</f>
        <v>0</v>
      </c>
      <c r="K3268" s="4">
        <f t="shared" si="928"/>
        <v>45577</v>
      </c>
      <c r="L3268" s="5">
        <f t="shared" si="929"/>
        <v>10</v>
      </c>
      <c r="M3268" s="5">
        <f t="shared" si="930"/>
        <v>2024</v>
      </c>
      <c r="N3268" s="12">
        <v>3212</v>
      </c>
      <c r="O3268" s="12"/>
      <c r="P3268" s="12">
        <f t="shared" si="921"/>
        <v>3212</v>
      </c>
      <c r="Q3268" s="7">
        <f t="shared" si="925"/>
        <v>5336525.9499999993</v>
      </c>
      <c r="R3268" s="44" t="str">
        <f>VLOOKUP(F3268,'Set up'!$A$2:$E$57,5,FALSE)</f>
        <v>Trsf</v>
      </c>
    </row>
    <row r="3269" spans="1:19" ht="15" customHeight="1" x14ac:dyDescent="0.35">
      <c r="A3269" s="4">
        <v>45577</v>
      </c>
      <c r="B3269" s="5">
        <f t="shared" si="923"/>
        <v>10</v>
      </c>
      <c r="C3269" s="5">
        <f t="shared" si="924"/>
        <v>2024</v>
      </c>
      <c r="D3269" s="5" t="s">
        <v>3014</v>
      </c>
      <c r="E3269" s="5" t="str">
        <f>VLOOKUP(F3269,'Set up'!$A$2:$C$57,2,FALSE)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up'!$A$2:$C$57,3,FALSE)</f>
        <v>Cash</v>
      </c>
      <c r="J3269" s="5">
        <f>VLOOKUP(F3269,'Set up'!$A$2:$D$57,4,FALSE)</f>
        <v>0</v>
      </c>
      <c r="K3269" s="4">
        <f t="shared" si="928"/>
        <v>45577</v>
      </c>
      <c r="L3269" s="5">
        <f t="shared" si="929"/>
        <v>10</v>
      </c>
      <c r="M3269" s="5">
        <f t="shared" si="930"/>
        <v>2024</v>
      </c>
      <c r="N3269" s="12">
        <v>429.2</v>
      </c>
      <c r="O3269" s="12"/>
      <c r="P3269" s="12">
        <f t="shared" si="921"/>
        <v>429.2</v>
      </c>
      <c r="Q3269" s="7">
        <f t="shared" si="925"/>
        <v>5336955.1499999994</v>
      </c>
      <c r="R3269" s="44" t="str">
        <f>VLOOKUP(F3269,'Set up'!$A$2:$E$57,5,FALSE)</f>
        <v>Trsf</v>
      </c>
    </row>
    <row r="3270" spans="1:19" ht="15" customHeight="1" x14ac:dyDescent="0.35">
      <c r="A3270" s="4">
        <v>45577</v>
      </c>
      <c r="B3270" s="5">
        <f t="shared" si="923"/>
        <v>10</v>
      </c>
      <c r="C3270" s="5">
        <f t="shared" si="924"/>
        <v>2024</v>
      </c>
      <c r="D3270" s="5" t="s">
        <v>3014</v>
      </c>
      <c r="E3270" s="5" t="str">
        <f>VLOOKUP(F3270,'Set up'!$A$2:$C$57,2,FALSE)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up'!$A$2:$C$57,3,FALSE)</f>
        <v>Cash</v>
      </c>
      <c r="J3270" s="5">
        <f>VLOOKUP(F3270,'Set up'!$A$2:$D$57,4,FALSE)</f>
        <v>0</v>
      </c>
      <c r="K3270" s="4">
        <f t="shared" si="928"/>
        <v>45577</v>
      </c>
      <c r="L3270" s="5">
        <f t="shared" si="929"/>
        <v>10</v>
      </c>
      <c r="M3270" s="5">
        <f t="shared" si="930"/>
        <v>2024</v>
      </c>
      <c r="N3270" s="12">
        <v>380</v>
      </c>
      <c r="O3270" s="12"/>
      <c r="P3270" s="12">
        <f t="shared" si="921"/>
        <v>380</v>
      </c>
      <c r="Q3270" s="7">
        <f t="shared" si="925"/>
        <v>5337335.1499999994</v>
      </c>
      <c r="R3270" s="44" t="str">
        <f>VLOOKUP(F3270,'Set up'!$A$2:$E$57,5,FALSE)</f>
        <v>Trsf</v>
      </c>
    </row>
    <row r="3271" spans="1:19" ht="15" customHeight="1" x14ac:dyDescent="0.35">
      <c r="A3271" s="4">
        <v>45579</v>
      </c>
      <c r="B3271" s="5">
        <f t="shared" si="923"/>
        <v>10</v>
      </c>
      <c r="C3271" s="5">
        <f t="shared" si="924"/>
        <v>2024</v>
      </c>
      <c r="D3271" s="5" t="s">
        <v>3015</v>
      </c>
      <c r="E3271" s="5" t="str">
        <f>VLOOKUP(F3271,'Set up'!$A$2:$C$57,2,FALSE)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up'!$A$2:$C$57,3,FALSE)</f>
        <v>120</v>
      </c>
      <c r="J3271" s="5">
        <f>VLOOKUP(F3271,'Set up'!$A$2:$D$57,4,FALSE)</f>
        <v>120</v>
      </c>
      <c r="K3271" s="4">
        <f t="shared" si="928"/>
        <v>45699</v>
      </c>
      <c r="L3271" s="5">
        <f t="shared" si="929"/>
        <v>2</v>
      </c>
      <c r="M3271" s="5">
        <f t="shared" si="930"/>
        <v>2025</v>
      </c>
      <c r="N3271" s="12">
        <v>16060</v>
      </c>
      <c r="O3271" s="12"/>
      <c r="P3271" s="12">
        <f t="shared" si="921"/>
        <v>16060</v>
      </c>
      <c r="Q3271" s="7">
        <f t="shared" si="925"/>
        <v>5353395.1499999994</v>
      </c>
      <c r="R3271" s="44" t="str">
        <f>VLOOKUP(F3271,'Set up'!$A$2:$E$57,5,FALSE)</f>
        <v>Trsf</v>
      </c>
    </row>
    <row r="3272" spans="1:19" ht="15" customHeight="1" x14ac:dyDescent="0.35">
      <c r="A3272" s="4">
        <v>45579</v>
      </c>
      <c r="B3272" s="5">
        <f t="shared" si="923"/>
        <v>10</v>
      </c>
      <c r="C3272" s="5">
        <f t="shared" si="924"/>
        <v>2024</v>
      </c>
      <c r="D3272" s="5" t="s">
        <v>3015</v>
      </c>
      <c r="E3272" s="5" t="str">
        <f>VLOOKUP(F3272,'Set up'!$A$2:$C$57,2,FALSE)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up'!$A$2:$C$57,3,FALSE)</f>
        <v>120</v>
      </c>
      <c r="J3272" s="5">
        <f>VLOOKUP(F3272,'Set up'!$A$2:$D$57,4,FALSE)</f>
        <v>120</v>
      </c>
      <c r="K3272" s="4">
        <f t="shared" si="928"/>
        <v>45699</v>
      </c>
      <c r="L3272" s="5">
        <f t="shared" si="929"/>
        <v>2</v>
      </c>
      <c r="M3272" s="5">
        <f t="shared" si="930"/>
        <v>2025</v>
      </c>
      <c r="N3272" s="12">
        <v>1740</v>
      </c>
      <c r="O3272" s="12"/>
      <c r="P3272" s="12">
        <f t="shared" si="921"/>
        <v>1740</v>
      </c>
      <c r="Q3272" s="7">
        <f t="shared" si="925"/>
        <v>5355135.1499999994</v>
      </c>
      <c r="R3272" s="44" t="str">
        <f>VLOOKUP(F3272,'Set up'!$A$2:$E$57,5,FALSE)</f>
        <v>Trsf</v>
      </c>
    </row>
    <row r="3273" spans="1:19" ht="15" customHeight="1" x14ac:dyDescent="0.35">
      <c r="A3273" s="4">
        <v>45579</v>
      </c>
      <c r="B3273" s="5">
        <f t="shared" si="923"/>
        <v>10</v>
      </c>
      <c r="C3273" s="5">
        <f t="shared" si="924"/>
        <v>2024</v>
      </c>
      <c r="D3273" s="5" t="s">
        <v>3015</v>
      </c>
      <c r="E3273" s="5" t="str">
        <f>VLOOKUP(F3273,'Set up'!$A$2:$C$57,2,FALSE)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up'!$A$2:$C$57,3,FALSE)</f>
        <v>120</v>
      </c>
      <c r="J3273" s="5">
        <f>VLOOKUP(F3273,'Set up'!$A$2:$D$57,4,FALSE)</f>
        <v>120</v>
      </c>
      <c r="K3273" s="4">
        <f t="shared" si="928"/>
        <v>45699</v>
      </c>
      <c r="L3273" s="5">
        <f t="shared" si="929"/>
        <v>2</v>
      </c>
      <c r="M3273" s="5">
        <f t="shared" si="930"/>
        <v>2025</v>
      </c>
      <c r="N3273" s="12">
        <v>862.5</v>
      </c>
      <c r="O3273" s="12"/>
      <c r="P3273" s="12">
        <f t="shared" si="921"/>
        <v>862.5</v>
      </c>
      <c r="Q3273" s="7">
        <f t="shared" si="925"/>
        <v>5355997.6499999994</v>
      </c>
      <c r="R3273" s="44" t="str">
        <f>VLOOKUP(F3273,'Set up'!$A$2:$E$57,5,FALSE)</f>
        <v>Trsf</v>
      </c>
    </row>
    <row r="3274" spans="1:19" ht="15" customHeight="1" x14ac:dyDescent="0.35">
      <c r="A3274" s="4">
        <v>45579</v>
      </c>
      <c r="B3274" s="5">
        <f t="shared" si="923"/>
        <v>10</v>
      </c>
      <c r="C3274" s="5">
        <f t="shared" si="924"/>
        <v>2024</v>
      </c>
      <c r="D3274" s="5" t="s">
        <v>3015</v>
      </c>
      <c r="E3274" s="5" t="str">
        <f>VLOOKUP(F3274,'Set up'!$A$2:$C$57,2,FALSE)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up'!$A$2:$C$57,3,FALSE)</f>
        <v>120</v>
      </c>
      <c r="J3274" s="5">
        <f>VLOOKUP(F3274,'Set up'!$A$2:$D$57,4,FALSE)</f>
        <v>120</v>
      </c>
      <c r="K3274" s="4">
        <f t="shared" si="928"/>
        <v>45699</v>
      </c>
      <c r="L3274" s="5">
        <f t="shared" si="929"/>
        <v>2</v>
      </c>
      <c r="M3274" s="5">
        <f t="shared" si="930"/>
        <v>2025</v>
      </c>
      <c r="N3274" s="12">
        <v>1320</v>
      </c>
      <c r="O3274" s="12"/>
      <c r="P3274" s="12">
        <f t="shared" si="921"/>
        <v>1320</v>
      </c>
      <c r="Q3274" s="7">
        <f t="shared" si="925"/>
        <v>5357317.6499999994</v>
      </c>
      <c r="R3274" s="44" t="str">
        <f>VLOOKUP(F3274,'Set up'!$A$2:$E$57,5,FALSE)</f>
        <v>Trsf</v>
      </c>
    </row>
    <row r="3275" spans="1:19" ht="15" customHeight="1" x14ac:dyDescent="0.35">
      <c r="A3275" s="4">
        <v>45579</v>
      </c>
      <c r="B3275" s="5">
        <f t="shared" si="923"/>
        <v>10</v>
      </c>
      <c r="C3275" s="5">
        <f t="shared" si="924"/>
        <v>2024</v>
      </c>
      <c r="D3275" s="5" t="s">
        <v>3015</v>
      </c>
      <c r="E3275" s="5" t="str">
        <f>VLOOKUP(F3275,'Set up'!$A$2:$C$57,2,FALSE)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up'!$A$2:$C$57,3,FALSE)</f>
        <v>120</v>
      </c>
      <c r="J3275" s="5">
        <f>VLOOKUP(F3275,'Set up'!$A$2:$D$57,4,FALSE)</f>
        <v>120</v>
      </c>
      <c r="K3275" s="4">
        <f t="shared" si="928"/>
        <v>45699</v>
      </c>
      <c r="L3275" s="5">
        <f t="shared" si="929"/>
        <v>2</v>
      </c>
      <c r="M3275" s="5">
        <f t="shared" si="930"/>
        <v>2025</v>
      </c>
      <c r="N3275" s="12">
        <v>230.4</v>
      </c>
      <c r="O3275" s="12"/>
      <c r="P3275" s="12">
        <f t="shared" si="921"/>
        <v>230.4</v>
      </c>
      <c r="Q3275" s="7">
        <f t="shared" si="925"/>
        <v>5357548.05</v>
      </c>
      <c r="R3275" s="44" t="str">
        <f>VLOOKUP(F3275,'Set up'!$A$2:$E$57,5,FALSE)</f>
        <v>Trsf</v>
      </c>
    </row>
    <row r="3276" spans="1:19" ht="15" customHeight="1" x14ac:dyDescent="0.35">
      <c r="A3276" s="4">
        <v>45579</v>
      </c>
      <c r="B3276" s="5">
        <f t="shared" si="923"/>
        <v>10</v>
      </c>
      <c r="C3276" s="5">
        <f t="shared" si="924"/>
        <v>2024</v>
      </c>
      <c r="D3276" s="5" t="s">
        <v>3015</v>
      </c>
      <c r="E3276" s="5" t="str">
        <f>VLOOKUP(F3276,'Set up'!$A$2:$C$57,2,FALSE)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up'!$A$2:$C$57,3,FALSE)</f>
        <v>120</v>
      </c>
      <c r="J3276" s="5">
        <f>VLOOKUP(F3276,'Set up'!$A$2:$D$57,4,FALSE)</f>
        <v>120</v>
      </c>
      <c r="K3276" s="4">
        <f t="shared" si="928"/>
        <v>45699</v>
      </c>
      <c r="L3276" s="5">
        <f t="shared" si="929"/>
        <v>2</v>
      </c>
      <c r="M3276" s="5">
        <f t="shared" si="930"/>
        <v>2025</v>
      </c>
      <c r="N3276" s="12">
        <v>395</v>
      </c>
      <c r="O3276" s="12"/>
      <c r="P3276" s="12">
        <f t="shared" si="921"/>
        <v>395</v>
      </c>
      <c r="Q3276" s="7">
        <f t="shared" si="925"/>
        <v>5357943.05</v>
      </c>
      <c r="R3276" s="44" t="str">
        <f>VLOOKUP(F3276,'Set up'!$A$2:$E$57,5,FALSE)</f>
        <v>Trsf</v>
      </c>
    </row>
    <row r="3277" spans="1:19" ht="15" customHeight="1" x14ac:dyDescent="0.35">
      <c r="A3277" s="4">
        <v>45579</v>
      </c>
      <c r="B3277" s="5">
        <f t="shared" si="923"/>
        <v>10</v>
      </c>
      <c r="C3277" s="5">
        <f t="shared" si="924"/>
        <v>2024</v>
      </c>
      <c r="D3277" s="5" t="s">
        <v>3015</v>
      </c>
      <c r="E3277" s="5" t="str">
        <f>VLOOKUP(F3277,'Set up'!$A$2:$C$57,2,FALSE)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up'!$A$2:$C$57,3,FALSE)</f>
        <v>120</v>
      </c>
      <c r="J3277" s="5">
        <f>VLOOKUP(F3277,'Set up'!$A$2:$D$57,4,FALSE)</f>
        <v>120</v>
      </c>
      <c r="K3277" s="4">
        <f t="shared" si="928"/>
        <v>45699</v>
      </c>
      <c r="L3277" s="5">
        <f t="shared" si="929"/>
        <v>2</v>
      </c>
      <c r="M3277" s="5">
        <f t="shared" si="930"/>
        <v>2025</v>
      </c>
      <c r="N3277" s="12">
        <v>420</v>
      </c>
      <c r="O3277" s="12"/>
      <c r="P3277" s="12">
        <f t="shared" si="921"/>
        <v>420</v>
      </c>
      <c r="Q3277" s="7">
        <f t="shared" si="925"/>
        <v>5358363.05</v>
      </c>
      <c r="R3277" s="44" t="str">
        <f>VLOOKUP(F3277,'Set up'!$A$2:$E$57,5,FALSE)</f>
        <v>Trsf</v>
      </c>
    </row>
    <row r="3278" spans="1:19" ht="15" customHeight="1" x14ac:dyDescent="0.35">
      <c r="A3278" s="4">
        <v>45579</v>
      </c>
      <c r="B3278" s="5">
        <f t="shared" si="923"/>
        <v>10</v>
      </c>
      <c r="C3278" s="5">
        <f t="shared" si="924"/>
        <v>2024</v>
      </c>
      <c r="D3278" s="5" t="s">
        <v>3015</v>
      </c>
      <c r="E3278" s="5" t="str">
        <f>VLOOKUP(F3278,'Set up'!$A$2:$C$57,2,FALSE)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up'!$A$2:$C$57,3,FALSE)</f>
        <v>120</v>
      </c>
      <c r="J3278" s="5">
        <f>VLOOKUP(F3278,'Set up'!$A$2:$D$57,4,FALSE)</f>
        <v>120</v>
      </c>
      <c r="K3278" s="4">
        <f t="shared" si="928"/>
        <v>45699</v>
      </c>
      <c r="L3278" s="5">
        <f t="shared" si="929"/>
        <v>2</v>
      </c>
      <c r="M3278" s="5">
        <f t="shared" si="930"/>
        <v>2025</v>
      </c>
      <c r="N3278" s="12">
        <v>1190</v>
      </c>
      <c r="O3278" s="12"/>
      <c r="P3278" s="12">
        <f t="shared" si="921"/>
        <v>1190</v>
      </c>
      <c r="Q3278" s="7">
        <f t="shared" si="925"/>
        <v>5359553.05</v>
      </c>
      <c r="R3278" s="44" t="str">
        <f>VLOOKUP(F3278,'Set up'!$A$2:$E$57,5,FALSE)</f>
        <v>Trsf</v>
      </c>
    </row>
    <row r="3279" spans="1:19" ht="15" customHeight="1" x14ac:dyDescent="0.35">
      <c r="A3279" s="4">
        <v>45580</v>
      </c>
      <c r="B3279" s="5">
        <f t="shared" si="923"/>
        <v>10</v>
      </c>
      <c r="C3279" s="5">
        <f t="shared" si="924"/>
        <v>2024</v>
      </c>
      <c r="D3279" s="5" t="s">
        <v>3016</v>
      </c>
      <c r="E3279" s="5" t="str">
        <f>VLOOKUP(F3279,'Set up'!$A$2:$C$57,2,FALSE)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up'!$A$2:$C$57,3,FALSE)</f>
        <v>Cash</v>
      </c>
      <c r="J3279" s="5">
        <f>VLOOKUP(F3279,'Set up'!$A$2:$D$57,4,FALSE)</f>
        <v>0</v>
      </c>
      <c r="K3279" s="4">
        <f t="shared" si="928"/>
        <v>45580</v>
      </c>
      <c r="L3279" s="5">
        <f t="shared" si="929"/>
        <v>10</v>
      </c>
      <c r="M3279" s="5">
        <f t="shared" si="930"/>
        <v>2024</v>
      </c>
      <c r="N3279" s="12">
        <v>225</v>
      </c>
      <c r="O3279" s="6">
        <f t="shared" ref="O3279" si="931">-N3279</f>
        <v>-225</v>
      </c>
      <c r="P3279" s="12">
        <f t="shared" si="921"/>
        <v>0</v>
      </c>
      <c r="Q3279" s="7">
        <f t="shared" si="925"/>
        <v>5359778.05</v>
      </c>
      <c r="R3279" s="44" t="str">
        <f>VLOOKUP(F3279,'Set up'!$A$2:$E$57,5,FALSE)</f>
        <v>Trsf</v>
      </c>
      <c r="S3279" s="1" t="s">
        <v>3049</v>
      </c>
    </row>
    <row r="3280" spans="1:19" ht="15" customHeight="1" x14ac:dyDescent="0.35">
      <c r="A3280" s="4">
        <v>45580</v>
      </c>
      <c r="B3280" s="5">
        <f t="shared" si="923"/>
        <v>10</v>
      </c>
      <c r="C3280" s="5">
        <f t="shared" si="924"/>
        <v>2024</v>
      </c>
      <c r="D3280" s="5" t="s">
        <v>3017</v>
      </c>
      <c r="E3280" s="5" t="str">
        <f>VLOOKUP(F3280,'Set up'!$A$2:$C$57,2,FALSE)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up'!$A$2:$C$57,3,FALSE)</f>
        <v>Cash</v>
      </c>
      <c r="J3280" s="5">
        <f>VLOOKUP(F3280,'Set up'!$A$2:$D$57,4,FALSE)</f>
        <v>0</v>
      </c>
      <c r="K3280" s="4">
        <f t="shared" si="928"/>
        <v>45580</v>
      </c>
      <c r="L3280" s="5">
        <f t="shared" si="929"/>
        <v>10</v>
      </c>
      <c r="M3280" s="5">
        <f t="shared" si="930"/>
        <v>2024</v>
      </c>
      <c r="N3280" s="12">
        <v>625</v>
      </c>
      <c r="O3280" s="12"/>
      <c r="P3280" s="12">
        <f t="shared" si="921"/>
        <v>625</v>
      </c>
      <c r="Q3280" s="7">
        <f t="shared" si="925"/>
        <v>5360403.05</v>
      </c>
      <c r="R3280" s="44" t="str">
        <f>VLOOKUP(F3280,'Set up'!$A$2:$E$57,5,FALSE)</f>
        <v>Trsf</v>
      </c>
    </row>
    <row r="3281" spans="1:19" ht="15" customHeight="1" x14ac:dyDescent="0.35">
      <c r="A3281" s="4">
        <v>45580</v>
      </c>
      <c r="B3281" s="5">
        <f t="shared" si="923"/>
        <v>10</v>
      </c>
      <c r="C3281" s="5">
        <f t="shared" si="924"/>
        <v>2024</v>
      </c>
      <c r="D3281" s="5" t="s">
        <v>3018</v>
      </c>
      <c r="E3281" s="5" t="str">
        <f>VLOOKUP(F3281,'Set up'!$A$2:$C$57,2,FALSE)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up'!$A$2:$C$57,3,FALSE)</f>
        <v>Cash</v>
      </c>
      <c r="J3281" s="5">
        <f>VLOOKUP(F3281,'Set up'!$A$2:$D$57,4,FALSE)</f>
        <v>0</v>
      </c>
      <c r="K3281" s="4">
        <f t="shared" si="928"/>
        <v>45580</v>
      </c>
      <c r="L3281" s="5">
        <f t="shared" si="929"/>
        <v>10</v>
      </c>
      <c r="M3281" s="5">
        <f t="shared" si="930"/>
        <v>2024</v>
      </c>
      <c r="N3281" s="12">
        <v>16060</v>
      </c>
      <c r="O3281" s="12"/>
      <c r="P3281" s="12">
        <f t="shared" si="921"/>
        <v>16060</v>
      </c>
      <c r="Q3281" s="7">
        <f t="shared" si="925"/>
        <v>5376463.0499999998</v>
      </c>
      <c r="R3281" s="44" t="str">
        <f>VLOOKUP(F3281,'Set up'!$A$2:$E$57,5,FALSE)</f>
        <v>Trsf</v>
      </c>
    </row>
    <row r="3282" spans="1:19" ht="15" customHeight="1" x14ac:dyDescent="0.35">
      <c r="A3282" s="4">
        <v>45580</v>
      </c>
      <c r="B3282" s="5">
        <f t="shared" si="923"/>
        <v>10</v>
      </c>
      <c r="C3282" s="5">
        <f t="shared" si="924"/>
        <v>2024</v>
      </c>
      <c r="D3282" s="5" t="s">
        <v>3018</v>
      </c>
      <c r="E3282" s="5" t="str">
        <f>VLOOKUP(F3282,'Set up'!$A$2:$C$57,2,FALSE)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up'!$A$2:$C$57,3,FALSE)</f>
        <v>Cash</v>
      </c>
      <c r="J3282" s="5">
        <f>VLOOKUP(F3282,'Set up'!$A$2:$D$57,4,FALSE)</f>
        <v>0</v>
      </c>
      <c r="K3282" s="4">
        <f t="shared" si="928"/>
        <v>45580</v>
      </c>
      <c r="L3282" s="5">
        <f t="shared" si="929"/>
        <v>10</v>
      </c>
      <c r="M3282" s="5">
        <f t="shared" si="930"/>
        <v>2024</v>
      </c>
      <c r="N3282" s="12">
        <v>6438</v>
      </c>
      <c r="O3282" s="12"/>
      <c r="P3282" s="12">
        <f t="shared" si="921"/>
        <v>6438</v>
      </c>
      <c r="Q3282" s="7">
        <f t="shared" si="925"/>
        <v>5382901.0499999998</v>
      </c>
      <c r="R3282" s="44" t="str">
        <f>VLOOKUP(F3282,'Set up'!$A$2:$E$57,5,FALSE)</f>
        <v>Trsf</v>
      </c>
    </row>
    <row r="3283" spans="1:19" ht="15" customHeight="1" x14ac:dyDescent="0.35">
      <c r="A3283" s="4">
        <v>45580</v>
      </c>
      <c r="B3283" s="5">
        <f t="shared" si="923"/>
        <v>10</v>
      </c>
      <c r="C3283" s="5">
        <f t="shared" si="924"/>
        <v>2024</v>
      </c>
      <c r="D3283" s="5" t="s">
        <v>3018</v>
      </c>
      <c r="E3283" s="5" t="str">
        <f>VLOOKUP(F3283,'Set up'!$A$2:$C$57,2,FALSE)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up'!$A$2:$C$57,3,FALSE)</f>
        <v>Cash</v>
      </c>
      <c r="J3283" s="5">
        <f>VLOOKUP(F3283,'Set up'!$A$2:$D$57,4,FALSE)</f>
        <v>0</v>
      </c>
      <c r="K3283" s="4">
        <f t="shared" si="928"/>
        <v>45580</v>
      </c>
      <c r="L3283" s="5">
        <f t="shared" si="929"/>
        <v>10</v>
      </c>
      <c r="M3283" s="5">
        <f t="shared" si="930"/>
        <v>2024</v>
      </c>
      <c r="N3283" s="12">
        <v>3577.5</v>
      </c>
      <c r="O3283" s="12"/>
      <c r="P3283" s="12">
        <f t="shared" si="921"/>
        <v>3577.5</v>
      </c>
      <c r="Q3283" s="7">
        <f t="shared" si="925"/>
        <v>5386478.5499999998</v>
      </c>
      <c r="R3283" s="44" t="str">
        <f>VLOOKUP(F3283,'Set up'!$A$2:$E$57,5,FALSE)</f>
        <v>Trsf</v>
      </c>
    </row>
    <row r="3284" spans="1:19" ht="15" customHeight="1" x14ac:dyDescent="0.35">
      <c r="A3284" s="4">
        <v>45580</v>
      </c>
      <c r="B3284" s="5">
        <f t="shared" si="923"/>
        <v>10</v>
      </c>
      <c r="C3284" s="5">
        <f t="shared" si="924"/>
        <v>2024</v>
      </c>
      <c r="D3284" s="5" t="s">
        <v>3018</v>
      </c>
      <c r="E3284" s="5" t="str">
        <f>VLOOKUP(F3284,'Set up'!$A$2:$C$57,2,FALSE)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up'!$A$2:$C$57,3,FALSE)</f>
        <v>Cash</v>
      </c>
      <c r="J3284" s="5">
        <f>VLOOKUP(F3284,'Set up'!$A$2:$D$57,4,FALSE)</f>
        <v>0</v>
      </c>
      <c r="K3284" s="4">
        <f t="shared" si="928"/>
        <v>45580</v>
      </c>
      <c r="L3284" s="5">
        <f t="shared" si="929"/>
        <v>10</v>
      </c>
      <c r="M3284" s="5">
        <f t="shared" si="930"/>
        <v>2024</v>
      </c>
      <c r="N3284" s="12">
        <v>380</v>
      </c>
      <c r="O3284" s="12"/>
      <c r="P3284" s="12">
        <f t="shared" si="921"/>
        <v>380</v>
      </c>
      <c r="Q3284" s="7">
        <f t="shared" si="925"/>
        <v>5386858.5499999998</v>
      </c>
      <c r="R3284" s="44" t="str">
        <f>VLOOKUP(F3284,'Set up'!$A$2:$E$57,5,FALSE)</f>
        <v>Trsf</v>
      </c>
    </row>
    <row r="3285" spans="1:19" ht="15" customHeight="1" x14ac:dyDescent="0.35">
      <c r="A3285" s="4">
        <v>45580</v>
      </c>
      <c r="B3285" s="5">
        <f t="shared" si="923"/>
        <v>10</v>
      </c>
      <c r="C3285" s="5">
        <f t="shared" si="924"/>
        <v>2024</v>
      </c>
      <c r="D3285" s="5" t="s">
        <v>3018</v>
      </c>
      <c r="E3285" s="5" t="str">
        <f>VLOOKUP(F3285,'Set up'!$A$2:$C$57,2,FALSE)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up'!$A$2:$C$57,3,FALSE)</f>
        <v>Cash</v>
      </c>
      <c r="J3285" s="5">
        <f>VLOOKUP(F3285,'Set up'!$A$2:$D$57,4,FALSE)</f>
        <v>0</v>
      </c>
      <c r="K3285" s="4">
        <f t="shared" si="928"/>
        <v>45580</v>
      </c>
      <c r="L3285" s="5">
        <f t="shared" si="929"/>
        <v>10</v>
      </c>
      <c r="M3285" s="5">
        <f t="shared" si="930"/>
        <v>2024</v>
      </c>
      <c r="N3285" s="12">
        <v>1000</v>
      </c>
      <c r="O3285" s="12"/>
      <c r="P3285" s="12">
        <f t="shared" ref="P3285:P3348" si="932">SUM(N3285+O3285)</f>
        <v>1000</v>
      </c>
      <c r="Q3285" s="7">
        <f t="shared" si="925"/>
        <v>5387858.5499999998</v>
      </c>
      <c r="R3285" s="44" t="str">
        <f>VLOOKUP(F3285,'Set up'!$A$2:$E$57,5,FALSE)</f>
        <v>Trsf</v>
      </c>
    </row>
    <row r="3286" spans="1:19" ht="15" customHeight="1" x14ac:dyDescent="0.35">
      <c r="A3286" s="4">
        <v>45582</v>
      </c>
      <c r="B3286" s="5">
        <f t="shared" si="923"/>
        <v>10</v>
      </c>
      <c r="C3286" s="5">
        <f t="shared" si="924"/>
        <v>2024</v>
      </c>
      <c r="D3286" s="5" t="s">
        <v>3019</v>
      </c>
      <c r="E3286" s="5" t="str">
        <f>VLOOKUP(F3286,'Set up'!$A$2:$C$57,2,FALSE)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up'!$A$2:$C$57,3,FALSE)</f>
        <v>30</v>
      </c>
      <c r="J3286" s="5">
        <f>VLOOKUP(F3286,'Set up'!$A$2:$D$57,4,FALSE)</f>
        <v>30</v>
      </c>
      <c r="K3286" s="4">
        <f t="shared" si="928"/>
        <v>45612</v>
      </c>
      <c r="L3286" s="5">
        <f t="shared" si="929"/>
        <v>11</v>
      </c>
      <c r="M3286" s="5">
        <f t="shared" si="930"/>
        <v>2024</v>
      </c>
      <c r="N3286" s="12">
        <v>5214</v>
      </c>
      <c r="O3286" s="12"/>
      <c r="P3286" s="12">
        <f t="shared" si="932"/>
        <v>5214</v>
      </c>
      <c r="Q3286" s="7">
        <f t="shared" si="925"/>
        <v>5393072.5499999998</v>
      </c>
      <c r="R3286" s="44" t="str">
        <f>VLOOKUP(F3286,'Set up'!$A$2:$E$57,5,FALSE)</f>
        <v>Chq</v>
      </c>
    </row>
    <row r="3287" spans="1:19" ht="15" customHeight="1" x14ac:dyDescent="0.35">
      <c r="A3287" s="4">
        <v>45582</v>
      </c>
      <c r="B3287" s="5">
        <f t="shared" si="923"/>
        <v>10</v>
      </c>
      <c r="C3287" s="5">
        <f t="shared" si="924"/>
        <v>2024</v>
      </c>
      <c r="D3287" s="5" t="s">
        <v>3019</v>
      </c>
      <c r="E3287" s="5" t="str">
        <f>VLOOKUP(F3287,'Set up'!$A$2:$C$57,2,FALSE)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up'!$A$2:$C$57,3,FALSE)</f>
        <v>30</v>
      </c>
      <c r="J3287" s="5">
        <f>VLOOKUP(F3287,'Set up'!$A$2:$D$57,4,FALSE)</f>
        <v>30</v>
      </c>
      <c r="K3287" s="4">
        <f t="shared" si="928"/>
        <v>45612</v>
      </c>
      <c r="L3287" s="5">
        <f t="shared" si="929"/>
        <v>11</v>
      </c>
      <c r="M3287" s="5">
        <f t="shared" si="930"/>
        <v>2024</v>
      </c>
      <c r="N3287" s="12">
        <v>842.4</v>
      </c>
      <c r="O3287" s="12"/>
      <c r="P3287" s="12">
        <f t="shared" si="932"/>
        <v>842.4</v>
      </c>
      <c r="Q3287" s="7">
        <f t="shared" si="925"/>
        <v>5393914.9500000002</v>
      </c>
      <c r="R3287" s="44" t="str">
        <f>VLOOKUP(F3287,'Set up'!$A$2:$E$57,5,FALSE)</f>
        <v>Chq</v>
      </c>
    </row>
    <row r="3288" spans="1:19" ht="15" customHeight="1" x14ac:dyDescent="0.35">
      <c r="A3288" s="4">
        <v>45582</v>
      </c>
      <c r="B3288" s="5">
        <f t="shared" si="923"/>
        <v>10</v>
      </c>
      <c r="C3288" s="5">
        <f t="shared" si="924"/>
        <v>2024</v>
      </c>
      <c r="D3288" s="5" t="s">
        <v>3019</v>
      </c>
      <c r="E3288" s="5" t="str">
        <f>VLOOKUP(F3288,'Set up'!$A$2:$C$57,2,FALSE)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up'!$A$2:$C$57,3,FALSE)</f>
        <v>30</v>
      </c>
      <c r="J3288" s="5">
        <f>VLOOKUP(F3288,'Set up'!$A$2:$D$57,4,FALSE)</f>
        <v>30</v>
      </c>
      <c r="K3288" s="4">
        <f t="shared" si="928"/>
        <v>45612</v>
      </c>
      <c r="L3288" s="5">
        <f t="shared" si="929"/>
        <v>11</v>
      </c>
      <c r="M3288" s="5">
        <f t="shared" si="930"/>
        <v>2024</v>
      </c>
      <c r="N3288" s="12">
        <v>1263.5999999999999</v>
      </c>
      <c r="O3288" s="12"/>
      <c r="P3288" s="12">
        <f t="shared" si="932"/>
        <v>1263.5999999999999</v>
      </c>
      <c r="Q3288" s="7">
        <f t="shared" si="925"/>
        <v>5395178.5499999998</v>
      </c>
      <c r="R3288" s="44" t="str">
        <f>VLOOKUP(F3288,'Set up'!$A$2:$E$57,5,FALSE)</f>
        <v>Chq</v>
      </c>
    </row>
    <row r="3289" spans="1:19" ht="15" customHeight="1" x14ac:dyDescent="0.35">
      <c r="A3289" s="4">
        <v>45582</v>
      </c>
      <c r="B3289" s="5">
        <f t="shared" si="923"/>
        <v>10</v>
      </c>
      <c r="C3289" s="5">
        <f t="shared" si="924"/>
        <v>2024</v>
      </c>
      <c r="D3289" s="5" t="s">
        <v>3019</v>
      </c>
      <c r="E3289" s="5" t="str">
        <f>VLOOKUP(F3289,'Set up'!$A$2:$C$57,2,FALSE)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up'!$A$2:$C$57,3,FALSE)</f>
        <v>30</v>
      </c>
      <c r="J3289" s="5">
        <f>VLOOKUP(F3289,'Set up'!$A$2:$D$57,4,FALSE)</f>
        <v>30</v>
      </c>
      <c r="K3289" s="4">
        <f t="shared" si="928"/>
        <v>45612</v>
      </c>
      <c r="L3289" s="5">
        <f t="shared" si="929"/>
        <v>11</v>
      </c>
      <c r="M3289" s="5">
        <f t="shared" si="930"/>
        <v>2024</v>
      </c>
      <c r="N3289" s="12">
        <v>240</v>
      </c>
      <c r="O3289" s="12"/>
      <c r="P3289" s="12">
        <f t="shared" si="932"/>
        <v>240</v>
      </c>
      <c r="Q3289" s="7">
        <f t="shared" si="925"/>
        <v>5395418.5499999998</v>
      </c>
      <c r="R3289" s="44" t="str">
        <f>VLOOKUP(F3289,'Set up'!$A$2:$E$57,5,FALSE)</f>
        <v>Chq</v>
      </c>
    </row>
    <row r="3290" spans="1:19" ht="15" customHeight="1" x14ac:dyDescent="0.35">
      <c r="A3290" s="4">
        <v>45582</v>
      </c>
      <c r="B3290" s="5">
        <f t="shared" si="923"/>
        <v>10</v>
      </c>
      <c r="C3290" s="5">
        <f t="shared" si="924"/>
        <v>2024</v>
      </c>
      <c r="D3290" s="5" t="s">
        <v>3019</v>
      </c>
      <c r="E3290" s="5" t="str">
        <f>VLOOKUP(F3290,'Set up'!$A$2:$C$57,2,FALSE)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up'!$A$2:$C$57,3,FALSE)</f>
        <v>30</v>
      </c>
      <c r="J3290" s="5">
        <f>VLOOKUP(F3290,'Set up'!$A$2:$D$57,4,FALSE)</f>
        <v>30</v>
      </c>
      <c r="K3290" s="4">
        <f t="shared" si="928"/>
        <v>45612</v>
      </c>
      <c r="L3290" s="5">
        <f t="shared" si="929"/>
        <v>11</v>
      </c>
      <c r="M3290" s="5">
        <f t="shared" si="930"/>
        <v>2024</v>
      </c>
      <c r="N3290" s="12">
        <v>125</v>
      </c>
      <c r="O3290" s="12"/>
      <c r="P3290" s="12">
        <f t="shared" si="932"/>
        <v>125</v>
      </c>
      <c r="Q3290" s="7">
        <f t="shared" si="925"/>
        <v>5395543.5499999998</v>
      </c>
      <c r="R3290" s="44" t="str">
        <f>VLOOKUP(F3290,'Set up'!$A$2:$E$57,5,FALSE)</f>
        <v>Chq</v>
      </c>
    </row>
    <row r="3291" spans="1:19" ht="15" customHeight="1" x14ac:dyDescent="0.35">
      <c r="A3291" s="4">
        <v>45582</v>
      </c>
      <c r="B3291" s="5">
        <f t="shared" si="923"/>
        <v>10</v>
      </c>
      <c r="C3291" s="5">
        <f t="shared" si="924"/>
        <v>2024</v>
      </c>
      <c r="D3291" s="5" t="s">
        <v>3019</v>
      </c>
      <c r="E3291" s="5" t="str">
        <f>VLOOKUP(F3291,'Set up'!$A$2:$C$57,2,FALSE)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up'!$A$2:$C$57,3,FALSE)</f>
        <v>30</v>
      </c>
      <c r="J3291" s="5">
        <f>VLOOKUP(F3291,'Set up'!$A$2:$D$57,4,FALSE)</f>
        <v>30</v>
      </c>
      <c r="K3291" s="4">
        <f t="shared" si="928"/>
        <v>45612</v>
      </c>
      <c r="L3291" s="5">
        <f t="shared" si="929"/>
        <v>11</v>
      </c>
      <c r="M3291" s="5">
        <f t="shared" si="930"/>
        <v>2024</v>
      </c>
      <c r="N3291" s="12">
        <v>95</v>
      </c>
      <c r="O3291" s="12"/>
      <c r="P3291" s="12">
        <f t="shared" si="932"/>
        <v>95</v>
      </c>
      <c r="Q3291" s="7">
        <f t="shared" si="925"/>
        <v>5395638.5499999998</v>
      </c>
      <c r="R3291" s="44" t="str">
        <f>VLOOKUP(F3291,'Set up'!$A$2:$E$57,5,FALSE)</f>
        <v>Chq</v>
      </c>
    </row>
    <row r="3292" spans="1:19" ht="15" customHeight="1" x14ac:dyDescent="0.35">
      <c r="A3292" s="4">
        <v>45582</v>
      </c>
      <c r="B3292" s="5">
        <f t="shared" si="923"/>
        <v>10</v>
      </c>
      <c r="C3292" s="5">
        <f t="shared" si="924"/>
        <v>2024</v>
      </c>
      <c r="D3292" s="5" t="s">
        <v>3019</v>
      </c>
      <c r="E3292" s="5" t="str">
        <f>VLOOKUP(F3292,'Set up'!$A$2:$C$57,2,FALSE)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up'!$A$2:$C$57,3,FALSE)</f>
        <v>30</v>
      </c>
      <c r="J3292" s="5">
        <f>VLOOKUP(F3292,'Set up'!$A$2:$D$57,4,FALSE)</f>
        <v>30</v>
      </c>
      <c r="K3292" s="4">
        <f t="shared" si="928"/>
        <v>45612</v>
      </c>
      <c r="L3292" s="5">
        <f t="shared" si="929"/>
        <v>11</v>
      </c>
      <c r="M3292" s="5">
        <f t="shared" si="930"/>
        <v>2024</v>
      </c>
      <c r="N3292" s="12">
        <v>572</v>
      </c>
      <c r="O3292" s="12"/>
      <c r="P3292" s="12">
        <f t="shared" si="932"/>
        <v>572</v>
      </c>
      <c r="Q3292" s="7">
        <f t="shared" si="925"/>
        <v>5396210.5499999998</v>
      </c>
      <c r="R3292" s="44" t="str">
        <f>VLOOKUP(F3292,'Set up'!$A$2:$E$57,5,FALSE)</f>
        <v>Chq</v>
      </c>
    </row>
    <row r="3293" spans="1:19" ht="15" customHeight="1" x14ac:dyDescent="0.35">
      <c r="A3293" s="4">
        <v>45582</v>
      </c>
      <c r="B3293" s="5">
        <f t="shared" si="923"/>
        <v>10</v>
      </c>
      <c r="C3293" s="5">
        <f t="shared" si="924"/>
        <v>2024</v>
      </c>
      <c r="D3293" s="5" t="s">
        <v>3019</v>
      </c>
      <c r="E3293" s="5" t="str">
        <f>VLOOKUP(F3293,'Set up'!$A$2:$C$57,2,FALSE)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up'!$A$2:$C$57,3,FALSE)</f>
        <v>30</v>
      </c>
      <c r="J3293" s="5">
        <f>VLOOKUP(F3293,'Set up'!$A$2:$D$57,4,FALSE)</f>
        <v>30</v>
      </c>
      <c r="K3293" s="4">
        <f t="shared" si="928"/>
        <v>45612</v>
      </c>
      <c r="L3293" s="5">
        <f t="shared" si="929"/>
        <v>11</v>
      </c>
      <c r="M3293" s="5">
        <f t="shared" si="930"/>
        <v>2024</v>
      </c>
      <c r="N3293" s="12">
        <v>390</v>
      </c>
      <c r="O3293" s="12"/>
      <c r="P3293" s="12">
        <f t="shared" si="932"/>
        <v>390</v>
      </c>
      <c r="Q3293" s="7">
        <f t="shared" si="925"/>
        <v>5396600.5499999998</v>
      </c>
      <c r="R3293" s="44" t="str">
        <f>VLOOKUP(F3293,'Set up'!$A$2:$E$57,5,FALSE)</f>
        <v>Chq</v>
      </c>
    </row>
    <row r="3294" spans="1:19" ht="15" customHeight="1" x14ac:dyDescent="0.35">
      <c r="A3294" s="4">
        <v>45582</v>
      </c>
      <c r="B3294" s="5">
        <f t="shared" si="923"/>
        <v>10</v>
      </c>
      <c r="C3294" s="5">
        <f t="shared" si="924"/>
        <v>2024</v>
      </c>
      <c r="D3294" s="5" t="s">
        <v>3020</v>
      </c>
      <c r="E3294" s="5" t="str">
        <f>VLOOKUP(F3294,'Set up'!$A$2:$C$57,2,FALSE)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up'!$A$2:$C$57,3,FALSE)</f>
        <v>Cash</v>
      </c>
      <c r="J3294" s="5">
        <f>VLOOKUP(F3294,'Set up'!$A$2:$D$57,4,FALSE)</f>
        <v>0</v>
      </c>
      <c r="K3294" s="4">
        <f t="shared" si="928"/>
        <v>45582</v>
      </c>
      <c r="L3294" s="5">
        <f t="shared" si="929"/>
        <v>10</v>
      </c>
      <c r="M3294" s="5">
        <f t="shared" si="930"/>
        <v>2024</v>
      </c>
      <c r="N3294" s="96">
        <v>1694</v>
      </c>
      <c r="O3294" s="6">
        <f t="shared" ref="O3294:O3295" si="933">-N3294</f>
        <v>-1694</v>
      </c>
      <c r="P3294" s="12">
        <f t="shared" si="932"/>
        <v>0</v>
      </c>
      <c r="Q3294" s="7">
        <f t="shared" si="925"/>
        <v>5398294.5499999998</v>
      </c>
      <c r="R3294" s="44" t="str">
        <f>VLOOKUP(F3294,'Set up'!$A$2:$E$57,5,FALSE)</f>
        <v>Chq</v>
      </c>
      <c r="S3294" s="1" t="s">
        <v>3053</v>
      </c>
    </row>
    <row r="3295" spans="1:19" ht="15" customHeight="1" x14ac:dyDescent="0.35">
      <c r="A3295" s="4">
        <v>45582</v>
      </c>
      <c r="B3295" s="5">
        <f t="shared" si="923"/>
        <v>10</v>
      </c>
      <c r="C3295" s="5">
        <f t="shared" si="924"/>
        <v>2024</v>
      </c>
      <c r="D3295" s="5" t="s">
        <v>3020</v>
      </c>
      <c r="E3295" s="5" t="str">
        <f>VLOOKUP(F3295,'Set up'!$A$2:$C$57,2,FALSE)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up'!$A$2:$C$57,3,FALSE)</f>
        <v>Cash</v>
      </c>
      <c r="J3295" s="5">
        <f>VLOOKUP(F3295,'Set up'!$A$2:$D$57,4,FALSE)</f>
        <v>0</v>
      </c>
      <c r="K3295" s="4">
        <f t="shared" si="928"/>
        <v>45582</v>
      </c>
      <c r="L3295" s="5">
        <f t="shared" si="929"/>
        <v>10</v>
      </c>
      <c r="M3295" s="5">
        <f t="shared" si="930"/>
        <v>2024</v>
      </c>
      <c r="N3295" s="96">
        <v>270.60000000000002</v>
      </c>
      <c r="O3295" s="6">
        <f t="shared" si="933"/>
        <v>-270.60000000000002</v>
      </c>
      <c r="P3295" s="12">
        <f t="shared" si="932"/>
        <v>0</v>
      </c>
      <c r="Q3295" s="7">
        <f t="shared" si="925"/>
        <v>5398565.1499999994</v>
      </c>
      <c r="R3295" s="44" t="str">
        <f>VLOOKUP(F3295,'Set up'!$A$2:$E$57,5,FALSE)</f>
        <v>Chq</v>
      </c>
      <c r="S3295" s="1" t="s">
        <v>3053</v>
      </c>
    </row>
    <row r="3296" spans="1:19" ht="15" customHeight="1" x14ac:dyDescent="0.35">
      <c r="A3296" s="4">
        <v>45582</v>
      </c>
      <c r="B3296" s="5">
        <f t="shared" si="923"/>
        <v>10</v>
      </c>
      <c r="C3296" s="5">
        <f t="shared" si="924"/>
        <v>2024</v>
      </c>
      <c r="D3296" s="5" t="s">
        <v>3021</v>
      </c>
      <c r="E3296" s="5" t="str">
        <f>VLOOKUP(F3296,'Set up'!$A$2:$C$57,2,FALSE)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up'!$A$2:$C$57,3,FALSE)</f>
        <v>Cash</v>
      </c>
      <c r="J3296" s="5">
        <f>VLOOKUP(F3296,'Set up'!$A$2:$D$57,4,FALSE)</f>
        <v>0</v>
      </c>
      <c r="K3296" s="4">
        <f t="shared" si="928"/>
        <v>45582</v>
      </c>
      <c r="L3296" s="5">
        <f t="shared" si="929"/>
        <v>10</v>
      </c>
      <c r="M3296" s="5">
        <f t="shared" si="930"/>
        <v>2024</v>
      </c>
      <c r="N3296" s="96">
        <v>1738</v>
      </c>
      <c r="O3296" s="6">
        <f t="shared" ref="O3296:O3299" si="934">-N3296</f>
        <v>-1738</v>
      </c>
      <c r="P3296" s="12">
        <f t="shared" si="932"/>
        <v>0</v>
      </c>
      <c r="Q3296" s="7">
        <f t="shared" si="925"/>
        <v>5400303.1499999994</v>
      </c>
      <c r="R3296" s="44" t="str">
        <f>VLOOKUP(F3296,'Set up'!$A$2:$E$57,5,FALSE)</f>
        <v>Cash</v>
      </c>
      <c r="S3296" s="1" t="s">
        <v>3052</v>
      </c>
    </row>
    <row r="3297" spans="1:19" ht="15" customHeight="1" x14ac:dyDescent="0.35">
      <c r="A3297" s="4">
        <v>45582</v>
      </c>
      <c r="B3297" s="5">
        <f t="shared" si="923"/>
        <v>10</v>
      </c>
      <c r="C3297" s="5">
        <f t="shared" si="924"/>
        <v>2024</v>
      </c>
      <c r="D3297" s="5" t="s">
        <v>3021</v>
      </c>
      <c r="E3297" s="5" t="str">
        <f>VLOOKUP(F3297,'Set up'!$A$2:$C$57,2,FALSE)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up'!$A$2:$C$57,3,FALSE)</f>
        <v>Cash</v>
      </c>
      <c r="J3297" s="5">
        <f>VLOOKUP(F3297,'Set up'!$A$2:$D$57,4,FALSE)</f>
        <v>0</v>
      </c>
      <c r="K3297" s="4">
        <f t="shared" si="928"/>
        <v>45582</v>
      </c>
      <c r="L3297" s="5">
        <f t="shared" si="929"/>
        <v>10</v>
      </c>
      <c r="M3297" s="5">
        <f t="shared" si="930"/>
        <v>2024</v>
      </c>
      <c r="N3297" s="96">
        <v>555</v>
      </c>
      <c r="O3297" s="6">
        <f t="shared" si="934"/>
        <v>-555</v>
      </c>
      <c r="P3297" s="12">
        <f t="shared" si="932"/>
        <v>0</v>
      </c>
      <c r="Q3297" s="7">
        <f t="shared" si="925"/>
        <v>5400858.1499999994</v>
      </c>
      <c r="R3297" s="44" t="str">
        <f>VLOOKUP(F3297,'Set up'!$A$2:$E$57,5,FALSE)</f>
        <v>Cash</v>
      </c>
      <c r="S3297" s="1" t="s">
        <v>3052</v>
      </c>
    </row>
    <row r="3298" spans="1:19" ht="15" customHeight="1" x14ac:dyDescent="0.35">
      <c r="A3298" s="4">
        <v>45582</v>
      </c>
      <c r="B3298" s="5">
        <f t="shared" si="923"/>
        <v>10</v>
      </c>
      <c r="C3298" s="5">
        <f t="shared" si="924"/>
        <v>2024</v>
      </c>
      <c r="D3298" s="5" t="s">
        <v>3021</v>
      </c>
      <c r="E3298" s="5" t="str">
        <f>VLOOKUP(F3298,'Set up'!$A$2:$C$57,2,FALSE)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up'!$A$2:$C$57,3,FALSE)</f>
        <v>Cash</v>
      </c>
      <c r="J3298" s="5">
        <f>VLOOKUP(F3298,'Set up'!$A$2:$D$57,4,FALSE)</f>
        <v>0</v>
      </c>
      <c r="K3298" s="4">
        <f t="shared" si="928"/>
        <v>45582</v>
      </c>
      <c r="L3298" s="5">
        <f t="shared" si="929"/>
        <v>10</v>
      </c>
      <c r="M3298" s="5">
        <f t="shared" si="930"/>
        <v>2024</v>
      </c>
      <c r="N3298" s="96">
        <v>95</v>
      </c>
      <c r="O3298" s="6">
        <f t="shared" si="934"/>
        <v>-95</v>
      </c>
      <c r="P3298" s="12">
        <f t="shared" si="932"/>
        <v>0</v>
      </c>
      <c r="Q3298" s="7">
        <f t="shared" si="925"/>
        <v>5400953.1499999994</v>
      </c>
      <c r="R3298" s="44" t="str">
        <f>VLOOKUP(F3298,'Set up'!$A$2:$E$57,5,FALSE)</f>
        <v>Cash</v>
      </c>
      <c r="S3298" s="1" t="s">
        <v>3052</v>
      </c>
    </row>
    <row r="3299" spans="1:19" ht="15" customHeight="1" x14ac:dyDescent="0.35">
      <c r="A3299" s="4">
        <v>45583</v>
      </c>
      <c r="B3299" s="5">
        <f t="shared" si="923"/>
        <v>10</v>
      </c>
      <c r="C3299" s="5">
        <f t="shared" si="924"/>
        <v>2024</v>
      </c>
      <c r="D3299" s="5" t="s">
        <v>3022</v>
      </c>
      <c r="E3299" s="5" t="str">
        <f>VLOOKUP(F3299,'Set up'!$A$2:$C$57,2,FALSE)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up'!$A$2:$C$57,3,FALSE)</f>
        <v>Cash</v>
      </c>
      <c r="J3299" s="5">
        <f>VLOOKUP(F3299,'Set up'!$A$2:$D$57,4,FALSE)</f>
        <v>0</v>
      </c>
      <c r="K3299" s="4">
        <f t="shared" si="928"/>
        <v>45583</v>
      </c>
      <c r="L3299" s="5">
        <f t="shared" si="929"/>
        <v>10</v>
      </c>
      <c r="M3299" s="5">
        <f t="shared" si="930"/>
        <v>2024</v>
      </c>
      <c r="N3299" s="96">
        <v>300</v>
      </c>
      <c r="O3299" s="6">
        <f t="shared" si="934"/>
        <v>-300</v>
      </c>
      <c r="P3299" s="12">
        <f t="shared" si="932"/>
        <v>0</v>
      </c>
      <c r="Q3299" s="7">
        <f t="shared" si="925"/>
        <v>5401253.1499999994</v>
      </c>
      <c r="R3299" s="44" t="str">
        <f>VLOOKUP(F3299,'Set up'!$A$2:$E$57,5,FALSE)</f>
        <v>Cash</v>
      </c>
      <c r="S3299" s="1" t="s">
        <v>3201</v>
      </c>
    </row>
    <row r="3300" spans="1:19" ht="15" customHeight="1" x14ac:dyDescent="0.35">
      <c r="A3300" s="4">
        <v>45583</v>
      </c>
      <c r="B3300" s="5">
        <f t="shared" si="923"/>
        <v>10</v>
      </c>
      <c r="C3300" s="5">
        <f t="shared" si="924"/>
        <v>2024</v>
      </c>
      <c r="D3300" s="5" t="s">
        <v>3022</v>
      </c>
      <c r="E3300" s="5" t="str">
        <f>VLOOKUP(F3300,'Set up'!$A$2:$C$57,2,FALSE)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up'!$A$2:$C$57,3,FALSE)</f>
        <v>Cash</v>
      </c>
      <c r="J3300" s="5">
        <f>VLOOKUP(F3300,'Set up'!$A$2:$D$57,4,FALSE)</f>
        <v>0</v>
      </c>
      <c r="K3300" s="4">
        <f t="shared" si="928"/>
        <v>45583</v>
      </c>
      <c r="L3300" s="5">
        <f t="shared" si="929"/>
        <v>10</v>
      </c>
      <c r="M3300" s="5">
        <f t="shared" si="930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25"/>
        <v>5401478.1499999994</v>
      </c>
      <c r="R3300" s="44" t="str">
        <f>VLOOKUP(F3300,'Set up'!$A$2:$E$57,5,FALSE)</f>
        <v>Cash</v>
      </c>
      <c r="S3300" s="130" t="s">
        <v>3202</v>
      </c>
    </row>
    <row r="3301" spans="1:19" ht="15" customHeight="1" x14ac:dyDescent="0.35">
      <c r="A3301" s="4">
        <v>45583</v>
      </c>
      <c r="B3301" s="5">
        <f t="shared" si="923"/>
        <v>10</v>
      </c>
      <c r="C3301" s="5">
        <f t="shared" si="924"/>
        <v>2024</v>
      </c>
      <c r="D3301" s="5" t="s">
        <v>3023</v>
      </c>
      <c r="E3301" s="5" t="str">
        <f>VLOOKUP(F3301,'Set up'!$A$2:$C$57,2,FALSE)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up'!$A$2:$C$57,3,FALSE)</f>
        <v>Cash</v>
      </c>
      <c r="J3301" s="5">
        <f>VLOOKUP(F3301,'Set up'!$A$2:$D$57,4,FALSE)</f>
        <v>0</v>
      </c>
      <c r="K3301" s="4">
        <f t="shared" si="928"/>
        <v>45583</v>
      </c>
      <c r="L3301" s="5">
        <f t="shared" si="929"/>
        <v>10</v>
      </c>
      <c r="M3301" s="5">
        <f t="shared" si="930"/>
        <v>2024</v>
      </c>
      <c r="N3301" s="98">
        <v>110</v>
      </c>
      <c r="O3301" s="12"/>
      <c r="P3301" s="12">
        <f t="shared" si="932"/>
        <v>110</v>
      </c>
      <c r="Q3301" s="7">
        <f t="shared" si="925"/>
        <v>5401588.1499999994</v>
      </c>
      <c r="R3301" s="44" t="str">
        <f>VLOOKUP(F3301,'Set up'!$A$2:$E$57,5,FALSE)</f>
        <v>Trsf</v>
      </c>
    </row>
    <row r="3302" spans="1:19" ht="15" customHeight="1" x14ac:dyDescent="0.35">
      <c r="A3302" s="4">
        <v>45583</v>
      </c>
      <c r="B3302" s="5">
        <f t="shared" si="923"/>
        <v>10</v>
      </c>
      <c r="C3302" s="5">
        <f t="shared" si="924"/>
        <v>2024</v>
      </c>
      <c r="D3302" s="5" t="s">
        <v>3023</v>
      </c>
      <c r="E3302" s="5" t="str">
        <f>VLOOKUP(F3302,'Set up'!$A$2:$C$57,2,FALSE)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up'!$A$2:$C$57,3,FALSE)</f>
        <v>Cash</v>
      </c>
      <c r="J3302" s="5">
        <f>VLOOKUP(F3302,'Set up'!$A$2:$D$57,4,FALSE)</f>
        <v>0</v>
      </c>
      <c r="K3302" s="4">
        <f t="shared" si="928"/>
        <v>45583</v>
      </c>
      <c r="L3302" s="5">
        <f t="shared" si="929"/>
        <v>10</v>
      </c>
      <c r="M3302" s="5">
        <f t="shared" si="930"/>
        <v>2024</v>
      </c>
      <c r="N3302" s="98">
        <v>390</v>
      </c>
      <c r="O3302" s="12"/>
      <c r="P3302" s="12">
        <f t="shared" si="932"/>
        <v>390</v>
      </c>
      <c r="Q3302" s="7">
        <f t="shared" si="925"/>
        <v>5401978.1499999994</v>
      </c>
      <c r="R3302" s="44" t="str">
        <f>VLOOKUP(F3302,'Set up'!$A$2:$E$57,5,FALSE)</f>
        <v>Trsf</v>
      </c>
    </row>
    <row r="3303" spans="1:19" ht="15" customHeight="1" x14ac:dyDescent="0.35">
      <c r="A3303" s="4">
        <v>45586</v>
      </c>
      <c r="B3303" s="5">
        <f t="shared" si="923"/>
        <v>10</v>
      </c>
      <c r="C3303" s="5">
        <f t="shared" si="924"/>
        <v>2024</v>
      </c>
      <c r="D3303" s="5" t="s">
        <v>3024</v>
      </c>
      <c r="E3303" s="5" t="str">
        <f>VLOOKUP(F3303,'Set up'!$A$2:$C$57,2,FALSE)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up'!$A$2:$C$57,3,FALSE)</f>
        <v>Cash</v>
      </c>
      <c r="J3303" s="5">
        <f>VLOOKUP(F3303,'Set up'!$A$2:$D$57,4,FALSE)</f>
        <v>0</v>
      </c>
      <c r="K3303" s="4">
        <f t="shared" si="928"/>
        <v>45586</v>
      </c>
      <c r="L3303" s="5">
        <f t="shared" si="929"/>
        <v>10</v>
      </c>
      <c r="M3303" s="5">
        <f t="shared" si="930"/>
        <v>2024</v>
      </c>
      <c r="N3303" s="96">
        <v>1694</v>
      </c>
      <c r="O3303" s="6">
        <f t="shared" ref="O3303" si="935">-N3303</f>
        <v>-1694</v>
      </c>
      <c r="P3303" s="12">
        <f t="shared" si="932"/>
        <v>0</v>
      </c>
      <c r="Q3303" s="7">
        <f t="shared" si="925"/>
        <v>5403672.1499999994</v>
      </c>
      <c r="R3303" s="44" t="str">
        <f>VLOOKUP(F3303,'Set up'!$A$2:$E$57,5,FALSE)</f>
        <v>Cash</v>
      </c>
      <c r="S3303" s="1" t="s">
        <v>3055</v>
      </c>
    </row>
    <row r="3304" spans="1:19" ht="15" customHeight="1" x14ac:dyDescent="0.35">
      <c r="A3304" s="4">
        <v>45586</v>
      </c>
      <c r="B3304" s="5">
        <f t="shared" si="923"/>
        <v>10</v>
      </c>
      <c r="C3304" s="5">
        <f t="shared" si="924"/>
        <v>2024</v>
      </c>
      <c r="D3304" s="5" t="s">
        <v>3024</v>
      </c>
      <c r="E3304" s="5" t="str">
        <f>VLOOKUP(F3304,'Set up'!$A$2:$C$57,2,FALSE)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up'!$A$2:$C$57,3,FALSE)</f>
        <v>Cash</v>
      </c>
      <c r="J3304" s="5">
        <f>VLOOKUP(F3304,'Set up'!$A$2:$D$57,4,FALSE)</f>
        <v>0</v>
      </c>
      <c r="K3304" s="4">
        <f t="shared" si="928"/>
        <v>45586</v>
      </c>
      <c r="L3304" s="5">
        <f t="shared" si="929"/>
        <v>10</v>
      </c>
      <c r="M3304" s="5">
        <f t="shared" si="930"/>
        <v>2024</v>
      </c>
      <c r="N3304" s="96">
        <v>432</v>
      </c>
      <c r="O3304" s="12">
        <f>-306-126</f>
        <v>-432</v>
      </c>
      <c r="P3304" s="12">
        <f t="shared" si="932"/>
        <v>0</v>
      </c>
      <c r="Q3304" s="7">
        <f t="shared" si="925"/>
        <v>5404104.1499999994</v>
      </c>
      <c r="R3304" s="44" t="str">
        <f>VLOOKUP(F3304,'Set up'!$A$2:$E$57,5,FALSE)</f>
        <v>Cash</v>
      </c>
      <c r="S3304" s="1" t="s">
        <v>3059</v>
      </c>
    </row>
    <row r="3305" spans="1:19" ht="15" customHeight="1" x14ac:dyDescent="0.35">
      <c r="A3305" s="4">
        <v>45586</v>
      </c>
      <c r="B3305" s="5">
        <f t="shared" si="923"/>
        <v>10</v>
      </c>
      <c r="C3305" s="5">
        <f t="shared" si="924"/>
        <v>2024</v>
      </c>
      <c r="D3305" s="5" t="s">
        <v>3024</v>
      </c>
      <c r="E3305" s="5" t="str">
        <f>VLOOKUP(F3305,'Set up'!$A$2:$C$57,2,FALSE)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up'!$A$2:$C$57,3,FALSE)</f>
        <v>Cash</v>
      </c>
      <c r="J3305" s="5">
        <f>VLOOKUP(F3305,'Set up'!$A$2:$D$57,4,FALSE)</f>
        <v>0</v>
      </c>
      <c r="K3305" s="4">
        <f t="shared" si="928"/>
        <v>45586</v>
      </c>
      <c r="L3305" s="5">
        <f t="shared" si="929"/>
        <v>10</v>
      </c>
      <c r="M3305" s="5">
        <f t="shared" si="930"/>
        <v>2024</v>
      </c>
      <c r="N3305" s="96">
        <v>280</v>
      </c>
      <c r="O3305" s="6">
        <f t="shared" ref="O3305" si="936">-N3305</f>
        <v>-280</v>
      </c>
      <c r="P3305" s="12">
        <f t="shared" si="932"/>
        <v>0</v>
      </c>
      <c r="Q3305" s="7">
        <f t="shared" si="925"/>
        <v>5404384.1499999994</v>
      </c>
      <c r="R3305" s="44" t="str">
        <f>VLOOKUP(F3305,'Set up'!$A$2:$E$57,5,FALSE)</f>
        <v>Cash</v>
      </c>
      <c r="S3305" s="1" t="s">
        <v>3058</v>
      </c>
    </row>
    <row r="3306" spans="1:19" ht="15" customHeight="1" x14ac:dyDescent="0.35">
      <c r="A3306" s="4">
        <v>45587</v>
      </c>
      <c r="B3306" s="5">
        <f t="shared" si="923"/>
        <v>10</v>
      </c>
      <c r="C3306" s="5">
        <f t="shared" si="924"/>
        <v>2024</v>
      </c>
      <c r="D3306" s="5" t="s">
        <v>3025</v>
      </c>
      <c r="E3306" s="5" t="str">
        <f>VLOOKUP(F3306,'Set up'!$A$2:$C$57,2,FALSE)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up'!$A$2:$C$57,3,FALSE)</f>
        <v>Cash</v>
      </c>
      <c r="J3306" s="5">
        <f>VLOOKUP(F3306,'Set up'!$A$2:$D$57,4,FALSE)</f>
        <v>0</v>
      </c>
      <c r="K3306" s="4">
        <f t="shared" si="928"/>
        <v>45587</v>
      </c>
      <c r="L3306" s="5">
        <f t="shared" si="929"/>
        <v>10</v>
      </c>
      <c r="M3306" s="5">
        <f t="shared" si="930"/>
        <v>2024</v>
      </c>
      <c r="N3306" s="12">
        <v>125</v>
      </c>
      <c r="O3306" s="12"/>
      <c r="P3306" s="12">
        <f t="shared" si="932"/>
        <v>125</v>
      </c>
      <c r="Q3306" s="7">
        <f t="shared" si="925"/>
        <v>5404509.1499999994</v>
      </c>
      <c r="R3306" s="44" t="str">
        <f>VLOOKUP(F3306,'Set up'!$A$2:$E$57,5,FALSE)</f>
        <v>Trsf</v>
      </c>
    </row>
    <row r="3307" spans="1:19" ht="15" customHeight="1" x14ac:dyDescent="0.35">
      <c r="A3307" s="4">
        <v>45587</v>
      </c>
      <c r="B3307" s="5">
        <f t="shared" si="923"/>
        <v>10</v>
      </c>
      <c r="C3307" s="5">
        <f t="shared" si="924"/>
        <v>2024</v>
      </c>
      <c r="D3307" s="5" t="s">
        <v>3026</v>
      </c>
      <c r="E3307" s="5" t="str">
        <f>VLOOKUP(F3307,'Set up'!$A$2:$C$57,2,FALSE)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up'!$A$2:$C$57,3,FALSE)</f>
        <v>Cash</v>
      </c>
      <c r="J3307" s="5">
        <f>VLOOKUP(F3307,'Set up'!$A$2:$D$57,4,FALSE)</f>
        <v>0</v>
      </c>
      <c r="K3307" s="4">
        <f t="shared" si="928"/>
        <v>45587</v>
      </c>
      <c r="L3307" s="5">
        <f t="shared" si="929"/>
        <v>10</v>
      </c>
      <c r="M3307" s="5">
        <f t="shared" si="930"/>
        <v>2024</v>
      </c>
      <c r="N3307" s="12">
        <v>3212</v>
      </c>
      <c r="O3307" s="12"/>
      <c r="P3307" s="12">
        <f t="shared" si="932"/>
        <v>3212</v>
      </c>
      <c r="Q3307" s="7">
        <f t="shared" si="925"/>
        <v>5407721.1499999994</v>
      </c>
      <c r="R3307" s="44" t="str">
        <f>VLOOKUP(F3307,'Set up'!$A$2:$E$57,5,FALSE)</f>
        <v>Trsf</v>
      </c>
    </row>
    <row r="3308" spans="1:19" ht="15" customHeight="1" x14ac:dyDescent="0.35">
      <c r="A3308" s="4">
        <v>45587</v>
      </c>
      <c r="B3308" s="5">
        <f t="shared" si="923"/>
        <v>10</v>
      </c>
      <c r="C3308" s="5">
        <f t="shared" si="924"/>
        <v>2024</v>
      </c>
      <c r="D3308" s="5" t="s">
        <v>3026</v>
      </c>
      <c r="E3308" s="5" t="str">
        <f>VLOOKUP(F3308,'Set up'!$A$2:$C$57,2,FALSE)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up'!$A$2:$C$57,3,FALSE)</f>
        <v>Cash</v>
      </c>
      <c r="J3308" s="5">
        <f>VLOOKUP(F3308,'Set up'!$A$2:$D$57,4,FALSE)</f>
        <v>0</v>
      </c>
      <c r="K3308" s="4">
        <f t="shared" si="928"/>
        <v>45587</v>
      </c>
      <c r="L3308" s="5">
        <f t="shared" si="929"/>
        <v>10</v>
      </c>
      <c r="M3308" s="5">
        <f t="shared" si="930"/>
        <v>2024</v>
      </c>
      <c r="N3308" s="12">
        <v>870</v>
      </c>
      <c r="O3308" s="12"/>
      <c r="P3308" s="12">
        <f t="shared" si="932"/>
        <v>870</v>
      </c>
      <c r="Q3308" s="7">
        <f t="shared" si="925"/>
        <v>5408591.1499999994</v>
      </c>
      <c r="R3308" s="44" t="str">
        <f>VLOOKUP(F3308,'Set up'!$A$2:$E$57,5,FALSE)</f>
        <v>Trsf</v>
      </c>
    </row>
    <row r="3309" spans="1:19" ht="15" customHeight="1" x14ac:dyDescent="0.35">
      <c r="A3309" s="4">
        <v>45587</v>
      </c>
      <c r="B3309" s="5">
        <f t="shared" si="923"/>
        <v>10</v>
      </c>
      <c r="C3309" s="5">
        <f t="shared" si="924"/>
        <v>2024</v>
      </c>
      <c r="D3309" s="5" t="s">
        <v>3026</v>
      </c>
      <c r="E3309" s="5" t="str">
        <f>VLOOKUP(F3309,'Set up'!$A$2:$C$57,2,FALSE)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up'!$A$2:$C$57,3,FALSE)</f>
        <v>Cash</v>
      </c>
      <c r="J3309" s="5">
        <f>VLOOKUP(F3309,'Set up'!$A$2:$D$57,4,FALSE)</f>
        <v>0</v>
      </c>
      <c r="K3309" s="4">
        <f t="shared" si="928"/>
        <v>45587</v>
      </c>
      <c r="L3309" s="5">
        <f t="shared" si="929"/>
        <v>10</v>
      </c>
      <c r="M3309" s="5">
        <f t="shared" si="930"/>
        <v>2024</v>
      </c>
      <c r="N3309" s="12">
        <v>715.5</v>
      </c>
      <c r="O3309" s="12"/>
      <c r="P3309" s="12">
        <f t="shared" si="932"/>
        <v>715.5</v>
      </c>
      <c r="Q3309" s="7">
        <f t="shared" si="925"/>
        <v>5409306.6499999994</v>
      </c>
      <c r="R3309" s="44" t="str">
        <f>VLOOKUP(F3309,'Set up'!$A$2:$E$57,5,FALSE)</f>
        <v>Trsf</v>
      </c>
    </row>
    <row r="3310" spans="1:19" ht="15" customHeight="1" x14ac:dyDescent="0.35">
      <c r="A3310" s="4">
        <v>45587</v>
      </c>
      <c r="B3310" s="5">
        <f t="shared" si="923"/>
        <v>10</v>
      </c>
      <c r="C3310" s="5">
        <f t="shared" si="924"/>
        <v>2024</v>
      </c>
      <c r="D3310" s="5" t="s">
        <v>3026</v>
      </c>
      <c r="E3310" s="5" t="str">
        <f>VLOOKUP(F3310,'Set up'!$A$2:$C$57,2,FALSE)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up'!$A$2:$C$57,3,FALSE)</f>
        <v>Cash</v>
      </c>
      <c r="J3310" s="5">
        <f>VLOOKUP(F3310,'Set up'!$A$2:$D$57,4,FALSE)</f>
        <v>0</v>
      </c>
      <c r="K3310" s="4">
        <f t="shared" si="928"/>
        <v>45587</v>
      </c>
      <c r="L3310" s="5">
        <f t="shared" si="929"/>
        <v>10</v>
      </c>
      <c r="M3310" s="5">
        <f t="shared" si="930"/>
        <v>2024</v>
      </c>
      <c r="N3310" s="12">
        <v>380</v>
      </c>
      <c r="O3310" s="12"/>
      <c r="P3310" s="12">
        <f t="shared" si="932"/>
        <v>380</v>
      </c>
      <c r="Q3310" s="7">
        <f t="shared" si="925"/>
        <v>5409686.6499999994</v>
      </c>
      <c r="R3310" s="44" t="str">
        <f>VLOOKUP(F3310,'Set up'!$A$2:$E$57,5,FALSE)</f>
        <v>Trsf</v>
      </c>
    </row>
    <row r="3311" spans="1:19" ht="15" customHeight="1" x14ac:dyDescent="0.35">
      <c r="A3311" s="4">
        <v>45587</v>
      </c>
      <c r="B3311" s="5">
        <f t="shared" si="923"/>
        <v>10</v>
      </c>
      <c r="C3311" s="5">
        <f t="shared" si="924"/>
        <v>2024</v>
      </c>
      <c r="D3311" s="5" t="s">
        <v>3026</v>
      </c>
      <c r="E3311" s="5" t="str">
        <f>VLOOKUP(F3311,'Set up'!$A$2:$C$57,2,FALSE)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up'!$A$2:$C$57,3,FALSE)</f>
        <v>Cash</v>
      </c>
      <c r="J3311" s="5">
        <f>VLOOKUP(F3311,'Set up'!$A$2:$D$57,4,FALSE)</f>
        <v>0</v>
      </c>
      <c r="K3311" s="4">
        <f t="shared" si="928"/>
        <v>45587</v>
      </c>
      <c r="L3311" s="5">
        <f t="shared" si="929"/>
        <v>10</v>
      </c>
      <c r="M3311" s="5">
        <f t="shared" si="930"/>
        <v>2024</v>
      </c>
      <c r="N3311" s="12">
        <v>1000</v>
      </c>
      <c r="O3311" s="12"/>
      <c r="P3311" s="12">
        <f t="shared" si="932"/>
        <v>1000</v>
      </c>
      <c r="Q3311" s="7">
        <f t="shared" si="925"/>
        <v>5410686.6499999994</v>
      </c>
      <c r="R3311" s="44" t="str">
        <f>VLOOKUP(F3311,'Set up'!$A$2:$E$57,5,FALSE)</f>
        <v>Trsf</v>
      </c>
    </row>
    <row r="3312" spans="1:19" ht="15" customHeight="1" x14ac:dyDescent="0.35">
      <c r="A3312" s="4">
        <v>45587</v>
      </c>
      <c r="B3312" s="5">
        <f t="shared" si="923"/>
        <v>10</v>
      </c>
      <c r="C3312" s="5">
        <f t="shared" si="924"/>
        <v>2024</v>
      </c>
      <c r="D3312" s="5" t="s">
        <v>3027</v>
      </c>
      <c r="E3312" s="5" t="str">
        <f>VLOOKUP(F3312,'Set up'!$A$2:$C$57,2,FALSE)</f>
        <v>C00000055</v>
      </c>
      <c r="F3312" t="s">
        <v>3064</v>
      </c>
      <c r="G3312" s="119" t="s">
        <v>2570</v>
      </c>
      <c r="H3312" s="5">
        <v>1</v>
      </c>
      <c r="I3312" s="5" t="str">
        <f>VLOOKUP(F3312,'Set up'!$A$2:$C$57,3,FALSE)</f>
        <v>Cash</v>
      </c>
      <c r="J3312" s="5">
        <f>VLOOKUP(F3312,'Set up'!$A$2:$D$57,4,FALSE)</f>
        <v>0</v>
      </c>
      <c r="K3312" s="4">
        <f t="shared" si="928"/>
        <v>45587</v>
      </c>
      <c r="L3312" s="5">
        <f t="shared" si="929"/>
        <v>10</v>
      </c>
      <c r="M3312" s="5">
        <f t="shared" si="930"/>
        <v>2024</v>
      </c>
      <c r="N3312" s="96">
        <v>231</v>
      </c>
      <c r="O3312" s="6">
        <f t="shared" ref="O3312" si="937">-N3312</f>
        <v>-231</v>
      </c>
      <c r="P3312" s="12">
        <f t="shared" si="932"/>
        <v>0</v>
      </c>
      <c r="Q3312" s="7">
        <f t="shared" ref="Q3312:Q3333" si="938">SUM(Q3289+N3312)</f>
        <v>5395649.5499999998</v>
      </c>
      <c r="R3312" s="44" t="str">
        <f>VLOOKUP(F3312,'Set up'!$A$2:$E$57,5,FALSE)</f>
        <v>Cash</v>
      </c>
      <c r="S3312" s="1" t="s">
        <v>3065</v>
      </c>
    </row>
    <row r="3313" spans="1:18" ht="15" customHeight="1" x14ac:dyDescent="0.35">
      <c r="A3313" s="4">
        <v>45587</v>
      </c>
      <c r="B3313" s="5">
        <f t="shared" si="923"/>
        <v>10</v>
      </c>
      <c r="C3313" s="5">
        <f t="shared" si="924"/>
        <v>2024</v>
      </c>
      <c r="D3313" s="5" t="s">
        <v>3028</v>
      </c>
      <c r="E3313" s="5" t="str">
        <f>VLOOKUP(F3313,'Set up'!$A$2:$C$57,2,FALSE)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up'!$A$2:$C$57,3,FALSE)</f>
        <v>Cash</v>
      </c>
      <c r="J3313" s="5">
        <f>VLOOKUP(F3313,'Set up'!$A$2:$D$57,4,FALSE)</f>
        <v>0</v>
      </c>
      <c r="K3313" s="4">
        <f t="shared" si="928"/>
        <v>45587</v>
      </c>
      <c r="L3313" s="5">
        <f t="shared" si="929"/>
        <v>10</v>
      </c>
      <c r="M3313" s="5">
        <f t="shared" si="930"/>
        <v>2024</v>
      </c>
      <c r="N3313" s="98">
        <v>1738</v>
      </c>
      <c r="O3313" s="12"/>
      <c r="P3313" s="12">
        <f t="shared" si="932"/>
        <v>1738</v>
      </c>
      <c r="Q3313" s="7">
        <f t="shared" si="938"/>
        <v>5397281.5499999998</v>
      </c>
      <c r="R3313" s="44" t="str">
        <f>VLOOKUP(F3313,'Set up'!$A$2:$E$57,5,FALSE)</f>
        <v>Trsf</v>
      </c>
    </row>
    <row r="3314" spans="1:18" ht="15" customHeight="1" x14ac:dyDescent="0.35">
      <c r="A3314" s="4">
        <v>45588</v>
      </c>
      <c r="B3314" s="5">
        <f t="shared" ref="B3314:B3377" si="939">MONTH(A3314)</f>
        <v>10</v>
      </c>
      <c r="C3314" s="5">
        <f t="shared" ref="C3314:C3377" si="940">YEAR(A3314)</f>
        <v>2024</v>
      </c>
      <c r="D3314" s="5" t="s">
        <v>3029</v>
      </c>
      <c r="E3314" s="5" t="str">
        <f>VLOOKUP(F3314,'Set up'!$A$2:$C$57,2,FALSE)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up'!$A$2:$C$57,3,FALSE)</f>
        <v>120</v>
      </c>
      <c r="J3314" s="5">
        <f>VLOOKUP(F3314,'Set up'!$A$2:$D$57,4,FALSE)</f>
        <v>120</v>
      </c>
      <c r="K3314" s="4">
        <f t="shared" si="928"/>
        <v>45708</v>
      </c>
      <c r="L3314" s="5">
        <f t="shared" si="929"/>
        <v>2</v>
      </c>
      <c r="M3314" s="5">
        <f t="shared" si="930"/>
        <v>2025</v>
      </c>
      <c r="N3314" s="12">
        <v>16060</v>
      </c>
      <c r="O3314" s="12"/>
      <c r="P3314" s="12">
        <f t="shared" si="932"/>
        <v>16060</v>
      </c>
      <c r="Q3314" s="7">
        <f t="shared" si="938"/>
        <v>5411698.5499999998</v>
      </c>
      <c r="R3314" s="44" t="str">
        <f>VLOOKUP(F3314,'Set up'!$A$2:$E$57,5,FALSE)</f>
        <v>Trsf</v>
      </c>
    </row>
    <row r="3315" spans="1:18" ht="15" customHeight="1" x14ac:dyDescent="0.35">
      <c r="A3315" s="4">
        <v>45588</v>
      </c>
      <c r="B3315" s="5">
        <f t="shared" si="939"/>
        <v>10</v>
      </c>
      <c r="C3315" s="5">
        <f t="shared" si="940"/>
        <v>2024</v>
      </c>
      <c r="D3315" s="5" t="s">
        <v>3029</v>
      </c>
      <c r="E3315" s="5" t="str">
        <f>VLOOKUP(F3315,'Set up'!$A$2:$C$57,2,FALSE)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up'!$A$2:$C$57,3,FALSE)</f>
        <v>120</v>
      </c>
      <c r="J3315" s="5">
        <f>VLOOKUP(F3315,'Set up'!$A$2:$D$57,4,FALSE)</f>
        <v>120</v>
      </c>
      <c r="K3315" s="4">
        <f t="shared" si="928"/>
        <v>45708</v>
      </c>
      <c r="L3315" s="5">
        <f t="shared" si="929"/>
        <v>2</v>
      </c>
      <c r="M3315" s="5">
        <f t="shared" si="930"/>
        <v>2025</v>
      </c>
      <c r="N3315" s="12">
        <v>1740</v>
      </c>
      <c r="O3315" s="12"/>
      <c r="P3315" s="12">
        <f t="shared" si="932"/>
        <v>1740</v>
      </c>
      <c r="Q3315" s="7">
        <f t="shared" si="938"/>
        <v>5397950.5499999998</v>
      </c>
      <c r="R3315" s="44" t="str">
        <f>VLOOKUP(F3315,'Set up'!$A$2:$E$57,5,FALSE)</f>
        <v>Trsf</v>
      </c>
    </row>
    <row r="3316" spans="1:18" ht="15" customHeight="1" x14ac:dyDescent="0.35">
      <c r="A3316" s="4">
        <v>45588</v>
      </c>
      <c r="B3316" s="5">
        <f t="shared" si="939"/>
        <v>10</v>
      </c>
      <c r="C3316" s="5">
        <f t="shared" si="940"/>
        <v>2024</v>
      </c>
      <c r="D3316" s="5" t="s">
        <v>3029</v>
      </c>
      <c r="E3316" s="5" t="str">
        <f>VLOOKUP(F3316,'Set up'!$A$2:$C$57,2,FALSE)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up'!$A$2:$C$57,3,FALSE)</f>
        <v>120</v>
      </c>
      <c r="J3316" s="5">
        <f>VLOOKUP(F3316,'Set up'!$A$2:$D$57,4,FALSE)</f>
        <v>120</v>
      </c>
      <c r="K3316" s="4">
        <f t="shared" si="928"/>
        <v>45708</v>
      </c>
      <c r="L3316" s="5">
        <f t="shared" si="929"/>
        <v>2</v>
      </c>
      <c r="M3316" s="5">
        <f t="shared" si="930"/>
        <v>2025</v>
      </c>
      <c r="N3316" s="12">
        <v>348</v>
      </c>
      <c r="O3316" s="12"/>
      <c r="P3316" s="12">
        <f t="shared" si="932"/>
        <v>348</v>
      </c>
      <c r="Q3316" s="7">
        <f t="shared" si="938"/>
        <v>5396948.5499999998</v>
      </c>
      <c r="R3316" s="44" t="str">
        <f>VLOOKUP(F3316,'Set up'!$A$2:$E$57,5,FALSE)</f>
        <v>Trsf</v>
      </c>
    </row>
    <row r="3317" spans="1:18" ht="15" customHeight="1" x14ac:dyDescent="0.35">
      <c r="A3317" s="4">
        <v>45588</v>
      </c>
      <c r="B3317" s="5">
        <f t="shared" si="939"/>
        <v>10</v>
      </c>
      <c r="C3317" s="5">
        <f t="shared" si="940"/>
        <v>2024</v>
      </c>
      <c r="D3317" s="5" t="s">
        <v>3029</v>
      </c>
      <c r="E3317" s="5" t="str">
        <f>VLOOKUP(F3317,'Set up'!$A$2:$C$57,2,FALSE)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up'!$A$2:$C$57,3,FALSE)</f>
        <v>120</v>
      </c>
      <c r="J3317" s="5">
        <f>VLOOKUP(F3317,'Set up'!$A$2:$D$57,4,FALSE)</f>
        <v>120</v>
      </c>
      <c r="K3317" s="4">
        <f t="shared" si="928"/>
        <v>45708</v>
      </c>
      <c r="L3317" s="5">
        <f t="shared" si="929"/>
        <v>2</v>
      </c>
      <c r="M3317" s="5">
        <f t="shared" si="930"/>
        <v>2025</v>
      </c>
      <c r="N3317" s="12">
        <v>862.5</v>
      </c>
      <c r="O3317" s="12"/>
      <c r="P3317" s="12">
        <f t="shared" si="932"/>
        <v>862.5</v>
      </c>
      <c r="Q3317" s="7">
        <f t="shared" si="938"/>
        <v>5399157.0499999998</v>
      </c>
      <c r="R3317" s="44" t="str">
        <f>VLOOKUP(F3317,'Set up'!$A$2:$E$57,5,FALSE)</f>
        <v>Trsf</v>
      </c>
    </row>
    <row r="3318" spans="1:18" ht="15" customHeight="1" x14ac:dyDescent="0.35">
      <c r="A3318" s="4">
        <v>45588</v>
      </c>
      <c r="B3318" s="5">
        <f t="shared" si="939"/>
        <v>10</v>
      </c>
      <c r="C3318" s="5">
        <f t="shared" si="940"/>
        <v>2024</v>
      </c>
      <c r="D3318" s="5" t="s">
        <v>3029</v>
      </c>
      <c r="E3318" s="5" t="str">
        <f>VLOOKUP(F3318,'Set up'!$A$2:$C$57,2,FALSE)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up'!$A$2:$C$57,3,FALSE)</f>
        <v>120</v>
      </c>
      <c r="J3318" s="5">
        <f>VLOOKUP(F3318,'Set up'!$A$2:$D$57,4,FALSE)</f>
        <v>120</v>
      </c>
      <c r="K3318" s="4">
        <f t="shared" si="928"/>
        <v>45708</v>
      </c>
      <c r="L3318" s="5">
        <f t="shared" si="929"/>
        <v>2</v>
      </c>
      <c r="M3318" s="5">
        <f t="shared" si="930"/>
        <v>2025</v>
      </c>
      <c r="N3318" s="12">
        <v>440</v>
      </c>
      <c r="O3318" s="12"/>
      <c r="P3318" s="12">
        <f t="shared" si="932"/>
        <v>440</v>
      </c>
      <c r="Q3318" s="7">
        <f t="shared" si="938"/>
        <v>5399005.1499999994</v>
      </c>
      <c r="R3318" s="44" t="str">
        <f>VLOOKUP(F3318,'Set up'!$A$2:$E$57,5,FALSE)</f>
        <v>Trsf</v>
      </c>
    </row>
    <row r="3319" spans="1:18" ht="15" customHeight="1" x14ac:dyDescent="0.35">
      <c r="A3319" s="4">
        <v>45588</v>
      </c>
      <c r="B3319" s="5">
        <f t="shared" si="939"/>
        <v>10</v>
      </c>
      <c r="C3319" s="5">
        <f t="shared" si="940"/>
        <v>2024</v>
      </c>
      <c r="D3319" s="5" t="s">
        <v>3029</v>
      </c>
      <c r="E3319" s="5" t="str">
        <f>VLOOKUP(F3319,'Set up'!$A$2:$C$57,2,FALSE)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up'!$A$2:$C$57,3,FALSE)</f>
        <v>120</v>
      </c>
      <c r="J3319" s="5">
        <f>VLOOKUP(F3319,'Set up'!$A$2:$D$57,4,FALSE)</f>
        <v>120</v>
      </c>
      <c r="K3319" s="4">
        <f t="shared" si="928"/>
        <v>45708</v>
      </c>
      <c r="L3319" s="5">
        <f t="shared" si="929"/>
        <v>2</v>
      </c>
      <c r="M3319" s="5">
        <f t="shared" si="930"/>
        <v>2025</v>
      </c>
      <c r="N3319" s="12">
        <v>395</v>
      </c>
      <c r="O3319" s="12"/>
      <c r="P3319" s="12">
        <f t="shared" si="932"/>
        <v>395</v>
      </c>
      <c r="Q3319" s="7">
        <f t="shared" si="938"/>
        <v>5400698.1499999994</v>
      </c>
      <c r="R3319" s="44" t="str">
        <f>VLOOKUP(F3319,'Set up'!$A$2:$E$57,5,FALSE)</f>
        <v>Trsf</v>
      </c>
    </row>
    <row r="3320" spans="1:18" ht="15" customHeight="1" x14ac:dyDescent="0.35">
      <c r="A3320" s="4">
        <v>45588</v>
      </c>
      <c r="B3320" s="5">
        <f t="shared" si="939"/>
        <v>10</v>
      </c>
      <c r="C3320" s="5">
        <f t="shared" si="940"/>
        <v>2024</v>
      </c>
      <c r="D3320" s="5" t="s">
        <v>3029</v>
      </c>
      <c r="E3320" s="5" t="str">
        <f>VLOOKUP(F3320,'Set up'!$A$2:$C$57,2,FALSE)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up'!$A$2:$C$57,3,FALSE)</f>
        <v>120</v>
      </c>
      <c r="J3320" s="5">
        <f>VLOOKUP(F3320,'Set up'!$A$2:$D$57,4,FALSE)</f>
        <v>120</v>
      </c>
      <c r="K3320" s="4">
        <f t="shared" si="928"/>
        <v>45708</v>
      </c>
      <c r="L3320" s="5">
        <f t="shared" si="929"/>
        <v>2</v>
      </c>
      <c r="M3320" s="5">
        <f t="shared" si="930"/>
        <v>2025</v>
      </c>
      <c r="N3320" s="12">
        <v>420</v>
      </c>
      <c r="O3320" s="12"/>
      <c r="P3320" s="12">
        <f t="shared" si="932"/>
        <v>420</v>
      </c>
      <c r="Q3320" s="7">
        <f t="shared" si="938"/>
        <v>5401278.1499999994</v>
      </c>
      <c r="R3320" s="44" t="str">
        <f>VLOOKUP(F3320,'Set up'!$A$2:$E$57,5,FALSE)</f>
        <v>Trsf</v>
      </c>
    </row>
    <row r="3321" spans="1:18" ht="15" customHeight="1" x14ac:dyDescent="0.35">
      <c r="A3321" s="4">
        <v>45588</v>
      </c>
      <c r="B3321" s="5">
        <f t="shared" si="939"/>
        <v>10</v>
      </c>
      <c r="C3321" s="5">
        <f t="shared" si="940"/>
        <v>2024</v>
      </c>
      <c r="D3321" s="5" t="s">
        <v>3029</v>
      </c>
      <c r="E3321" s="5" t="str">
        <f>VLOOKUP(F3321,'Set up'!$A$2:$C$57,2,FALSE)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up'!$A$2:$C$57,3,FALSE)</f>
        <v>120</v>
      </c>
      <c r="J3321" s="5">
        <f>VLOOKUP(F3321,'Set up'!$A$2:$D$57,4,FALSE)</f>
        <v>120</v>
      </c>
      <c r="K3321" s="4">
        <f t="shared" si="928"/>
        <v>45708</v>
      </c>
      <c r="L3321" s="5">
        <f t="shared" si="929"/>
        <v>2</v>
      </c>
      <c r="M3321" s="5">
        <f t="shared" si="930"/>
        <v>2025</v>
      </c>
      <c r="N3321" s="12">
        <v>230.4</v>
      </c>
      <c r="O3321" s="12"/>
      <c r="P3321" s="12">
        <f t="shared" si="932"/>
        <v>230.4</v>
      </c>
      <c r="Q3321" s="7">
        <f t="shared" si="938"/>
        <v>5401183.5499999998</v>
      </c>
      <c r="R3321" s="44" t="str">
        <f>VLOOKUP(F3321,'Set up'!$A$2:$E$57,5,FALSE)</f>
        <v>Trsf</v>
      </c>
    </row>
    <row r="3322" spans="1:18" ht="15" customHeight="1" x14ac:dyDescent="0.35">
      <c r="A3322" s="4">
        <v>45588</v>
      </c>
      <c r="B3322" s="5">
        <f t="shared" si="939"/>
        <v>10</v>
      </c>
      <c r="C3322" s="5">
        <f t="shared" si="940"/>
        <v>2024</v>
      </c>
      <c r="D3322" s="5" t="s">
        <v>3029</v>
      </c>
      <c r="E3322" s="5" t="str">
        <f>VLOOKUP(F3322,'Set up'!$A$2:$C$57,2,FALSE)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up'!$A$2:$C$57,3,FALSE)</f>
        <v>120</v>
      </c>
      <c r="J3322" s="5">
        <f>VLOOKUP(F3322,'Set up'!$A$2:$D$57,4,FALSE)</f>
        <v>120</v>
      </c>
      <c r="K3322" s="4">
        <f t="shared" si="928"/>
        <v>45708</v>
      </c>
      <c r="L3322" s="5">
        <f t="shared" si="929"/>
        <v>2</v>
      </c>
      <c r="M3322" s="5">
        <f t="shared" si="930"/>
        <v>2025</v>
      </c>
      <c r="N3322" s="12">
        <v>220.8</v>
      </c>
      <c r="O3322" s="12"/>
      <c r="P3322" s="12">
        <f t="shared" si="932"/>
        <v>220.8</v>
      </c>
      <c r="Q3322" s="7">
        <f t="shared" si="938"/>
        <v>5401473.9499999993</v>
      </c>
      <c r="R3322" s="44" t="str">
        <f>VLOOKUP(F3322,'Set up'!$A$2:$E$57,5,FALSE)</f>
        <v>Trsf</v>
      </c>
    </row>
    <row r="3323" spans="1:18" ht="15" customHeight="1" x14ac:dyDescent="0.35">
      <c r="A3323" s="4">
        <v>45591</v>
      </c>
      <c r="B3323" s="5">
        <f t="shared" si="939"/>
        <v>10</v>
      </c>
      <c r="C3323" s="5">
        <f t="shared" si="940"/>
        <v>2024</v>
      </c>
      <c r="D3323" s="5" t="s">
        <v>3030</v>
      </c>
      <c r="E3323" s="5" t="str">
        <f>VLOOKUP(F3323,'Set up'!$A$2:$C$57,2,FALSE)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up'!$A$2:$C$57,3,FALSE)</f>
        <v>Cash</v>
      </c>
      <c r="J3323" s="5">
        <f>VLOOKUP(F3323,'Set up'!$A$2:$D$57,4,FALSE)</f>
        <v>0</v>
      </c>
      <c r="K3323" s="4">
        <f t="shared" si="928"/>
        <v>45591</v>
      </c>
      <c r="L3323" s="5">
        <f t="shared" si="929"/>
        <v>10</v>
      </c>
      <c r="M3323" s="5">
        <f t="shared" si="930"/>
        <v>2024</v>
      </c>
      <c r="N3323" s="12">
        <v>625</v>
      </c>
      <c r="O3323" s="12"/>
      <c r="P3323" s="12">
        <f t="shared" si="932"/>
        <v>625</v>
      </c>
      <c r="Q3323" s="7">
        <f t="shared" si="938"/>
        <v>5402103.1499999994</v>
      </c>
      <c r="R3323" s="44" t="str">
        <f>VLOOKUP(F3323,'Set up'!$A$2:$E$57,5,FALSE)</f>
        <v>Trsf</v>
      </c>
    </row>
    <row r="3324" spans="1:18" ht="15" customHeight="1" x14ac:dyDescent="0.35">
      <c r="A3324" s="4">
        <v>45591</v>
      </c>
      <c r="B3324" s="5">
        <f t="shared" si="939"/>
        <v>10</v>
      </c>
      <c r="C3324" s="5">
        <f t="shared" si="940"/>
        <v>2024</v>
      </c>
      <c r="D3324" s="5" t="s">
        <v>3031</v>
      </c>
      <c r="E3324" s="5" t="str">
        <f>VLOOKUP(F3324,'Set up'!$A$2:$C$57,2,FALSE)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up'!$A$2:$C$57,3,FALSE)</f>
        <v>Cash</v>
      </c>
      <c r="J3324" s="5">
        <f>VLOOKUP(F3324,'Set up'!$A$2:$D$57,4,FALSE)</f>
        <v>0</v>
      </c>
      <c r="K3324" s="4">
        <f t="shared" si="928"/>
        <v>45591</v>
      </c>
      <c r="L3324" s="5">
        <f t="shared" si="929"/>
        <v>10</v>
      </c>
      <c r="M3324" s="5">
        <f t="shared" si="930"/>
        <v>2024</v>
      </c>
      <c r="N3324" s="12">
        <v>16060</v>
      </c>
      <c r="O3324" s="12"/>
      <c r="P3324" s="12">
        <f t="shared" si="932"/>
        <v>16060</v>
      </c>
      <c r="Q3324" s="7">
        <f t="shared" si="938"/>
        <v>5417648.1499999994</v>
      </c>
      <c r="R3324" s="44" t="str">
        <f>VLOOKUP(F3324,'Set up'!$A$2:$E$57,5,FALSE)</f>
        <v>Trsf</v>
      </c>
    </row>
    <row r="3325" spans="1:18" ht="15" customHeight="1" x14ac:dyDescent="0.35">
      <c r="A3325" s="4">
        <v>45591</v>
      </c>
      <c r="B3325" s="5">
        <f t="shared" si="939"/>
        <v>10</v>
      </c>
      <c r="C3325" s="5">
        <f t="shared" si="940"/>
        <v>2024</v>
      </c>
      <c r="D3325" s="5" t="s">
        <v>3031</v>
      </c>
      <c r="E3325" s="5" t="str">
        <f>VLOOKUP(F3325,'Set up'!$A$2:$C$57,2,FALSE)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up'!$A$2:$C$57,3,FALSE)</f>
        <v>Cash</v>
      </c>
      <c r="J3325" s="5">
        <f>VLOOKUP(F3325,'Set up'!$A$2:$D$57,4,FALSE)</f>
        <v>0</v>
      </c>
      <c r="K3325" s="4">
        <f t="shared" si="928"/>
        <v>45591</v>
      </c>
      <c r="L3325" s="5">
        <f t="shared" si="929"/>
        <v>10</v>
      </c>
      <c r="M3325" s="5">
        <f t="shared" si="930"/>
        <v>2024</v>
      </c>
      <c r="N3325" s="12">
        <v>6438</v>
      </c>
      <c r="O3325" s="12"/>
      <c r="P3325" s="12">
        <f t="shared" si="932"/>
        <v>6438</v>
      </c>
      <c r="Q3325" s="7">
        <f t="shared" si="938"/>
        <v>5408416.1499999994</v>
      </c>
      <c r="R3325" s="44" t="str">
        <f>VLOOKUP(F3325,'Set up'!$A$2:$E$57,5,FALSE)</f>
        <v>Trsf</v>
      </c>
    </row>
    <row r="3326" spans="1:18" ht="15" customHeight="1" x14ac:dyDescent="0.35">
      <c r="A3326" s="4">
        <v>45591</v>
      </c>
      <c r="B3326" s="5">
        <f t="shared" si="939"/>
        <v>10</v>
      </c>
      <c r="C3326" s="5">
        <f t="shared" si="940"/>
        <v>2024</v>
      </c>
      <c r="D3326" s="5" t="s">
        <v>3031</v>
      </c>
      <c r="E3326" s="5" t="str">
        <f>VLOOKUP(F3326,'Set up'!$A$2:$C$57,2,FALSE)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up'!$A$2:$C$57,3,FALSE)</f>
        <v>Cash</v>
      </c>
      <c r="J3326" s="5">
        <f>VLOOKUP(F3326,'Set up'!$A$2:$D$57,4,FALSE)</f>
        <v>0</v>
      </c>
      <c r="K3326" s="4">
        <f t="shared" si="928"/>
        <v>45591</v>
      </c>
      <c r="L3326" s="5">
        <f t="shared" si="929"/>
        <v>10</v>
      </c>
      <c r="M3326" s="5">
        <f t="shared" si="930"/>
        <v>2024</v>
      </c>
      <c r="N3326" s="12">
        <v>3577.5</v>
      </c>
      <c r="O3326" s="12"/>
      <c r="P3326" s="12">
        <f t="shared" si="932"/>
        <v>3577.5</v>
      </c>
      <c r="Q3326" s="7">
        <f t="shared" si="938"/>
        <v>5407249.6499999994</v>
      </c>
      <c r="R3326" s="44" t="str">
        <f>VLOOKUP(F3326,'Set up'!$A$2:$E$57,5,FALSE)</f>
        <v>Trsf</v>
      </c>
    </row>
    <row r="3327" spans="1:18" ht="15" customHeight="1" x14ac:dyDescent="0.35">
      <c r="A3327" s="4">
        <v>45591</v>
      </c>
      <c r="B3327" s="5">
        <f t="shared" si="939"/>
        <v>10</v>
      </c>
      <c r="C3327" s="5">
        <f t="shared" si="940"/>
        <v>2024</v>
      </c>
      <c r="D3327" s="5" t="s">
        <v>3031</v>
      </c>
      <c r="E3327" s="5" t="str">
        <f>VLOOKUP(F3327,'Set up'!$A$2:$C$57,2,FALSE)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up'!$A$2:$C$57,3,FALSE)</f>
        <v>Cash</v>
      </c>
      <c r="J3327" s="5">
        <f>VLOOKUP(F3327,'Set up'!$A$2:$D$57,4,FALSE)</f>
        <v>0</v>
      </c>
      <c r="K3327" s="4">
        <f t="shared" si="928"/>
        <v>45591</v>
      </c>
      <c r="L3327" s="5">
        <f t="shared" si="929"/>
        <v>10</v>
      </c>
      <c r="M3327" s="5">
        <f t="shared" si="930"/>
        <v>2024</v>
      </c>
      <c r="N3327" s="12">
        <v>380</v>
      </c>
      <c r="O3327" s="12"/>
      <c r="P3327" s="12">
        <f t="shared" si="932"/>
        <v>380</v>
      </c>
      <c r="Q3327" s="7">
        <f t="shared" si="938"/>
        <v>5404484.1499999994</v>
      </c>
      <c r="R3327" s="44" t="str">
        <f>VLOOKUP(F3327,'Set up'!$A$2:$E$57,5,FALSE)</f>
        <v>Trsf</v>
      </c>
    </row>
    <row r="3328" spans="1:18" ht="15" customHeight="1" x14ac:dyDescent="0.35">
      <c r="A3328" s="4">
        <v>45591</v>
      </c>
      <c r="B3328" s="5">
        <f t="shared" si="939"/>
        <v>10</v>
      </c>
      <c r="C3328" s="5">
        <f t="shared" si="940"/>
        <v>2024</v>
      </c>
      <c r="D3328" s="5" t="s">
        <v>3031</v>
      </c>
      <c r="E3328" s="5" t="str">
        <f>VLOOKUP(F3328,'Set up'!$A$2:$C$57,2,FALSE)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up'!$A$2:$C$57,3,FALSE)</f>
        <v>Cash</v>
      </c>
      <c r="J3328" s="5">
        <f>VLOOKUP(F3328,'Set up'!$A$2:$D$57,4,FALSE)</f>
        <v>0</v>
      </c>
      <c r="K3328" s="4">
        <f t="shared" si="928"/>
        <v>45591</v>
      </c>
      <c r="L3328" s="5">
        <f t="shared" si="929"/>
        <v>10</v>
      </c>
      <c r="M3328" s="5">
        <f t="shared" si="930"/>
        <v>2024</v>
      </c>
      <c r="N3328" s="12">
        <v>1000</v>
      </c>
      <c r="O3328" s="12"/>
      <c r="P3328" s="12">
        <f t="shared" si="932"/>
        <v>1000</v>
      </c>
      <c r="Q3328" s="7">
        <f t="shared" si="938"/>
        <v>5405384.1499999994</v>
      </c>
      <c r="R3328" s="44" t="str">
        <f>VLOOKUP(F3328,'Set up'!$A$2:$E$57,5,FALSE)</f>
        <v>Trsf</v>
      </c>
    </row>
    <row r="3329" spans="1:19" ht="15" customHeight="1" x14ac:dyDescent="0.35">
      <c r="A3329" s="4">
        <v>45594</v>
      </c>
      <c r="B3329" s="5">
        <f t="shared" si="939"/>
        <v>10</v>
      </c>
      <c r="C3329" s="5">
        <f t="shared" si="940"/>
        <v>2024</v>
      </c>
      <c r="D3329" s="5" t="s">
        <v>3032</v>
      </c>
      <c r="E3329" s="5" t="str">
        <f>VLOOKUP(F3329,'Set up'!$A$2:$C$57,2,FALSE)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up'!$A$2:$C$57,3,FALSE)</f>
        <v>Cash</v>
      </c>
      <c r="J3329" s="5">
        <f>VLOOKUP(F3329,'Set up'!$A$2:$D$57,4,FALSE)</f>
        <v>0</v>
      </c>
      <c r="K3329" s="4">
        <f t="shared" si="928"/>
        <v>45594</v>
      </c>
      <c r="L3329" s="5">
        <f t="shared" si="929"/>
        <v>10</v>
      </c>
      <c r="M3329" s="5">
        <f t="shared" si="930"/>
        <v>2024</v>
      </c>
      <c r="N3329" s="12">
        <v>1694</v>
      </c>
      <c r="O3329" s="6">
        <f t="shared" ref="O3329:O3332" si="941">-N3329</f>
        <v>-1694</v>
      </c>
      <c r="P3329" s="12">
        <f t="shared" si="932"/>
        <v>0</v>
      </c>
      <c r="Q3329" s="7">
        <f t="shared" si="938"/>
        <v>5406203.1499999994</v>
      </c>
      <c r="R3329" s="44" t="str">
        <f>VLOOKUP(F3329,'Set up'!$A$2:$E$57,5,FALSE)</f>
        <v>Cash</v>
      </c>
      <c r="S3329" s="1" t="s">
        <v>3061</v>
      </c>
    </row>
    <row r="3330" spans="1:19" ht="15" customHeight="1" x14ac:dyDescent="0.35">
      <c r="A3330" s="4">
        <v>45594</v>
      </c>
      <c r="B3330" s="5">
        <f t="shared" si="939"/>
        <v>10</v>
      </c>
      <c r="C3330" s="5">
        <f t="shared" si="940"/>
        <v>2024</v>
      </c>
      <c r="D3330" s="5" t="s">
        <v>3032</v>
      </c>
      <c r="E3330" s="5" t="str">
        <f>VLOOKUP(F3330,'Set up'!$A$2:$C$57,2,FALSE)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up'!$A$2:$C$57,3,FALSE)</f>
        <v>Cash</v>
      </c>
      <c r="J3330" s="5">
        <f>VLOOKUP(F3330,'Set up'!$A$2:$D$57,4,FALSE)</f>
        <v>0</v>
      </c>
      <c r="K3330" s="4">
        <f t="shared" si="928"/>
        <v>45594</v>
      </c>
      <c r="L3330" s="5">
        <f t="shared" si="929"/>
        <v>10</v>
      </c>
      <c r="M3330" s="5">
        <f t="shared" si="930"/>
        <v>2024</v>
      </c>
      <c r="N3330" s="12">
        <v>432</v>
      </c>
      <c r="O3330" s="6">
        <f t="shared" si="941"/>
        <v>-432</v>
      </c>
      <c r="P3330" s="12">
        <f t="shared" si="932"/>
        <v>0</v>
      </c>
      <c r="Q3330" s="7">
        <f t="shared" si="938"/>
        <v>5408153.1499999994</v>
      </c>
      <c r="R3330" s="44" t="str">
        <f>VLOOKUP(F3330,'Set up'!$A$2:$E$57,5,FALSE)</f>
        <v>Cash</v>
      </c>
      <c r="S3330" s="1" t="s">
        <v>3061</v>
      </c>
    </row>
    <row r="3331" spans="1:19" ht="15" customHeight="1" x14ac:dyDescent="0.35">
      <c r="A3331" s="4">
        <v>45594</v>
      </c>
      <c r="B3331" s="5">
        <f t="shared" si="939"/>
        <v>10</v>
      </c>
      <c r="C3331" s="5">
        <f t="shared" si="940"/>
        <v>2024</v>
      </c>
      <c r="D3331" s="5" t="s">
        <v>3032</v>
      </c>
      <c r="E3331" s="5" t="str">
        <f>VLOOKUP(F3331,'Set up'!$A$2:$C$57,2,FALSE)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up'!$A$2:$C$57,3,FALSE)</f>
        <v>Cash</v>
      </c>
      <c r="J3331" s="5">
        <f>VLOOKUP(F3331,'Set up'!$A$2:$D$57,4,FALSE)</f>
        <v>0</v>
      </c>
      <c r="K3331" s="4">
        <f t="shared" ref="K3331:K3394" si="942">A3331+J3331</f>
        <v>45594</v>
      </c>
      <c r="L3331" s="5">
        <f t="shared" ref="L3331:L3394" si="943">MONTH(K3331)</f>
        <v>10</v>
      </c>
      <c r="M3331" s="5">
        <f t="shared" ref="M3331:M3394" si="944">YEAR(K3331)</f>
        <v>2024</v>
      </c>
      <c r="N3331" s="12">
        <v>534</v>
      </c>
      <c r="O3331" s="6">
        <f t="shared" si="941"/>
        <v>-534</v>
      </c>
      <c r="P3331" s="12">
        <f t="shared" si="932"/>
        <v>0</v>
      </c>
      <c r="Q3331" s="7">
        <f t="shared" si="938"/>
        <v>5409125.1499999994</v>
      </c>
      <c r="R3331" s="44" t="str">
        <f>VLOOKUP(F3331,'Set up'!$A$2:$E$57,5,FALSE)</f>
        <v>Cash</v>
      </c>
      <c r="S3331" s="1" t="s">
        <v>3061</v>
      </c>
    </row>
    <row r="3332" spans="1:19" ht="15" customHeight="1" x14ac:dyDescent="0.35">
      <c r="A3332" s="4">
        <v>45594</v>
      </c>
      <c r="B3332" s="5">
        <f t="shared" si="939"/>
        <v>10</v>
      </c>
      <c r="C3332" s="5">
        <f t="shared" si="940"/>
        <v>2024</v>
      </c>
      <c r="D3332" s="5" t="s">
        <v>3032</v>
      </c>
      <c r="E3332" s="5" t="str">
        <f>VLOOKUP(F3332,'Set up'!$A$2:$C$57,2,FALSE)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up'!$A$2:$C$57,3,FALSE)</f>
        <v>Cash</v>
      </c>
      <c r="J3332" s="5">
        <f>VLOOKUP(F3332,'Set up'!$A$2:$D$57,4,FALSE)</f>
        <v>0</v>
      </c>
      <c r="K3332" s="4">
        <f t="shared" si="942"/>
        <v>45594</v>
      </c>
      <c r="L3332" s="5">
        <f t="shared" si="943"/>
        <v>10</v>
      </c>
      <c r="M3332" s="5">
        <f t="shared" si="944"/>
        <v>2024</v>
      </c>
      <c r="N3332" s="12">
        <v>110</v>
      </c>
      <c r="O3332" s="6">
        <f t="shared" si="941"/>
        <v>-110</v>
      </c>
      <c r="P3332" s="12">
        <f t="shared" si="932"/>
        <v>0</v>
      </c>
      <c r="Q3332" s="7">
        <f t="shared" si="938"/>
        <v>5409416.6499999994</v>
      </c>
      <c r="R3332" s="44" t="str">
        <f>VLOOKUP(F3332,'Set up'!$A$2:$E$57,5,FALSE)</f>
        <v>Cash</v>
      </c>
      <c r="S3332" s="1" t="s">
        <v>3061</v>
      </c>
    </row>
    <row r="3333" spans="1:19" ht="15" customHeight="1" x14ac:dyDescent="0.35">
      <c r="A3333" s="4">
        <v>45594</v>
      </c>
      <c r="B3333" s="5">
        <f t="shared" si="939"/>
        <v>10</v>
      </c>
      <c r="C3333" s="5">
        <f t="shared" si="940"/>
        <v>2024</v>
      </c>
      <c r="D3333" s="5" t="s">
        <v>3033</v>
      </c>
      <c r="E3333" s="5" t="str">
        <f>VLOOKUP(F3333,'Set up'!$A$2:$C$57,2,FALSE)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up'!$A$2:$C$57,3,FALSE)</f>
        <v>Cash</v>
      </c>
      <c r="J3333" s="5">
        <f>VLOOKUP(F3333,'Set up'!$A$2:$D$57,4,FALSE)</f>
        <v>0</v>
      </c>
      <c r="K3333" s="4">
        <f t="shared" si="942"/>
        <v>45594</v>
      </c>
      <c r="L3333" s="5">
        <f t="shared" si="943"/>
        <v>10</v>
      </c>
      <c r="M3333" s="5">
        <f t="shared" si="944"/>
        <v>2024</v>
      </c>
      <c r="N3333" s="12">
        <v>405</v>
      </c>
      <c r="O3333" s="12"/>
      <c r="P3333" s="12">
        <f t="shared" si="932"/>
        <v>405</v>
      </c>
      <c r="Q3333" s="7">
        <f t="shared" si="938"/>
        <v>5410091.6499999994</v>
      </c>
      <c r="R3333" s="44" t="str">
        <f>VLOOKUP(F3333,'Set up'!$A$2:$E$57,5,FALSE)</f>
        <v>Trsf</v>
      </c>
    </row>
    <row r="3334" spans="1:19" ht="15" customHeight="1" x14ac:dyDescent="0.35">
      <c r="A3334" s="4">
        <v>45594</v>
      </c>
      <c r="B3334" s="5">
        <f t="shared" si="939"/>
        <v>10</v>
      </c>
      <c r="C3334" s="5">
        <f t="shared" si="940"/>
        <v>2024</v>
      </c>
      <c r="D3334" s="5" t="s">
        <v>3034</v>
      </c>
      <c r="E3334" s="5" t="str">
        <f>VLOOKUP(F3334,'Set up'!$A$2:$C$57,2,FALSE)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up'!$A$2:$C$57,3,FALSE)</f>
        <v>Cash</v>
      </c>
      <c r="J3334" s="5">
        <f>VLOOKUP(F3334,'Set up'!$A$2:$D$57,4,FALSE)</f>
        <v>0</v>
      </c>
      <c r="K3334" s="4">
        <f t="shared" si="942"/>
        <v>45594</v>
      </c>
      <c r="L3334" s="5">
        <f t="shared" si="943"/>
        <v>10</v>
      </c>
      <c r="M3334" s="5">
        <f t="shared" si="944"/>
        <v>2024</v>
      </c>
      <c r="N3334" s="12">
        <v>356</v>
      </c>
      <c r="O3334" s="6">
        <f t="shared" ref="O3334:O3335" si="945">-N3334</f>
        <v>-356</v>
      </c>
      <c r="P3334" s="12">
        <f t="shared" si="932"/>
        <v>0</v>
      </c>
      <c r="Q3334" s="7">
        <f>SUM(Q3311+N3334)</f>
        <v>5411042.6499999994</v>
      </c>
      <c r="R3334" s="44" t="str">
        <f>VLOOKUP(F3334,'Set up'!$A$2:$E$57,5,FALSE)</f>
        <v>Cash</v>
      </c>
      <c r="S3334" s="1" t="s">
        <v>3060</v>
      </c>
    </row>
    <row r="3335" spans="1:19" ht="15" customHeight="1" x14ac:dyDescent="0.35">
      <c r="A3335" s="4">
        <v>45594</v>
      </c>
      <c r="B3335" s="5">
        <f t="shared" si="939"/>
        <v>10</v>
      </c>
      <c r="C3335" s="5">
        <f t="shared" si="940"/>
        <v>2024</v>
      </c>
      <c r="D3335" s="5" t="s">
        <v>3035</v>
      </c>
      <c r="E3335" s="5" t="str">
        <f>VLOOKUP(F3335,'Set up'!$A$2:$C$57,2,FALSE)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up'!$A$2:$C$57,3,FALSE)</f>
        <v>Cash</v>
      </c>
      <c r="J3335" s="5">
        <f>VLOOKUP(F3335,'Set up'!$A$2:$D$57,4,FALSE)</f>
        <v>0</v>
      </c>
      <c r="K3335" s="4">
        <f t="shared" si="942"/>
        <v>45594</v>
      </c>
      <c r="L3335" s="5">
        <f t="shared" si="943"/>
        <v>10</v>
      </c>
      <c r="M3335" s="5">
        <f t="shared" si="944"/>
        <v>2024</v>
      </c>
      <c r="N3335" s="12">
        <v>60</v>
      </c>
      <c r="O3335" s="6">
        <f t="shared" si="945"/>
        <v>-60</v>
      </c>
      <c r="P3335" s="12">
        <f t="shared" si="932"/>
        <v>0</v>
      </c>
      <c r="Q3335" s="7">
        <f t="shared" ref="Q3335" si="946">SUM(Q3312+N3335)</f>
        <v>5395709.5499999998</v>
      </c>
      <c r="R3335" s="44" t="str">
        <f>VLOOKUP(F3335,'Set up'!$A$2:$E$57,5,FALSE)</f>
        <v>Cash</v>
      </c>
      <c r="S3335" s="1" t="s">
        <v>3057</v>
      </c>
    </row>
    <row r="3336" spans="1:19" ht="15" customHeight="1" x14ac:dyDescent="0.35">
      <c r="A3336" s="4">
        <v>45597</v>
      </c>
      <c r="B3336" s="5">
        <f t="shared" si="939"/>
        <v>11</v>
      </c>
      <c r="C3336" s="5">
        <f t="shared" si="940"/>
        <v>2024</v>
      </c>
      <c r="D3336" s="5" t="s">
        <v>3100</v>
      </c>
      <c r="E3336" s="5" t="str">
        <f>VLOOKUP(F3336,'[1]Set up'!$A$2:$C$56,2,FALSE)</f>
        <v>C00000051</v>
      </c>
      <c r="F3336" s="1" t="s">
        <v>3101</v>
      </c>
      <c r="G3336" s="123"/>
      <c r="H3336" s="5">
        <v>1</v>
      </c>
      <c r="I3336" s="5" t="str">
        <f>VLOOKUP(F3336,'[1]Set up'!$A$2:$C$56,3,FALSE)</f>
        <v>Cash</v>
      </c>
      <c r="J3336" s="5">
        <f>VLOOKUP(F3336,'[1]Set up'!$A$2:$D$56,4,FALSE)</f>
        <v>0</v>
      </c>
      <c r="K3336" s="4">
        <f t="shared" si="942"/>
        <v>45597</v>
      </c>
      <c r="L3336" s="5">
        <f t="shared" si="943"/>
        <v>11</v>
      </c>
      <c r="M3336" s="5">
        <f t="shared" si="944"/>
        <v>2024</v>
      </c>
      <c r="N3336" s="12">
        <v>0</v>
      </c>
      <c r="O3336" s="12"/>
      <c r="P3336" s="12">
        <f t="shared" si="932"/>
        <v>0</v>
      </c>
      <c r="Q3336" s="7">
        <f t="shared" ref="Q3336:Q3399" si="947">SUM(Q3335+N3336)</f>
        <v>5395709.5499999998</v>
      </c>
      <c r="R3336" s="44" t="str">
        <f>VLOOKUP(F3336,'[1]Set up'!$A$2:$E$56,5,FALSE)</f>
        <v>Cash</v>
      </c>
    </row>
    <row r="3337" spans="1:19" ht="15" customHeight="1" x14ac:dyDescent="0.35">
      <c r="A3337" s="4">
        <v>45597</v>
      </c>
      <c r="B3337" s="5">
        <f t="shared" si="939"/>
        <v>11</v>
      </c>
      <c r="C3337" s="5">
        <f t="shared" si="940"/>
        <v>2024</v>
      </c>
      <c r="D3337" s="5" t="s">
        <v>3100</v>
      </c>
      <c r="E3337" s="5" t="str">
        <f>VLOOKUP(F3337,'[1]Set up'!$A$2:$C$56,2,FALSE)</f>
        <v>C00000051</v>
      </c>
      <c r="F3337" s="1" t="s">
        <v>3101</v>
      </c>
      <c r="G3337" s="120"/>
      <c r="H3337" s="5">
        <v>1</v>
      </c>
      <c r="I3337" s="5" t="str">
        <f>VLOOKUP(F3337,'[1]Set up'!$A$2:$C$56,3,FALSE)</f>
        <v>Cash</v>
      </c>
      <c r="J3337" s="5">
        <f>VLOOKUP(F3337,'[1]Set up'!$A$2:$D$56,4,FALSE)</f>
        <v>0</v>
      </c>
      <c r="K3337" s="4">
        <f t="shared" si="942"/>
        <v>45597</v>
      </c>
      <c r="L3337" s="5">
        <f t="shared" si="943"/>
        <v>11</v>
      </c>
      <c r="M3337" s="5">
        <f t="shared" si="944"/>
        <v>2024</v>
      </c>
      <c r="N3337" s="12">
        <v>0</v>
      </c>
      <c r="O3337" s="12"/>
      <c r="P3337" s="12">
        <f t="shared" si="932"/>
        <v>0</v>
      </c>
      <c r="Q3337" s="7">
        <f t="shared" si="947"/>
        <v>5395709.5499999998</v>
      </c>
      <c r="R3337" s="44" t="str">
        <f>VLOOKUP(F3337,'[1]Set up'!$A$2:$E$56,5,FALSE)</f>
        <v>Cash</v>
      </c>
    </row>
    <row r="3338" spans="1:19" ht="15" customHeight="1" x14ac:dyDescent="0.35">
      <c r="A3338" s="4">
        <v>45597</v>
      </c>
      <c r="B3338" s="5">
        <f t="shared" si="939"/>
        <v>11</v>
      </c>
      <c r="C3338" s="5">
        <f t="shared" si="940"/>
        <v>2024</v>
      </c>
      <c r="D3338" s="5" t="s">
        <v>3102</v>
      </c>
      <c r="E3338" s="5" t="str">
        <f>VLOOKUP(F3338,'[1]Set up'!$A$2:$C$56,2,FALSE)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VLOOKUP(F3338,'[1]Set up'!$A$2:$C$56,3,FALSE)</f>
        <v>Cash</v>
      </c>
      <c r="J3338" s="5">
        <f>VLOOKUP(F3338,'[1]Set up'!$A$2:$D$56,4,FALSE)</f>
        <v>0</v>
      </c>
      <c r="K3338" s="4">
        <f t="shared" si="942"/>
        <v>45597</v>
      </c>
      <c r="L3338" s="5">
        <f t="shared" si="943"/>
        <v>11</v>
      </c>
      <c r="M3338" s="5">
        <f t="shared" si="944"/>
        <v>2024</v>
      </c>
      <c r="N3338" s="98">
        <v>1738</v>
      </c>
      <c r="O3338" s="12"/>
      <c r="P3338" s="12">
        <f t="shared" si="932"/>
        <v>1738</v>
      </c>
      <c r="Q3338" s="7">
        <f t="shared" si="947"/>
        <v>5397447.5499999998</v>
      </c>
      <c r="R3338" s="44" t="str">
        <f>VLOOKUP(F3338,'[1]Set up'!$A$2:$E$56,5,FALSE)</f>
        <v>Trsf</v>
      </c>
    </row>
    <row r="3339" spans="1:19" ht="15" customHeight="1" x14ac:dyDescent="0.35">
      <c r="A3339" s="4">
        <v>45597</v>
      </c>
      <c r="B3339" s="5">
        <f t="shared" si="939"/>
        <v>11</v>
      </c>
      <c r="C3339" s="5">
        <f t="shared" si="940"/>
        <v>2024</v>
      </c>
      <c r="D3339" s="5" t="s">
        <v>3102</v>
      </c>
      <c r="E3339" s="5" t="str">
        <f>VLOOKUP(F3339,'[1]Set up'!$A$2:$C$56,2,FALSE)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VLOOKUP(F3339,'[1]Set up'!$A$2:$C$56,3,FALSE)</f>
        <v>Cash</v>
      </c>
      <c r="J3339" s="5">
        <f>VLOOKUP(F3339,'[1]Set up'!$A$2:$D$56,4,FALSE)</f>
        <v>0</v>
      </c>
      <c r="K3339" s="4">
        <f t="shared" si="942"/>
        <v>45597</v>
      </c>
      <c r="L3339" s="5">
        <f t="shared" si="943"/>
        <v>11</v>
      </c>
      <c r="M3339" s="5">
        <f t="shared" si="944"/>
        <v>2024</v>
      </c>
      <c r="N3339" s="98">
        <v>420</v>
      </c>
      <c r="O3339" s="12"/>
      <c r="P3339" s="12">
        <f t="shared" si="932"/>
        <v>420</v>
      </c>
      <c r="Q3339" s="7">
        <f t="shared" si="947"/>
        <v>5397867.5499999998</v>
      </c>
      <c r="R3339" s="44" t="str">
        <f>VLOOKUP(F3339,'[1]Set up'!$A$2:$E$56,5,FALSE)</f>
        <v>Trsf</v>
      </c>
    </row>
    <row r="3340" spans="1:19" ht="15" customHeight="1" x14ac:dyDescent="0.35">
      <c r="A3340" s="4">
        <v>45597</v>
      </c>
      <c r="B3340" s="5">
        <f t="shared" si="939"/>
        <v>11</v>
      </c>
      <c r="C3340" s="5">
        <f t="shared" si="940"/>
        <v>2024</v>
      </c>
      <c r="D3340" s="5" t="s">
        <v>3103</v>
      </c>
      <c r="E3340" s="5" t="str">
        <f>VLOOKUP(F3340,'[1]Set up'!$A$2:$C$56,2,FALSE)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VLOOKUP(F3340,'[1]Set up'!$A$2:$C$56,3,FALSE)</f>
        <v>Cash</v>
      </c>
      <c r="J3340" s="5">
        <f>VLOOKUP(F3340,'[1]Set up'!$A$2:$D$56,4,FALSE)</f>
        <v>0</v>
      </c>
      <c r="K3340" s="4">
        <f t="shared" si="942"/>
        <v>45597</v>
      </c>
      <c r="L3340" s="5">
        <f t="shared" si="943"/>
        <v>11</v>
      </c>
      <c r="M3340" s="5">
        <f t="shared" si="944"/>
        <v>2024</v>
      </c>
      <c r="N3340" s="98">
        <v>1738</v>
      </c>
      <c r="O3340" s="6">
        <f t="shared" ref="O3340:O3342" si="948">-N3340</f>
        <v>-1738</v>
      </c>
      <c r="P3340" s="12">
        <f t="shared" si="932"/>
        <v>0</v>
      </c>
      <c r="Q3340" s="7">
        <f t="shared" si="947"/>
        <v>5399605.5499999998</v>
      </c>
      <c r="R3340" s="44" t="str">
        <f>VLOOKUP(F3340,'[1]Set up'!$A$2:$E$56,5,FALSE)</f>
        <v>Cash</v>
      </c>
      <c r="S3340" s="1" t="s">
        <v>3195</v>
      </c>
    </row>
    <row r="3341" spans="1:19" ht="15" customHeight="1" x14ac:dyDescent="0.35">
      <c r="A3341" s="4">
        <v>45597</v>
      </c>
      <c r="B3341" s="5">
        <f t="shared" si="939"/>
        <v>11</v>
      </c>
      <c r="C3341" s="5">
        <f t="shared" si="940"/>
        <v>2024</v>
      </c>
      <c r="D3341" s="5" t="s">
        <v>3103</v>
      </c>
      <c r="E3341" s="5" t="str">
        <f>VLOOKUP(F3341,'[1]Set up'!$A$2:$C$56,2,FALSE)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VLOOKUP(F3341,'[1]Set up'!$A$2:$C$56,3,FALSE)</f>
        <v>Cash</v>
      </c>
      <c r="J3341" s="5">
        <f>VLOOKUP(F3341,'[1]Set up'!$A$2:$D$56,4,FALSE)</f>
        <v>0</v>
      </c>
      <c r="K3341" s="4">
        <f t="shared" si="942"/>
        <v>45597</v>
      </c>
      <c r="L3341" s="5">
        <f t="shared" si="943"/>
        <v>11</v>
      </c>
      <c r="M3341" s="5">
        <f t="shared" si="944"/>
        <v>2024</v>
      </c>
      <c r="N3341" s="12">
        <v>555</v>
      </c>
      <c r="O3341" s="6">
        <f t="shared" si="948"/>
        <v>-555</v>
      </c>
      <c r="P3341" s="12">
        <f t="shared" si="932"/>
        <v>0</v>
      </c>
      <c r="Q3341" s="7">
        <f t="shared" si="947"/>
        <v>5400160.5499999998</v>
      </c>
      <c r="R3341" s="44" t="str">
        <f>VLOOKUP(F3341,'[1]Set up'!$A$2:$E$56,5,FALSE)</f>
        <v>Cash</v>
      </c>
      <c r="S3341" s="1" t="s">
        <v>3195</v>
      </c>
    </row>
    <row r="3342" spans="1:19" ht="15" customHeight="1" x14ac:dyDescent="0.35">
      <c r="A3342" s="4">
        <v>45597</v>
      </c>
      <c r="B3342" s="5">
        <f t="shared" si="939"/>
        <v>11</v>
      </c>
      <c r="C3342" s="5">
        <f t="shared" si="940"/>
        <v>2024</v>
      </c>
      <c r="D3342" s="5" t="s">
        <v>3103</v>
      </c>
      <c r="E3342" s="5" t="str">
        <f>VLOOKUP(F3342,'[1]Set up'!$A$2:$C$56,2,FALSE)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VLOOKUP(F3342,'[1]Set up'!$A$2:$C$56,3,FALSE)</f>
        <v>Cash</v>
      </c>
      <c r="J3342" s="5">
        <f>VLOOKUP(F3342,'[1]Set up'!$A$2:$D$56,4,FALSE)</f>
        <v>0</v>
      </c>
      <c r="K3342" s="4">
        <f t="shared" si="942"/>
        <v>45597</v>
      </c>
      <c r="L3342" s="5">
        <f t="shared" si="943"/>
        <v>11</v>
      </c>
      <c r="M3342" s="5">
        <f t="shared" si="944"/>
        <v>2024</v>
      </c>
      <c r="N3342" s="12">
        <v>95</v>
      </c>
      <c r="O3342" s="6">
        <f t="shared" si="948"/>
        <v>-95</v>
      </c>
      <c r="P3342" s="12">
        <f t="shared" si="932"/>
        <v>0</v>
      </c>
      <c r="Q3342" s="7">
        <f t="shared" si="947"/>
        <v>5400255.5499999998</v>
      </c>
      <c r="R3342" s="44" t="str">
        <f>VLOOKUP(F3342,'[1]Set up'!$A$2:$E$56,5,FALSE)</f>
        <v>Cash</v>
      </c>
      <c r="S3342" s="1" t="s">
        <v>3195</v>
      </c>
    </row>
    <row r="3343" spans="1:19" ht="15" customHeight="1" x14ac:dyDescent="0.35">
      <c r="A3343" s="4">
        <v>45598</v>
      </c>
      <c r="B3343" s="5">
        <f t="shared" si="939"/>
        <v>11</v>
      </c>
      <c r="C3343" s="5">
        <f t="shared" si="940"/>
        <v>2024</v>
      </c>
      <c r="D3343" s="5" t="s">
        <v>3104</v>
      </c>
      <c r="E3343" s="5" t="str">
        <f>VLOOKUP(F3343,'[1]Set up'!$A$2:$C$56,2,FALSE)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VLOOKUP(F3343,'[1]Set up'!$A$2:$C$56,3,FALSE)</f>
        <v>Cash</v>
      </c>
      <c r="J3343" s="5">
        <f>VLOOKUP(F3343,'[1]Set up'!$A$2:$D$56,4,FALSE)</f>
        <v>0</v>
      </c>
      <c r="K3343" s="4">
        <f t="shared" si="942"/>
        <v>45598</v>
      </c>
      <c r="L3343" s="5">
        <f t="shared" si="943"/>
        <v>11</v>
      </c>
      <c r="M3343" s="5">
        <f t="shared" si="944"/>
        <v>2024</v>
      </c>
      <c r="N3343" s="12">
        <v>687.5</v>
      </c>
      <c r="O3343" s="12"/>
      <c r="P3343" s="12">
        <f t="shared" si="932"/>
        <v>687.5</v>
      </c>
      <c r="Q3343" s="7">
        <f t="shared" si="947"/>
        <v>5400943.0499999998</v>
      </c>
      <c r="R3343" s="44" t="str">
        <f>VLOOKUP(F3343,'[1]Set up'!$A$2:$E$56,5,FALSE)</f>
        <v>Trsf</v>
      </c>
    </row>
    <row r="3344" spans="1:19" ht="15" customHeight="1" x14ac:dyDescent="0.35">
      <c r="A3344" s="4">
        <v>45597</v>
      </c>
      <c r="B3344" s="5">
        <f t="shared" si="939"/>
        <v>11</v>
      </c>
      <c r="C3344" s="5">
        <f t="shared" si="940"/>
        <v>2024</v>
      </c>
      <c r="D3344" s="5" t="s">
        <v>3105</v>
      </c>
      <c r="E3344" s="5" t="str">
        <f>VLOOKUP(F3344,'[1]Set up'!$A$2:$C$56,2,FALSE)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VLOOKUP(F3344,'[1]Set up'!$A$2:$C$56,3,FALSE)</f>
        <v>Cash</v>
      </c>
      <c r="J3344" s="5">
        <f>VLOOKUP(F3344,'[1]Set up'!$A$2:$D$56,4,FALSE)</f>
        <v>0</v>
      </c>
      <c r="K3344" s="4">
        <f t="shared" si="942"/>
        <v>45597</v>
      </c>
      <c r="L3344" s="5">
        <f t="shared" si="943"/>
        <v>11</v>
      </c>
      <c r="M3344" s="5">
        <f t="shared" si="944"/>
        <v>2024</v>
      </c>
      <c r="N3344" s="12">
        <v>17666</v>
      </c>
      <c r="O3344" s="12"/>
      <c r="P3344" s="12">
        <f t="shared" si="932"/>
        <v>17666</v>
      </c>
      <c r="Q3344" s="7">
        <f t="shared" si="947"/>
        <v>5418609.0499999998</v>
      </c>
      <c r="R3344" s="44" t="str">
        <f>VLOOKUP(F3344,'[1]Set up'!$A$2:$E$56,5,FALSE)</f>
        <v>Trsf</v>
      </c>
    </row>
    <row r="3345" spans="1:19" ht="15" customHeight="1" x14ac:dyDescent="0.35">
      <c r="A3345" s="4">
        <v>45597</v>
      </c>
      <c r="B3345" s="5">
        <f t="shared" si="939"/>
        <v>11</v>
      </c>
      <c r="C3345" s="5">
        <f t="shared" si="940"/>
        <v>2024</v>
      </c>
      <c r="D3345" s="5" t="s">
        <v>3105</v>
      </c>
      <c r="E3345" s="5" t="str">
        <f>VLOOKUP(F3345,'[1]Set up'!$A$2:$C$56,2,FALSE)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VLOOKUP(F3345,'[1]Set up'!$A$2:$C$56,3,FALSE)</f>
        <v>Cash</v>
      </c>
      <c r="J3345" s="5">
        <f>VLOOKUP(F3345,'[1]Set up'!$A$2:$D$56,4,FALSE)</f>
        <v>0</v>
      </c>
      <c r="K3345" s="4">
        <f t="shared" si="942"/>
        <v>45597</v>
      </c>
      <c r="L3345" s="5">
        <f t="shared" si="943"/>
        <v>11</v>
      </c>
      <c r="M3345" s="5">
        <f t="shared" si="944"/>
        <v>2024</v>
      </c>
      <c r="N3345" s="12">
        <v>4935.8</v>
      </c>
      <c r="O3345" s="12"/>
      <c r="P3345" s="12">
        <f t="shared" si="932"/>
        <v>4935.8</v>
      </c>
      <c r="Q3345" s="7">
        <f t="shared" si="947"/>
        <v>5423544.8499999996</v>
      </c>
      <c r="R3345" s="44" t="str">
        <f>VLOOKUP(F3345,'[1]Set up'!$A$2:$E$56,5,FALSE)</f>
        <v>Trsf</v>
      </c>
    </row>
    <row r="3346" spans="1:19" ht="15" customHeight="1" x14ac:dyDescent="0.35">
      <c r="A3346" s="4">
        <v>45597</v>
      </c>
      <c r="B3346" s="5">
        <f t="shared" si="939"/>
        <v>11</v>
      </c>
      <c r="C3346" s="5">
        <f t="shared" si="940"/>
        <v>2024</v>
      </c>
      <c r="D3346" s="5" t="s">
        <v>3105</v>
      </c>
      <c r="E3346" s="5" t="str">
        <f>VLOOKUP(F3346,'[1]Set up'!$A$2:$C$56,2,FALSE)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VLOOKUP(F3346,'[1]Set up'!$A$2:$C$56,3,FALSE)</f>
        <v>Cash</v>
      </c>
      <c r="J3346" s="5">
        <f>VLOOKUP(F3346,'[1]Set up'!$A$2:$D$56,4,FALSE)</f>
        <v>0</v>
      </c>
      <c r="K3346" s="4">
        <f t="shared" si="942"/>
        <v>45597</v>
      </c>
      <c r="L3346" s="5">
        <f t="shared" si="943"/>
        <v>11</v>
      </c>
      <c r="M3346" s="5">
        <f t="shared" si="944"/>
        <v>2024</v>
      </c>
      <c r="N3346" s="12">
        <v>1908</v>
      </c>
      <c r="O3346" s="12"/>
      <c r="P3346" s="12">
        <f t="shared" si="932"/>
        <v>1908</v>
      </c>
      <c r="Q3346" s="7">
        <f t="shared" si="947"/>
        <v>5425452.8499999996</v>
      </c>
      <c r="R3346" s="44" t="str">
        <f>VLOOKUP(F3346,'[1]Set up'!$A$2:$E$56,5,FALSE)</f>
        <v>Trsf</v>
      </c>
    </row>
    <row r="3347" spans="1:19" ht="15" customHeight="1" x14ac:dyDescent="0.35">
      <c r="A3347" s="4">
        <v>45597</v>
      </c>
      <c r="B3347" s="5">
        <f t="shared" si="939"/>
        <v>11</v>
      </c>
      <c r="C3347" s="5">
        <f t="shared" si="940"/>
        <v>2024</v>
      </c>
      <c r="D3347" s="5" t="s">
        <v>3105</v>
      </c>
      <c r="E3347" s="5" t="str">
        <f>VLOOKUP(F3347,'[1]Set up'!$A$2:$C$56,2,FALSE)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VLOOKUP(F3347,'[1]Set up'!$A$2:$C$56,3,FALSE)</f>
        <v>Cash</v>
      </c>
      <c r="J3347" s="5">
        <f>VLOOKUP(F3347,'[1]Set up'!$A$2:$D$56,4,FALSE)</f>
        <v>0</v>
      </c>
      <c r="K3347" s="4">
        <f t="shared" si="942"/>
        <v>45597</v>
      </c>
      <c r="L3347" s="5">
        <f t="shared" si="943"/>
        <v>11</v>
      </c>
      <c r="M3347" s="5">
        <f t="shared" si="944"/>
        <v>2024</v>
      </c>
      <c r="N3347" s="12">
        <v>380</v>
      </c>
      <c r="O3347" s="12"/>
      <c r="P3347" s="12">
        <f t="shared" si="932"/>
        <v>380</v>
      </c>
      <c r="Q3347" s="7">
        <f t="shared" si="947"/>
        <v>5425832.8499999996</v>
      </c>
      <c r="R3347" s="44" t="str">
        <f>VLOOKUP(F3347,'[1]Set up'!$A$2:$E$56,5,FALSE)</f>
        <v>Trsf</v>
      </c>
    </row>
    <row r="3348" spans="1:19" ht="15" customHeight="1" x14ac:dyDescent="0.35">
      <c r="A3348" s="4">
        <v>45597</v>
      </c>
      <c r="B3348" s="5">
        <f t="shared" si="939"/>
        <v>11</v>
      </c>
      <c r="C3348" s="5">
        <f t="shared" si="940"/>
        <v>2024</v>
      </c>
      <c r="D3348" s="5" t="s">
        <v>3105</v>
      </c>
      <c r="E3348" s="5" t="str">
        <f>VLOOKUP(F3348,'[1]Set up'!$A$2:$C$56,2,FALSE)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VLOOKUP(F3348,'[1]Set up'!$A$2:$C$56,3,FALSE)</f>
        <v>Cash</v>
      </c>
      <c r="J3348" s="5">
        <f>VLOOKUP(F3348,'[1]Set up'!$A$2:$D$56,4,FALSE)</f>
        <v>0</v>
      </c>
      <c r="K3348" s="4">
        <f t="shared" si="942"/>
        <v>45597</v>
      </c>
      <c r="L3348" s="5">
        <f t="shared" si="943"/>
        <v>11</v>
      </c>
      <c r="M3348" s="5">
        <f t="shared" si="944"/>
        <v>2024</v>
      </c>
      <c r="N3348" s="12">
        <v>1000</v>
      </c>
      <c r="O3348" s="12"/>
      <c r="P3348" s="12">
        <f t="shared" si="932"/>
        <v>1000</v>
      </c>
      <c r="Q3348" s="7">
        <f t="shared" si="947"/>
        <v>5426832.8499999996</v>
      </c>
      <c r="R3348" s="44" t="str">
        <f>VLOOKUP(F3348,'[1]Set up'!$A$2:$E$56,5,FALSE)</f>
        <v>Trsf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3106</v>
      </c>
      <c r="E3349" s="5" t="str">
        <f>VLOOKUP(F3349,'[1]Set up'!$A$2:$C$56,2,FALSE)</f>
        <v>C00000005</v>
      </c>
      <c r="F3349" s="1" t="s">
        <v>35</v>
      </c>
      <c r="G3349" s="11" t="s">
        <v>3107</v>
      </c>
      <c r="H3349" s="5">
        <v>1</v>
      </c>
      <c r="I3349" s="5" t="str">
        <f>VLOOKUP(F3349,'[1]Set up'!$A$2:$C$56,3,FALSE)</f>
        <v>Cash</v>
      </c>
      <c r="J3349" s="5">
        <f>VLOOKUP(F3349,'[1]Set up'!$A$2:$D$56,4,FALSE)</f>
        <v>0</v>
      </c>
      <c r="K3349" s="4">
        <f>A3349+J3349</f>
        <v>45600</v>
      </c>
      <c r="L3349" s="5">
        <f t="shared" si="943"/>
        <v>11</v>
      </c>
      <c r="M3349" s="5">
        <f t="shared" si="944"/>
        <v>2024</v>
      </c>
      <c r="N3349" s="12">
        <v>475</v>
      </c>
      <c r="O3349" s="6">
        <f t="shared" ref="O3349:O3356" si="949">-N3349</f>
        <v>-475</v>
      </c>
      <c r="P3349" s="12">
        <f t="shared" ref="P3349:P3412" si="950">SUM(N3349+O3349)</f>
        <v>0</v>
      </c>
      <c r="Q3349" s="7">
        <f t="shared" si="947"/>
        <v>5427307.8499999996</v>
      </c>
      <c r="R3349" s="44" t="str">
        <f>VLOOKUP(F3349,'[1]Set up'!$A$2:$E$56,5,FALSE)</f>
        <v>Chq</v>
      </c>
      <c r="S3349" s="1" t="s">
        <v>3189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3108</v>
      </c>
      <c r="E3350" s="5" t="str">
        <f>VLOOKUP(F3350,'[1]Set up'!$A$2:$C$56,2,FALSE)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VLOOKUP(F3350,'[1]Set up'!$A$2:$C$56,3,FALSE)</f>
        <v>Cash</v>
      </c>
      <c r="J3350" s="5">
        <f>VLOOKUP(F3350,'[1]Set up'!$A$2:$D$56,4,FALSE)</f>
        <v>0</v>
      </c>
      <c r="K3350" s="4">
        <f>A3350+J3350</f>
        <v>45601</v>
      </c>
      <c r="L3350" s="5">
        <f t="shared" si="943"/>
        <v>11</v>
      </c>
      <c r="M3350" s="5">
        <f t="shared" si="944"/>
        <v>2024</v>
      </c>
      <c r="N3350" s="12">
        <v>115</v>
      </c>
      <c r="O3350" s="6">
        <f t="shared" si="949"/>
        <v>-115</v>
      </c>
      <c r="P3350" s="12">
        <f t="shared" si="950"/>
        <v>0</v>
      </c>
      <c r="Q3350" s="7">
        <f t="shared" si="947"/>
        <v>5427422.8499999996</v>
      </c>
      <c r="R3350" s="44" t="str">
        <f>VLOOKUP(F3350,'[1]Set up'!$A$2:$E$56,5,FALSE)</f>
        <v>Trsf</v>
      </c>
      <c r="S3350" s="1" t="s">
        <v>3191</v>
      </c>
    </row>
    <row r="3351" spans="1:19" ht="15" customHeight="1" x14ac:dyDescent="0.35">
      <c r="A3351" s="4">
        <v>45602</v>
      </c>
      <c r="B3351" s="5">
        <f t="shared" si="939"/>
        <v>11</v>
      </c>
      <c r="C3351" s="5">
        <f t="shared" si="940"/>
        <v>2024</v>
      </c>
      <c r="D3351" s="5" t="s">
        <v>3109</v>
      </c>
      <c r="E3351" s="5" t="str">
        <f>VLOOKUP(F3351,'[1]Set up'!$A$2:$C$56,2,FALSE)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VLOOKUP(F3351,'[1]Set up'!$A$2:$C$56,3,FALSE)</f>
        <v>Cash</v>
      </c>
      <c r="J3351" s="5">
        <f>VLOOKUP(F3351,'[1]Set up'!$A$2:$D$56,4,FALSE)</f>
        <v>0</v>
      </c>
      <c r="K3351" s="4">
        <f t="shared" si="942"/>
        <v>45602</v>
      </c>
      <c r="L3351" s="5">
        <f t="shared" si="943"/>
        <v>11</v>
      </c>
      <c r="M3351" s="5">
        <f t="shared" si="944"/>
        <v>2024</v>
      </c>
      <c r="N3351" s="12">
        <v>1694</v>
      </c>
      <c r="O3351" s="6">
        <f t="shared" si="949"/>
        <v>-1694</v>
      </c>
      <c r="P3351" s="12">
        <f t="shared" si="950"/>
        <v>0</v>
      </c>
      <c r="Q3351" s="7">
        <f t="shared" si="947"/>
        <v>5429116.8499999996</v>
      </c>
      <c r="R3351" s="44" t="str">
        <f>VLOOKUP(F3351,'[1]Set up'!$A$2:$E$56,5,FALSE)</f>
        <v>Cash</v>
      </c>
      <c r="S3351" s="1" t="s">
        <v>3192</v>
      </c>
    </row>
    <row r="3352" spans="1:19" ht="15" customHeight="1" x14ac:dyDescent="0.35">
      <c r="A3352" s="4">
        <v>45602</v>
      </c>
      <c r="B3352" s="5">
        <f t="shared" si="939"/>
        <v>11</v>
      </c>
      <c r="C3352" s="5">
        <f t="shared" si="940"/>
        <v>2024</v>
      </c>
      <c r="D3352" s="5" t="s">
        <v>3109</v>
      </c>
      <c r="E3352" s="5" t="str">
        <f>VLOOKUP(F3352,'[1]Set up'!$A$2:$C$56,2,FALSE)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VLOOKUP(F3352,'[1]Set up'!$A$2:$C$56,3,FALSE)</f>
        <v>Cash</v>
      </c>
      <c r="J3352" s="5">
        <f>VLOOKUP(F3352,'[1]Set up'!$A$2:$D$56,4,FALSE)</f>
        <v>0</v>
      </c>
      <c r="K3352" s="4">
        <f t="shared" si="942"/>
        <v>45602</v>
      </c>
      <c r="L3352" s="5">
        <f t="shared" si="943"/>
        <v>11</v>
      </c>
      <c r="M3352" s="5">
        <f t="shared" si="944"/>
        <v>2024</v>
      </c>
      <c r="N3352" s="12">
        <v>648</v>
      </c>
      <c r="O3352" s="6">
        <f t="shared" si="949"/>
        <v>-648</v>
      </c>
      <c r="P3352" s="12">
        <f t="shared" si="950"/>
        <v>0</v>
      </c>
      <c r="Q3352" s="7">
        <f t="shared" si="947"/>
        <v>5429764.8499999996</v>
      </c>
      <c r="R3352" s="44" t="str">
        <f>VLOOKUP(F3352,'[1]Set up'!$A$2:$E$56,5,FALSE)</f>
        <v>Cash</v>
      </c>
      <c r="S3352" s="1" t="s">
        <v>3192</v>
      </c>
    </row>
    <row r="3353" spans="1:19" ht="15" customHeight="1" x14ac:dyDescent="0.35">
      <c r="A3353" s="4">
        <v>45602</v>
      </c>
      <c r="B3353" s="5">
        <f t="shared" si="939"/>
        <v>11</v>
      </c>
      <c r="C3353" s="5">
        <f t="shared" si="940"/>
        <v>2024</v>
      </c>
      <c r="D3353" s="5" t="s">
        <v>3109</v>
      </c>
      <c r="E3353" s="5" t="str">
        <f>VLOOKUP(F3353,'[1]Set up'!$A$2:$C$56,2,FALSE)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VLOOKUP(F3353,'[1]Set up'!$A$2:$C$56,3,FALSE)</f>
        <v>Cash</v>
      </c>
      <c r="J3353" s="5">
        <f>VLOOKUP(F3353,'[1]Set up'!$A$2:$D$56,4,FALSE)</f>
        <v>0</v>
      </c>
      <c r="K3353" s="4">
        <f t="shared" si="942"/>
        <v>45602</v>
      </c>
      <c r="L3353" s="5">
        <f t="shared" si="943"/>
        <v>11</v>
      </c>
      <c r="M3353" s="5">
        <f t="shared" si="944"/>
        <v>2024</v>
      </c>
      <c r="N3353" s="12">
        <v>325</v>
      </c>
      <c r="O3353" s="6">
        <f t="shared" si="949"/>
        <v>-325</v>
      </c>
      <c r="P3353" s="12">
        <f t="shared" si="950"/>
        <v>0</v>
      </c>
      <c r="Q3353" s="7">
        <f t="shared" si="947"/>
        <v>5430089.8499999996</v>
      </c>
      <c r="R3353" s="44" t="str">
        <f>VLOOKUP(F3353,'[1]Set up'!$A$2:$E$56,5,FALSE)</f>
        <v>Cash</v>
      </c>
      <c r="S3353" s="1" t="s">
        <v>3192</v>
      </c>
    </row>
    <row r="3354" spans="1:19" ht="15" customHeight="1" x14ac:dyDescent="0.35">
      <c r="A3354" s="4">
        <v>45602</v>
      </c>
      <c r="B3354" s="5">
        <f t="shared" si="939"/>
        <v>11</v>
      </c>
      <c r="C3354" s="5">
        <f t="shared" si="940"/>
        <v>2024</v>
      </c>
      <c r="D3354" s="5" t="s">
        <v>3109</v>
      </c>
      <c r="E3354" s="5" t="str">
        <f>VLOOKUP(F3354,'[1]Set up'!$A$2:$C$56,2,FALSE)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VLOOKUP(F3354,'[1]Set up'!$A$2:$C$56,3,FALSE)</f>
        <v>Cash</v>
      </c>
      <c r="J3354" s="5">
        <f>VLOOKUP(F3354,'[1]Set up'!$A$2:$D$56,4,FALSE)</f>
        <v>0</v>
      </c>
      <c r="K3354" s="4">
        <f t="shared" si="942"/>
        <v>45602</v>
      </c>
      <c r="L3354" s="5">
        <f t="shared" si="943"/>
        <v>11</v>
      </c>
      <c r="M3354" s="5">
        <f t="shared" si="944"/>
        <v>2024</v>
      </c>
      <c r="N3354" s="12">
        <v>60</v>
      </c>
      <c r="O3354" s="6">
        <f t="shared" si="949"/>
        <v>-60</v>
      </c>
      <c r="P3354" s="12">
        <f t="shared" si="950"/>
        <v>0</v>
      </c>
      <c r="Q3354" s="7">
        <f t="shared" si="947"/>
        <v>5430149.8499999996</v>
      </c>
      <c r="R3354" s="44" t="str">
        <f>VLOOKUP(F3354,'[1]Set up'!$A$2:$E$56,5,FALSE)</f>
        <v>Cash</v>
      </c>
      <c r="S3354" s="1" t="s">
        <v>3192</v>
      </c>
    </row>
    <row r="3355" spans="1:19" ht="15" customHeight="1" x14ac:dyDescent="0.35">
      <c r="A3355" s="4">
        <v>45602</v>
      </c>
      <c r="B3355" s="5">
        <f t="shared" si="939"/>
        <v>11</v>
      </c>
      <c r="C3355" s="5">
        <f t="shared" si="940"/>
        <v>2024</v>
      </c>
      <c r="D3355" s="5" t="s">
        <v>3109</v>
      </c>
      <c r="E3355" s="5" t="str">
        <f>VLOOKUP(F3355,'[1]Set up'!$A$2:$C$56,2,FALSE)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VLOOKUP(F3355,'[1]Set up'!$A$2:$C$56,3,FALSE)</f>
        <v>Cash</v>
      </c>
      <c r="J3355" s="5">
        <f>VLOOKUP(F3355,'[1]Set up'!$A$2:$D$56,4,FALSE)</f>
        <v>0</v>
      </c>
      <c r="K3355" s="4">
        <f t="shared" si="942"/>
        <v>45602</v>
      </c>
      <c r="L3355" s="5">
        <f t="shared" si="943"/>
        <v>11</v>
      </c>
      <c r="M3355" s="5">
        <f t="shared" si="944"/>
        <v>2024</v>
      </c>
      <c r="N3355" s="12">
        <v>165</v>
      </c>
      <c r="O3355" s="6">
        <f t="shared" si="949"/>
        <v>-165</v>
      </c>
      <c r="P3355" s="12">
        <f t="shared" si="950"/>
        <v>0</v>
      </c>
      <c r="Q3355" s="7">
        <f t="shared" si="947"/>
        <v>5430314.8499999996</v>
      </c>
      <c r="R3355" s="44" t="str">
        <f>VLOOKUP(F3355,'[1]Set up'!$A$2:$E$56,5,FALSE)</f>
        <v>Cash</v>
      </c>
      <c r="S3355" s="1" t="s">
        <v>3192</v>
      </c>
    </row>
    <row r="3356" spans="1:19" ht="15" customHeight="1" x14ac:dyDescent="0.35">
      <c r="A3356" s="4">
        <v>45602</v>
      </c>
      <c r="B3356" s="5">
        <f t="shared" si="939"/>
        <v>11</v>
      </c>
      <c r="C3356" s="5">
        <f t="shared" si="940"/>
        <v>2024</v>
      </c>
      <c r="D3356" s="5" t="s">
        <v>3109</v>
      </c>
      <c r="E3356" s="5" t="str">
        <f>VLOOKUP(F3356,'[1]Set up'!$A$2:$C$56,2,FALSE)</f>
        <v>C00000044</v>
      </c>
      <c r="F3356" s="1" t="s">
        <v>2929</v>
      </c>
      <c r="G3356" s="120" t="s">
        <v>3110</v>
      </c>
      <c r="H3356" s="5">
        <v>1</v>
      </c>
      <c r="I3356" s="5" t="str">
        <f>VLOOKUP(F3356,'[1]Set up'!$A$2:$C$56,3,FALSE)</f>
        <v>Cash</v>
      </c>
      <c r="J3356" s="5">
        <f>VLOOKUP(F3356,'[1]Set up'!$A$2:$D$56,4,FALSE)</f>
        <v>0</v>
      </c>
      <c r="K3356" s="4">
        <f t="shared" si="942"/>
        <v>45602</v>
      </c>
      <c r="L3356" s="5">
        <f t="shared" si="943"/>
        <v>11</v>
      </c>
      <c r="M3356" s="5">
        <f t="shared" si="944"/>
        <v>2024</v>
      </c>
      <c r="N3356" s="12">
        <v>240</v>
      </c>
      <c r="O3356" s="6">
        <f t="shared" si="949"/>
        <v>-240</v>
      </c>
      <c r="P3356" s="12">
        <f t="shared" si="950"/>
        <v>0</v>
      </c>
      <c r="Q3356" s="7">
        <f t="shared" si="947"/>
        <v>5430554.8499999996</v>
      </c>
      <c r="R3356" s="44" t="str">
        <f>VLOOKUP(F3356,'[1]Set up'!$A$2:$E$56,5,FALSE)</f>
        <v>Cash</v>
      </c>
      <c r="S3356" s="1" t="s">
        <v>3192</v>
      </c>
    </row>
    <row r="3357" spans="1:19" ht="15" customHeight="1" x14ac:dyDescent="0.35">
      <c r="A3357" s="4">
        <v>45601</v>
      </c>
      <c r="B3357" s="5">
        <f t="shared" si="939"/>
        <v>11</v>
      </c>
      <c r="C3357" s="5">
        <f t="shared" si="940"/>
        <v>2024</v>
      </c>
      <c r="D3357" s="5" t="s">
        <v>3111</v>
      </c>
      <c r="E3357" s="5" t="str">
        <f>VLOOKUP(F3357,'[1]Set up'!$A$2:$C$56,2,FALSE)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VLOOKUP(F3357,'[1]Set up'!$A$2:$C$56,3,FALSE)</f>
        <v>Cash</v>
      </c>
      <c r="J3357" s="5">
        <f>VLOOKUP(F3357,'[1]Set up'!$A$2:$D$56,4,FALSE)</f>
        <v>0</v>
      </c>
      <c r="K3357" s="4">
        <f t="shared" si="942"/>
        <v>45601</v>
      </c>
      <c r="L3357" s="5">
        <f t="shared" si="943"/>
        <v>11</v>
      </c>
      <c r="M3357" s="5">
        <f t="shared" si="944"/>
        <v>2024</v>
      </c>
      <c r="N3357" s="12">
        <v>2000</v>
      </c>
      <c r="O3357" s="12"/>
      <c r="P3357" s="12">
        <f t="shared" si="950"/>
        <v>2000</v>
      </c>
      <c r="Q3357" s="7">
        <f t="shared" si="947"/>
        <v>5432554.8499999996</v>
      </c>
      <c r="R3357" s="44" t="str">
        <f>VLOOKUP(F3357,'[1]Set up'!$A$2:$E$56,5,FALSE)</f>
        <v>Trsf</v>
      </c>
    </row>
    <row r="3358" spans="1:19" ht="15" customHeight="1" x14ac:dyDescent="0.35">
      <c r="A3358" s="4">
        <v>45603</v>
      </c>
      <c r="B3358" s="5">
        <f t="shared" si="939"/>
        <v>11</v>
      </c>
      <c r="C3358" s="5">
        <f t="shared" si="940"/>
        <v>2024</v>
      </c>
      <c r="D3358" s="5" t="s">
        <v>3112</v>
      </c>
      <c r="E3358" s="5" t="str">
        <f>VLOOKUP(F3358,'[1]Set up'!$A$2:$C$56,2,FALSE)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VLOOKUP(F3358,'[1]Set up'!$A$2:$C$56,3,FALSE)</f>
        <v>Cash</v>
      </c>
      <c r="J3358" s="5">
        <f>VLOOKUP(F3358,'[1]Set up'!$A$2:$D$56,4,FALSE)</f>
        <v>0</v>
      </c>
      <c r="K3358" s="4">
        <f t="shared" si="942"/>
        <v>45603</v>
      </c>
      <c r="L3358" s="5">
        <f t="shared" si="943"/>
        <v>11</v>
      </c>
      <c r="M3358" s="5">
        <f t="shared" si="944"/>
        <v>2024</v>
      </c>
      <c r="N3358" s="12">
        <v>500</v>
      </c>
      <c r="O3358" s="12"/>
      <c r="P3358" s="12">
        <f t="shared" si="950"/>
        <v>500</v>
      </c>
      <c r="Q3358" s="7">
        <f t="shared" si="947"/>
        <v>5433054.8499999996</v>
      </c>
      <c r="R3358" s="44" t="str">
        <f>VLOOKUP(F3358,'[1]Set up'!$A$2:$E$56,5,FALSE)</f>
        <v>Trsf</v>
      </c>
    </row>
    <row r="3359" spans="1:19" ht="15" customHeight="1" x14ac:dyDescent="0.35">
      <c r="A3359" s="4">
        <v>45603</v>
      </c>
      <c r="B3359" s="5">
        <f t="shared" si="939"/>
        <v>11</v>
      </c>
      <c r="C3359" s="5">
        <f t="shared" si="940"/>
        <v>2024</v>
      </c>
      <c r="D3359" s="5" t="s">
        <v>3113</v>
      </c>
      <c r="E3359" s="5" t="str">
        <f>VLOOKUP(F3359,'[1]Set up'!$A$2:$C$56,2,FALSE)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VLOOKUP(F3359,'[1]Set up'!$A$2:$C$56,3,FALSE)</f>
        <v>Cash</v>
      </c>
      <c r="J3359" s="5">
        <f>VLOOKUP(F3359,'[1]Set up'!$A$2:$D$56,4,FALSE)</f>
        <v>0</v>
      </c>
      <c r="K3359" s="4">
        <f t="shared" si="942"/>
        <v>45603</v>
      </c>
      <c r="L3359" s="5">
        <f t="shared" si="943"/>
        <v>11</v>
      </c>
      <c r="M3359" s="5">
        <f t="shared" si="944"/>
        <v>2024</v>
      </c>
      <c r="N3359" s="12">
        <v>11242</v>
      </c>
      <c r="O3359" s="12"/>
      <c r="P3359" s="12">
        <f t="shared" si="950"/>
        <v>11242</v>
      </c>
      <c r="Q3359" s="7">
        <f t="shared" si="947"/>
        <v>5444296.8499999996</v>
      </c>
      <c r="R3359" s="44" t="str">
        <f>VLOOKUP(F3359,'[1]Set up'!$A$2:$E$56,5,FALSE)</f>
        <v>Trsf</v>
      </c>
    </row>
    <row r="3360" spans="1:19" ht="15" customHeight="1" x14ac:dyDescent="0.35">
      <c r="A3360" s="4">
        <v>45603</v>
      </c>
      <c r="B3360" s="5">
        <f t="shared" si="939"/>
        <v>11</v>
      </c>
      <c r="C3360" s="5">
        <f t="shared" si="940"/>
        <v>2024</v>
      </c>
      <c r="D3360" s="5" t="s">
        <v>3113</v>
      </c>
      <c r="E3360" s="5" t="str">
        <f>VLOOKUP(F3360,'[1]Set up'!$A$2:$C$56,2,FALSE)</f>
        <v>C00000042</v>
      </c>
      <c r="F3360" s="1" t="s">
        <v>2012</v>
      </c>
      <c r="G3360" s="128" t="s">
        <v>3114</v>
      </c>
      <c r="H3360" s="5">
        <v>1</v>
      </c>
      <c r="I3360" s="5" t="str">
        <f>VLOOKUP(F3360,'[1]Set up'!$A$2:$C$56,3,FALSE)</f>
        <v>Cash</v>
      </c>
      <c r="J3360" s="5">
        <f>VLOOKUP(F3360,'[1]Set up'!$A$2:$D$56,4,FALSE)</f>
        <v>0</v>
      </c>
      <c r="K3360" s="4">
        <f t="shared" si="942"/>
        <v>45603</v>
      </c>
      <c r="L3360" s="5">
        <f t="shared" si="943"/>
        <v>11</v>
      </c>
      <c r="M3360" s="5">
        <f t="shared" si="944"/>
        <v>2024</v>
      </c>
      <c r="N3360" s="12">
        <v>1642.5</v>
      </c>
      <c r="O3360" s="12"/>
      <c r="P3360" s="12">
        <f t="shared" si="950"/>
        <v>1642.5</v>
      </c>
      <c r="Q3360" s="7">
        <f t="shared" si="947"/>
        <v>5445939.3499999996</v>
      </c>
      <c r="R3360" s="44" t="str">
        <f>VLOOKUP(F3360,'[1]Set up'!$A$2:$E$56,5,FALSE)</f>
        <v>Trsf</v>
      </c>
    </row>
    <row r="3361" spans="1:19" ht="15" customHeight="1" x14ac:dyDescent="0.35">
      <c r="A3361" s="4">
        <v>45603</v>
      </c>
      <c r="B3361" s="5">
        <f t="shared" si="939"/>
        <v>11</v>
      </c>
      <c r="C3361" s="5">
        <f t="shared" si="940"/>
        <v>2024</v>
      </c>
      <c r="D3361" s="5" t="s">
        <v>3113</v>
      </c>
      <c r="E3361" s="5" t="str">
        <f>VLOOKUP(F3361,'[1]Set up'!$A$2:$C$56,2,FALSE)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VLOOKUP(F3361,'[1]Set up'!$A$2:$C$56,3,FALSE)</f>
        <v>Cash</v>
      </c>
      <c r="J3361" s="5">
        <f>VLOOKUP(F3361,'[1]Set up'!$A$2:$D$56,4,FALSE)</f>
        <v>0</v>
      </c>
      <c r="K3361" s="4">
        <f t="shared" si="942"/>
        <v>45603</v>
      </c>
      <c r="L3361" s="5">
        <f t="shared" si="943"/>
        <v>11</v>
      </c>
      <c r="M3361" s="5">
        <f t="shared" si="944"/>
        <v>2024</v>
      </c>
      <c r="N3361" s="12">
        <v>2262</v>
      </c>
      <c r="O3361" s="12"/>
      <c r="P3361" s="12">
        <f t="shared" si="950"/>
        <v>2262</v>
      </c>
      <c r="Q3361" s="7">
        <f t="shared" si="947"/>
        <v>5448201.3499999996</v>
      </c>
      <c r="R3361" s="44" t="str">
        <f>VLOOKUP(F3361,'[1]Set up'!$A$2:$E$56,5,FALSE)</f>
        <v>Trsf</v>
      </c>
    </row>
    <row r="3362" spans="1:19" ht="15" customHeight="1" x14ac:dyDescent="0.35">
      <c r="A3362" s="4">
        <v>45603</v>
      </c>
      <c r="B3362" s="5">
        <f t="shared" si="939"/>
        <v>11</v>
      </c>
      <c r="C3362" s="5">
        <f t="shared" si="940"/>
        <v>2024</v>
      </c>
      <c r="D3362" s="5" t="s">
        <v>3113</v>
      </c>
      <c r="E3362" s="5" t="str">
        <f>VLOOKUP(F3362,'[1]Set up'!$A$2:$C$56,2,FALSE)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VLOOKUP(F3362,'[1]Set up'!$A$2:$C$56,3,FALSE)</f>
        <v>Cash</v>
      </c>
      <c r="J3362" s="5">
        <f>VLOOKUP(F3362,'[1]Set up'!$A$2:$D$56,4,FALSE)</f>
        <v>0</v>
      </c>
      <c r="K3362" s="4">
        <f t="shared" si="942"/>
        <v>45603</v>
      </c>
      <c r="L3362" s="5">
        <f t="shared" si="943"/>
        <v>11</v>
      </c>
      <c r="M3362" s="5">
        <f t="shared" si="944"/>
        <v>2024</v>
      </c>
      <c r="N3362" s="12">
        <v>1669.5</v>
      </c>
      <c r="O3362" s="12"/>
      <c r="P3362" s="12">
        <f t="shared" si="950"/>
        <v>1669.5</v>
      </c>
      <c r="Q3362" s="7">
        <f t="shared" si="947"/>
        <v>5449870.8499999996</v>
      </c>
      <c r="R3362" s="44" t="str">
        <f>VLOOKUP(F3362,'[1]Set up'!$A$2:$E$56,5,FALSE)</f>
        <v>Trsf</v>
      </c>
    </row>
    <row r="3363" spans="1:19" ht="15" customHeight="1" x14ac:dyDescent="0.35">
      <c r="A3363" s="4">
        <v>45603</v>
      </c>
      <c r="B3363" s="5">
        <f t="shared" si="939"/>
        <v>11</v>
      </c>
      <c r="C3363" s="5">
        <f t="shared" si="940"/>
        <v>2024</v>
      </c>
      <c r="D3363" s="5" t="s">
        <v>3113</v>
      </c>
      <c r="E3363" s="5" t="str">
        <f>VLOOKUP(F3363,'[1]Set up'!$A$2:$C$56,2,FALSE)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VLOOKUP(F3363,'[1]Set up'!$A$2:$C$56,3,FALSE)</f>
        <v>Cash</v>
      </c>
      <c r="J3363" s="5">
        <f>VLOOKUP(F3363,'[1]Set up'!$A$2:$D$56,4,FALSE)</f>
        <v>0</v>
      </c>
      <c r="K3363" s="4">
        <f t="shared" si="942"/>
        <v>45603</v>
      </c>
      <c r="L3363" s="5">
        <f t="shared" si="943"/>
        <v>11</v>
      </c>
      <c r="M3363" s="5">
        <f t="shared" si="944"/>
        <v>2024</v>
      </c>
      <c r="N3363" s="12">
        <v>380</v>
      </c>
      <c r="O3363" s="12"/>
      <c r="P3363" s="12">
        <f t="shared" si="950"/>
        <v>380</v>
      </c>
      <c r="Q3363" s="7">
        <f t="shared" si="947"/>
        <v>5450250.8499999996</v>
      </c>
      <c r="R3363" s="44" t="str">
        <f>VLOOKUP(F3363,'[1]Set up'!$A$2:$E$56,5,FALSE)</f>
        <v>Trsf</v>
      </c>
    </row>
    <row r="3364" spans="1:19" ht="15" customHeight="1" x14ac:dyDescent="0.35">
      <c r="A3364" s="4">
        <v>45604</v>
      </c>
      <c r="B3364" s="5">
        <f t="shared" si="939"/>
        <v>11</v>
      </c>
      <c r="C3364" s="5">
        <f t="shared" si="940"/>
        <v>2024</v>
      </c>
      <c r="D3364" s="5" t="s">
        <v>3115</v>
      </c>
      <c r="E3364" s="5" t="str">
        <f>VLOOKUP(F3364,'[1]Set up'!$A$2:$C$56,2,FALSE)</f>
        <v>C00000050</v>
      </c>
      <c r="F3364" s="1" t="s">
        <v>2656</v>
      </c>
      <c r="G3364" s="100" t="s">
        <v>3116</v>
      </c>
      <c r="H3364" s="5">
        <v>1</v>
      </c>
      <c r="I3364" s="5" t="str">
        <f>VLOOKUP(F3364,'[1]Set up'!$A$2:$C$56,3,FALSE)</f>
        <v>Cash</v>
      </c>
      <c r="J3364" s="5">
        <f>VLOOKUP(F3364,'[1]Set up'!$A$2:$D$56,4,FALSE)</f>
        <v>0</v>
      </c>
      <c r="K3364" s="4">
        <f t="shared" si="942"/>
        <v>45604</v>
      </c>
      <c r="L3364" s="5">
        <f t="shared" si="943"/>
        <v>11</v>
      </c>
      <c r="M3364" s="5">
        <f t="shared" si="944"/>
        <v>2024</v>
      </c>
      <c r="N3364" s="12">
        <v>1738</v>
      </c>
      <c r="O3364" s="6">
        <f t="shared" ref="O3364:O3367" si="951">-N3364</f>
        <v>-1738</v>
      </c>
      <c r="P3364" s="12">
        <f t="shared" si="950"/>
        <v>0</v>
      </c>
      <c r="Q3364" s="7">
        <f t="shared" si="947"/>
        <v>5451988.8499999996</v>
      </c>
      <c r="R3364" s="44" t="str">
        <f>VLOOKUP(F3364,'[1]Set up'!$A$2:$E$56,5,FALSE)</f>
        <v>Cash</v>
      </c>
      <c r="S3364" s="1" t="s">
        <v>3200</v>
      </c>
    </row>
    <row r="3365" spans="1:19" ht="15" customHeight="1" x14ac:dyDescent="0.35">
      <c r="A3365" s="4">
        <v>45604</v>
      </c>
      <c r="B3365" s="5">
        <f t="shared" si="939"/>
        <v>11</v>
      </c>
      <c r="C3365" s="5">
        <f t="shared" si="940"/>
        <v>2024</v>
      </c>
      <c r="D3365" s="5" t="s">
        <v>3115</v>
      </c>
      <c r="E3365" s="5" t="str">
        <f>VLOOKUP(F3365,'[1]Set up'!$A$2:$C$56,2,FALSE)</f>
        <v>C00000050</v>
      </c>
      <c r="F3365" s="1" t="s">
        <v>2656</v>
      </c>
      <c r="G3365" s="99" t="s">
        <v>3117</v>
      </c>
      <c r="H3365" s="5">
        <v>2</v>
      </c>
      <c r="I3365" s="5" t="str">
        <f>VLOOKUP(F3365,'[1]Set up'!$A$2:$C$56,3,FALSE)</f>
        <v>Cash</v>
      </c>
      <c r="J3365" s="5">
        <f>VLOOKUP(F3365,'[1]Set up'!$A$2:$D$56,4,FALSE)</f>
        <v>0</v>
      </c>
      <c r="K3365" s="4">
        <f t="shared" si="942"/>
        <v>45604</v>
      </c>
      <c r="L3365" s="5">
        <f t="shared" si="943"/>
        <v>11</v>
      </c>
      <c r="M3365" s="5">
        <f t="shared" si="944"/>
        <v>2024</v>
      </c>
      <c r="N3365" s="12">
        <v>555</v>
      </c>
      <c r="O3365" s="6">
        <f t="shared" si="951"/>
        <v>-555</v>
      </c>
      <c r="P3365" s="12">
        <f t="shared" si="950"/>
        <v>0</v>
      </c>
      <c r="Q3365" s="7">
        <f t="shared" si="947"/>
        <v>5452543.8499999996</v>
      </c>
      <c r="R3365" s="44" t="str">
        <f>VLOOKUP(F3365,'[1]Set up'!$A$2:$E$56,5,FALSE)</f>
        <v>Cash</v>
      </c>
      <c r="S3365" s="1" t="s">
        <v>3200</v>
      </c>
    </row>
    <row r="3366" spans="1:19" ht="15" customHeight="1" x14ac:dyDescent="0.35">
      <c r="A3366" s="4">
        <v>45604</v>
      </c>
      <c r="B3366" s="5">
        <f t="shared" si="939"/>
        <v>11</v>
      </c>
      <c r="C3366" s="5">
        <f t="shared" si="940"/>
        <v>2024</v>
      </c>
      <c r="D3366" s="5" t="s">
        <v>3115</v>
      </c>
      <c r="E3366" s="5" t="str">
        <f>VLOOKUP(F3366,'[1]Set up'!$A$2:$C$56,2,FALSE)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VLOOKUP(F3366,'[1]Set up'!$A$2:$C$56,3,FALSE)</f>
        <v>Cash</v>
      </c>
      <c r="J3366" s="5">
        <f>VLOOKUP(F3366,'[1]Set up'!$A$2:$D$56,4,FALSE)</f>
        <v>0</v>
      </c>
      <c r="K3366" s="4">
        <f t="shared" si="942"/>
        <v>45604</v>
      </c>
      <c r="L3366" s="5">
        <f t="shared" si="943"/>
        <v>11</v>
      </c>
      <c r="M3366" s="5">
        <f t="shared" si="944"/>
        <v>2024</v>
      </c>
      <c r="N3366" s="12">
        <v>95</v>
      </c>
      <c r="O3366" s="6">
        <f t="shared" si="951"/>
        <v>-95</v>
      </c>
      <c r="P3366" s="12">
        <f t="shared" si="950"/>
        <v>0</v>
      </c>
      <c r="Q3366" s="7">
        <f t="shared" si="947"/>
        <v>5452638.8499999996</v>
      </c>
      <c r="R3366" s="44" t="str">
        <f>VLOOKUP(F3366,'[1]Set up'!$A$2:$E$56,5,FALSE)</f>
        <v>Cash</v>
      </c>
      <c r="S3366" s="1" t="s">
        <v>3200</v>
      </c>
    </row>
    <row r="3367" spans="1:19" ht="15" customHeight="1" x14ac:dyDescent="0.35">
      <c r="A3367" s="4">
        <v>45604</v>
      </c>
      <c r="B3367" s="5">
        <f t="shared" si="939"/>
        <v>11</v>
      </c>
      <c r="C3367" s="5">
        <f t="shared" si="940"/>
        <v>2024</v>
      </c>
      <c r="D3367" s="5" t="s">
        <v>3115</v>
      </c>
      <c r="E3367" s="5" t="str">
        <f>VLOOKUP(F3367,'[1]Set up'!$A$2:$C$56,2,FALSE)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VLOOKUP(F3367,'[1]Set up'!$A$2:$C$56,3,FALSE)</f>
        <v>Cash</v>
      </c>
      <c r="J3367" s="5">
        <f>VLOOKUP(F3367,'[1]Set up'!$A$2:$D$56,4,FALSE)</f>
        <v>0</v>
      </c>
      <c r="K3367" s="4">
        <f t="shared" si="942"/>
        <v>45604</v>
      </c>
      <c r="L3367" s="5">
        <f t="shared" si="943"/>
        <v>11</v>
      </c>
      <c r="M3367" s="5">
        <f t="shared" si="944"/>
        <v>2024</v>
      </c>
      <c r="N3367" s="12">
        <v>312.5</v>
      </c>
      <c r="O3367" s="6">
        <f t="shared" si="951"/>
        <v>-312.5</v>
      </c>
      <c r="P3367" s="12">
        <f t="shared" si="950"/>
        <v>0</v>
      </c>
      <c r="Q3367" s="7">
        <f t="shared" si="947"/>
        <v>5452951.3499999996</v>
      </c>
      <c r="R3367" s="44" t="str">
        <f>VLOOKUP(F3367,'[1]Set up'!$A$2:$E$56,5,FALSE)</f>
        <v>Cash</v>
      </c>
      <c r="S3367" s="1" t="s">
        <v>3200</v>
      </c>
    </row>
    <row r="3368" spans="1:19" ht="15" customHeight="1" x14ac:dyDescent="0.35">
      <c r="A3368" s="4">
        <v>45605</v>
      </c>
      <c r="B3368" s="5">
        <f t="shared" si="939"/>
        <v>11</v>
      </c>
      <c r="C3368" s="5">
        <f t="shared" si="940"/>
        <v>2024</v>
      </c>
      <c r="D3368" s="5" t="s">
        <v>3118</v>
      </c>
      <c r="E3368" s="5" t="str">
        <f>VLOOKUP(F3368,'[1]Set up'!$A$2:$C$56,2,FALSE)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VLOOKUP(F3368,'[1]Set up'!$A$2:$C$56,3,FALSE)</f>
        <v>Cash</v>
      </c>
      <c r="J3368" s="5">
        <f>VLOOKUP(F3368,'[1]Set up'!$A$2:$D$56,4,FALSE)</f>
        <v>0</v>
      </c>
      <c r="K3368" s="4">
        <f t="shared" si="942"/>
        <v>45605</v>
      </c>
      <c r="L3368" s="5">
        <f t="shared" si="943"/>
        <v>11</v>
      </c>
      <c r="M3368" s="5">
        <f t="shared" si="944"/>
        <v>2024</v>
      </c>
      <c r="N3368" s="12">
        <v>110</v>
      </c>
      <c r="O3368" s="12"/>
      <c r="P3368" s="12">
        <f t="shared" si="950"/>
        <v>110</v>
      </c>
      <c r="Q3368" s="7">
        <f t="shared" si="947"/>
        <v>5453061.3499999996</v>
      </c>
      <c r="R3368" s="44" t="str">
        <f>VLOOKUP(F3368,'[1]Set up'!$A$2:$E$56,5,FALSE)</f>
        <v>Trsf</v>
      </c>
    </row>
    <row r="3369" spans="1:19" ht="15" customHeight="1" x14ac:dyDescent="0.35">
      <c r="A3369" s="4">
        <v>45605</v>
      </c>
      <c r="B3369" s="5">
        <f t="shared" si="939"/>
        <v>11</v>
      </c>
      <c r="C3369" s="5">
        <f t="shared" si="940"/>
        <v>2024</v>
      </c>
      <c r="D3369" s="5" t="s">
        <v>3118</v>
      </c>
      <c r="E3369" s="5" t="str">
        <f>VLOOKUP(F3369,'[1]Set up'!$A$2:$C$56,2,FALSE)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VLOOKUP(F3369,'[1]Set up'!$A$2:$C$56,3,FALSE)</f>
        <v>Cash</v>
      </c>
      <c r="J3369" s="5">
        <f>VLOOKUP(F3369,'[1]Set up'!$A$2:$D$56,4,FALSE)</f>
        <v>0</v>
      </c>
      <c r="K3369" s="4">
        <f t="shared" si="942"/>
        <v>45605</v>
      </c>
      <c r="L3369" s="5">
        <f t="shared" si="943"/>
        <v>11</v>
      </c>
      <c r="M3369" s="5">
        <f t="shared" si="944"/>
        <v>2024</v>
      </c>
      <c r="N3369" s="12">
        <v>390</v>
      </c>
      <c r="O3369" s="12"/>
      <c r="P3369" s="12">
        <f t="shared" si="950"/>
        <v>390</v>
      </c>
      <c r="Q3369" s="7">
        <f t="shared" si="947"/>
        <v>5453451.3499999996</v>
      </c>
      <c r="R3369" s="44" t="str">
        <f>VLOOKUP(F3369,'[1]Set up'!$A$2:$E$56,5,FALSE)</f>
        <v>Trsf</v>
      </c>
    </row>
    <row r="3370" spans="1:19" ht="15" customHeight="1" x14ac:dyDescent="0.35">
      <c r="A3370" s="4">
        <v>45605</v>
      </c>
      <c r="B3370" s="5">
        <f t="shared" si="939"/>
        <v>11</v>
      </c>
      <c r="C3370" s="5">
        <f t="shared" si="940"/>
        <v>2024</v>
      </c>
      <c r="D3370" s="5" t="s">
        <v>3118</v>
      </c>
      <c r="E3370" s="5" t="str">
        <f>VLOOKUP(F3370,'[1]Set up'!$A$2:$C$56,2,FALSE)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VLOOKUP(F3370,'[1]Set up'!$A$2:$C$56,3,FALSE)</f>
        <v>Cash</v>
      </c>
      <c r="J3370" s="5">
        <f>VLOOKUP(F3370,'[1]Set up'!$A$2:$D$56,4,FALSE)</f>
        <v>0</v>
      </c>
      <c r="K3370" s="4">
        <f t="shared" si="942"/>
        <v>45605</v>
      </c>
      <c r="L3370" s="5">
        <f t="shared" si="943"/>
        <v>11</v>
      </c>
      <c r="M3370" s="5">
        <f t="shared" si="944"/>
        <v>2024</v>
      </c>
      <c r="N3370" s="12">
        <v>312.5</v>
      </c>
      <c r="O3370" s="12"/>
      <c r="P3370" s="12">
        <f t="shared" si="950"/>
        <v>312.5</v>
      </c>
      <c r="Q3370" s="7">
        <f t="shared" si="947"/>
        <v>5453763.8499999996</v>
      </c>
      <c r="R3370" s="44" t="str">
        <f>VLOOKUP(F3370,'[1]Set up'!$A$2:$E$56,5,FALSE)</f>
        <v>Trsf</v>
      </c>
    </row>
    <row r="3371" spans="1:19" ht="15" customHeight="1" x14ac:dyDescent="0.35">
      <c r="A3371" s="4">
        <v>45605</v>
      </c>
      <c r="B3371" s="5">
        <f t="shared" si="939"/>
        <v>11</v>
      </c>
      <c r="C3371" s="5">
        <f t="shared" si="940"/>
        <v>2024</v>
      </c>
      <c r="D3371" s="5" t="s">
        <v>3118</v>
      </c>
      <c r="E3371" s="5" t="str">
        <f>VLOOKUP(F3371,'[1]Set up'!$A$2:$C$56,2,FALSE)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VLOOKUP(F3371,'[1]Set up'!$A$2:$C$56,3,FALSE)</f>
        <v>Cash</v>
      </c>
      <c r="J3371" s="5">
        <f>VLOOKUP(F3371,'[1]Set up'!$A$2:$D$56,4,FALSE)</f>
        <v>0</v>
      </c>
      <c r="K3371" s="4">
        <f t="shared" si="942"/>
        <v>45605</v>
      </c>
      <c r="L3371" s="5">
        <f t="shared" si="943"/>
        <v>11</v>
      </c>
      <c r="M3371" s="5">
        <f t="shared" si="944"/>
        <v>2024</v>
      </c>
      <c r="N3371" s="12">
        <v>160</v>
      </c>
      <c r="O3371" s="12"/>
      <c r="P3371" s="12">
        <f t="shared" si="950"/>
        <v>160</v>
      </c>
      <c r="Q3371" s="7">
        <f t="shared" si="947"/>
        <v>5453923.8499999996</v>
      </c>
      <c r="R3371" s="44" t="str">
        <f>VLOOKUP(F3371,'[1]Set up'!$A$2:$E$56,5,FALSE)</f>
        <v>Trsf</v>
      </c>
    </row>
    <row r="3372" spans="1:19" ht="15" customHeight="1" x14ac:dyDescent="0.35">
      <c r="A3372" s="4">
        <v>45605</v>
      </c>
      <c r="B3372" s="5">
        <f t="shared" si="939"/>
        <v>11</v>
      </c>
      <c r="C3372" s="5">
        <f t="shared" si="940"/>
        <v>2024</v>
      </c>
      <c r="D3372" s="5" t="s">
        <v>3118</v>
      </c>
      <c r="E3372" s="5" t="str">
        <f>VLOOKUP(F3372,'[1]Set up'!$A$2:$C$56,2,FALSE)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VLOOKUP(F3372,'[1]Set up'!$A$2:$C$56,3,FALSE)</f>
        <v>Cash</v>
      </c>
      <c r="J3372" s="5">
        <f>VLOOKUP(F3372,'[1]Set up'!$A$2:$D$56,4,FALSE)</f>
        <v>0</v>
      </c>
      <c r="K3372" s="4">
        <f t="shared" si="942"/>
        <v>45605</v>
      </c>
      <c r="L3372" s="5">
        <f t="shared" si="943"/>
        <v>11</v>
      </c>
      <c r="M3372" s="5">
        <f t="shared" si="944"/>
        <v>2024</v>
      </c>
      <c r="N3372" s="12">
        <v>150</v>
      </c>
      <c r="O3372" s="12"/>
      <c r="P3372" s="12">
        <f t="shared" si="950"/>
        <v>150</v>
      </c>
      <c r="Q3372" s="7">
        <f t="shared" si="947"/>
        <v>5454073.8499999996</v>
      </c>
      <c r="R3372" s="44" t="str">
        <f>VLOOKUP(F3372,'[1]Set up'!$A$2:$E$56,5,FALSE)</f>
        <v>Trsf</v>
      </c>
    </row>
    <row r="3373" spans="1:19" ht="15" customHeight="1" x14ac:dyDescent="0.35">
      <c r="A3373" s="4">
        <v>45605</v>
      </c>
      <c r="B3373" s="5">
        <f t="shared" si="939"/>
        <v>11</v>
      </c>
      <c r="C3373" s="5">
        <f t="shared" si="940"/>
        <v>2024</v>
      </c>
      <c r="D3373" s="5" t="s">
        <v>3118</v>
      </c>
      <c r="E3373" s="5" t="str">
        <f>VLOOKUP(F3373,'[1]Set up'!$A$2:$C$56,2,FALSE)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VLOOKUP(F3373,'[1]Set up'!$A$2:$C$56,3,FALSE)</f>
        <v>Cash</v>
      </c>
      <c r="J3373" s="5">
        <f>VLOOKUP(F3373,'[1]Set up'!$A$2:$D$56,4,FALSE)</f>
        <v>0</v>
      </c>
      <c r="K3373" s="4">
        <f t="shared" si="942"/>
        <v>45605</v>
      </c>
      <c r="L3373" s="5">
        <f t="shared" si="943"/>
        <v>11</v>
      </c>
      <c r="M3373" s="5">
        <f t="shared" si="944"/>
        <v>2024</v>
      </c>
      <c r="N3373" s="12">
        <v>283.8</v>
      </c>
      <c r="O3373" s="12"/>
      <c r="P3373" s="12">
        <f t="shared" si="950"/>
        <v>283.8</v>
      </c>
      <c r="Q3373" s="7">
        <f t="shared" si="947"/>
        <v>5454357.6499999994</v>
      </c>
      <c r="R3373" s="44" t="str">
        <f>VLOOKUP(F3373,'[1]Set up'!$A$2:$E$56,5,FALSE)</f>
        <v>Trsf</v>
      </c>
    </row>
    <row r="3374" spans="1:19" ht="15" customHeight="1" x14ac:dyDescent="0.35">
      <c r="A3374" s="4">
        <v>45607</v>
      </c>
      <c r="B3374" s="5">
        <f t="shared" si="939"/>
        <v>11</v>
      </c>
      <c r="C3374" s="5">
        <f t="shared" si="940"/>
        <v>2024</v>
      </c>
      <c r="D3374" s="5" t="s">
        <v>3119</v>
      </c>
      <c r="E3374" s="5" t="str">
        <f>VLOOKUP(F3374,'[1]Set up'!$A$2:$C$56,2,FALSE)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VLOOKUP(F3374,'[1]Set up'!$A$2:$C$56,3,FALSE)</f>
        <v>120</v>
      </c>
      <c r="J3374" s="5">
        <f>VLOOKUP(F3374,'[1]Set up'!$A$2:$D$56,4,FALSE)</f>
        <v>120</v>
      </c>
      <c r="K3374" s="4">
        <f t="shared" si="942"/>
        <v>45727</v>
      </c>
      <c r="L3374" s="5">
        <f t="shared" si="943"/>
        <v>3</v>
      </c>
      <c r="M3374" s="5">
        <f t="shared" si="944"/>
        <v>2025</v>
      </c>
      <c r="N3374" s="12">
        <v>12848</v>
      </c>
      <c r="O3374" s="12"/>
      <c r="P3374" s="12">
        <f t="shared" si="950"/>
        <v>12848</v>
      </c>
      <c r="Q3374" s="7">
        <f t="shared" si="947"/>
        <v>5467205.6499999994</v>
      </c>
      <c r="R3374" s="44" t="str">
        <f>VLOOKUP(F3374,'[1]Set up'!$A$2:$E$56,5,FALSE)</f>
        <v>Trsf</v>
      </c>
    </row>
    <row r="3375" spans="1:19" ht="15" customHeight="1" x14ac:dyDescent="0.35">
      <c r="A3375" s="4">
        <v>45607</v>
      </c>
      <c r="B3375" s="5">
        <f t="shared" si="939"/>
        <v>11</v>
      </c>
      <c r="C3375" s="5">
        <f t="shared" si="940"/>
        <v>2024</v>
      </c>
      <c r="D3375" s="5" t="s">
        <v>3119</v>
      </c>
      <c r="E3375" s="5" t="str">
        <f>VLOOKUP(F3375,'[1]Set up'!$A$2:$C$56,2,FALSE)</f>
        <v>C00000010</v>
      </c>
      <c r="F3375" s="1" t="s">
        <v>62</v>
      </c>
      <c r="G3375" s="89" t="s">
        <v>3120</v>
      </c>
      <c r="H3375" s="88">
        <v>2</v>
      </c>
      <c r="I3375" s="5">
        <f>VLOOKUP(F3375,'[1]Set up'!$A$2:$C$56,3,FALSE)</f>
        <v>120</v>
      </c>
      <c r="J3375" s="5">
        <f>VLOOKUP(F3375,'[1]Set up'!$A$2:$D$56,4,FALSE)</f>
        <v>120</v>
      </c>
      <c r="K3375" s="4">
        <f t="shared" si="942"/>
        <v>45727</v>
      </c>
      <c r="L3375" s="5">
        <f t="shared" si="943"/>
        <v>3</v>
      </c>
      <c r="M3375" s="5">
        <f t="shared" si="944"/>
        <v>2025</v>
      </c>
      <c r="N3375" s="12">
        <v>3240</v>
      </c>
      <c r="O3375" s="12"/>
      <c r="P3375" s="12">
        <f t="shared" si="950"/>
        <v>3240</v>
      </c>
      <c r="Q3375" s="7">
        <f t="shared" si="947"/>
        <v>5470445.6499999994</v>
      </c>
      <c r="R3375" s="44" t="str">
        <f>VLOOKUP(F3375,'[1]Set up'!$A$2:$E$56,5,FALSE)</f>
        <v>Trsf</v>
      </c>
    </row>
    <row r="3376" spans="1:19" ht="15" customHeight="1" x14ac:dyDescent="0.35">
      <c r="A3376" s="4">
        <v>45607</v>
      </c>
      <c r="B3376" s="5">
        <f t="shared" si="939"/>
        <v>11</v>
      </c>
      <c r="C3376" s="5">
        <f t="shared" si="940"/>
        <v>2024</v>
      </c>
      <c r="D3376" s="5" t="s">
        <v>3119</v>
      </c>
      <c r="E3376" s="5" t="str">
        <f>VLOOKUP(F3376,'[1]Set up'!$A$2:$C$56,2,FALSE)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VLOOKUP(F3376,'[1]Set up'!$A$2:$C$56,3,FALSE)</f>
        <v>120</v>
      </c>
      <c r="J3376" s="5">
        <f>VLOOKUP(F3376,'[1]Set up'!$A$2:$D$56,4,FALSE)</f>
        <v>120</v>
      </c>
      <c r="K3376" s="4">
        <f t="shared" si="942"/>
        <v>45727</v>
      </c>
      <c r="L3376" s="5">
        <f t="shared" si="943"/>
        <v>3</v>
      </c>
      <c r="M3376" s="5">
        <f t="shared" si="944"/>
        <v>2025</v>
      </c>
      <c r="N3376" s="12">
        <v>2610</v>
      </c>
      <c r="O3376" s="12"/>
      <c r="P3376" s="12">
        <f t="shared" si="950"/>
        <v>2610</v>
      </c>
      <c r="Q3376" s="7">
        <f t="shared" si="947"/>
        <v>5473055.6499999994</v>
      </c>
      <c r="R3376" s="44" t="str">
        <f>VLOOKUP(F3376,'[1]Set up'!$A$2:$E$56,5,FALSE)</f>
        <v>Trsf</v>
      </c>
    </row>
    <row r="3377" spans="1:19" ht="15" customHeight="1" x14ac:dyDescent="0.35">
      <c r="A3377" s="4">
        <v>45607</v>
      </c>
      <c r="B3377" s="5">
        <f t="shared" si="939"/>
        <v>11</v>
      </c>
      <c r="C3377" s="5">
        <f t="shared" si="940"/>
        <v>2024</v>
      </c>
      <c r="D3377" s="5" t="s">
        <v>3119</v>
      </c>
      <c r="E3377" s="5" t="str">
        <f>VLOOKUP(F3377,'[1]Set up'!$A$2:$C$56,2,FALSE)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VLOOKUP(F3377,'[1]Set up'!$A$2:$C$56,3,FALSE)</f>
        <v>120</v>
      </c>
      <c r="J3377" s="5">
        <f>VLOOKUP(F3377,'[1]Set up'!$A$2:$D$56,4,FALSE)</f>
        <v>120</v>
      </c>
      <c r="K3377" s="4">
        <f t="shared" si="942"/>
        <v>45727</v>
      </c>
      <c r="L3377" s="5">
        <f t="shared" si="943"/>
        <v>3</v>
      </c>
      <c r="M3377" s="5">
        <f t="shared" si="944"/>
        <v>2025</v>
      </c>
      <c r="N3377" s="12">
        <v>1725</v>
      </c>
      <c r="O3377" s="12"/>
      <c r="P3377" s="12">
        <f t="shared" si="950"/>
        <v>1725</v>
      </c>
      <c r="Q3377" s="7">
        <f t="shared" si="947"/>
        <v>5474780.6499999994</v>
      </c>
      <c r="R3377" s="44" t="str">
        <f>VLOOKUP(F3377,'[1]Set up'!$A$2:$E$56,5,FALSE)</f>
        <v>Trsf</v>
      </c>
    </row>
    <row r="3378" spans="1:19" ht="15" customHeight="1" x14ac:dyDescent="0.35">
      <c r="A3378" s="4">
        <v>45607</v>
      </c>
      <c r="B3378" s="5">
        <f t="shared" ref="B3378:B3433" si="952">MONTH(A3378)</f>
        <v>11</v>
      </c>
      <c r="C3378" s="5">
        <f t="shared" ref="C3378:C3433" si="953">YEAR(A3378)</f>
        <v>2024</v>
      </c>
      <c r="D3378" s="5" t="s">
        <v>3119</v>
      </c>
      <c r="E3378" s="5" t="str">
        <f>VLOOKUP(F3378,'[1]Set up'!$A$2:$C$56,2,FALSE)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VLOOKUP(F3378,'[1]Set up'!$A$2:$C$56,3,FALSE)</f>
        <v>120</v>
      </c>
      <c r="J3378" s="5">
        <f>VLOOKUP(F3378,'[1]Set up'!$A$2:$D$56,4,FALSE)</f>
        <v>120</v>
      </c>
      <c r="K3378" s="4">
        <f t="shared" si="942"/>
        <v>45727</v>
      </c>
      <c r="L3378" s="5">
        <f t="shared" si="943"/>
        <v>3</v>
      </c>
      <c r="M3378" s="5">
        <f t="shared" si="944"/>
        <v>2025</v>
      </c>
      <c r="N3378" s="12">
        <v>1320</v>
      </c>
      <c r="O3378" s="12"/>
      <c r="P3378" s="12">
        <f t="shared" si="950"/>
        <v>1320</v>
      </c>
      <c r="Q3378" s="7">
        <f t="shared" si="947"/>
        <v>5476100.6499999994</v>
      </c>
      <c r="R3378" s="44" t="str">
        <f>VLOOKUP(F3378,'[1]Set up'!$A$2:$E$56,5,FALSE)</f>
        <v>Trsf</v>
      </c>
    </row>
    <row r="3379" spans="1:19" ht="15" customHeight="1" x14ac:dyDescent="0.35">
      <c r="A3379" s="4">
        <v>45607</v>
      </c>
      <c r="B3379" s="5">
        <f t="shared" si="952"/>
        <v>11</v>
      </c>
      <c r="C3379" s="5">
        <f t="shared" si="953"/>
        <v>2024</v>
      </c>
      <c r="D3379" s="5" t="s">
        <v>3119</v>
      </c>
      <c r="E3379" s="5" t="str">
        <f>VLOOKUP(F3379,'[1]Set up'!$A$2:$C$56,2,FALSE)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VLOOKUP(F3379,'[1]Set up'!$A$2:$C$56,3,FALSE)</f>
        <v>120</v>
      </c>
      <c r="J3379" s="5">
        <f>VLOOKUP(F3379,'[1]Set up'!$A$2:$D$56,4,FALSE)</f>
        <v>120</v>
      </c>
      <c r="K3379" s="4">
        <f t="shared" si="942"/>
        <v>45727</v>
      </c>
      <c r="L3379" s="5">
        <f t="shared" si="943"/>
        <v>3</v>
      </c>
      <c r="M3379" s="5">
        <f t="shared" si="944"/>
        <v>2025</v>
      </c>
      <c r="N3379" s="12">
        <v>230.4</v>
      </c>
      <c r="O3379" s="12"/>
      <c r="P3379" s="12">
        <f t="shared" si="950"/>
        <v>230.4</v>
      </c>
      <c r="Q3379" s="7">
        <f t="shared" si="947"/>
        <v>5476331.0499999998</v>
      </c>
      <c r="R3379" s="44" t="str">
        <f>VLOOKUP(F3379,'[1]Set up'!$A$2:$E$56,5,FALSE)</f>
        <v>Trsf</v>
      </c>
    </row>
    <row r="3380" spans="1:19" ht="15" customHeight="1" x14ac:dyDescent="0.35">
      <c r="A3380" s="4">
        <v>45607</v>
      </c>
      <c r="B3380" s="5">
        <f t="shared" si="952"/>
        <v>11</v>
      </c>
      <c r="C3380" s="5">
        <f t="shared" si="953"/>
        <v>2024</v>
      </c>
      <c r="D3380" s="5" t="s">
        <v>3119</v>
      </c>
      <c r="E3380" s="5" t="str">
        <f>VLOOKUP(F3380,'[1]Set up'!$A$2:$C$56,2,FALSE)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VLOOKUP(F3380,'[1]Set up'!$A$2:$C$56,3,FALSE)</f>
        <v>120</v>
      </c>
      <c r="J3380" s="5">
        <f>VLOOKUP(F3380,'[1]Set up'!$A$2:$D$56,4,FALSE)</f>
        <v>120</v>
      </c>
      <c r="K3380" s="4">
        <f t="shared" si="942"/>
        <v>45727</v>
      </c>
      <c r="L3380" s="5">
        <f t="shared" si="943"/>
        <v>3</v>
      </c>
      <c r="M3380" s="5">
        <f t="shared" si="944"/>
        <v>2025</v>
      </c>
      <c r="N3380" s="12">
        <v>395</v>
      </c>
      <c r="O3380" s="12"/>
      <c r="P3380" s="12">
        <f t="shared" si="950"/>
        <v>395</v>
      </c>
      <c r="Q3380" s="7">
        <f t="shared" si="947"/>
        <v>5476726.0499999998</v>
      </c>
      <c r="R3380" s="44" t="str">
        <f>VLOOKUP(F3380,'[1]Set up'!$A$2:$E$56,5,FALSE)</f>
        <v>Trsf</v>
      </c>
    </row>
    <row r="3381" spans="1:19" ht="15" customHeight="1" x14ac:dyDescent="0.35">
      <c r="A3381" s="4">
        <v>45607</v>
      </c>
      <c r="B3381" s="5">
        <f t="shared" si="952"/>
        <v>11</v>
      </c>
      <c r="C3381" s="5">
        <f t="shared" si="953"/>
        <v>2024</v>
      </c>
      <c r="D3381" s="5" t="s">
        <v>3119</v>
      </c>
      <c r="E3381" s="5" t="str">
        <f>VLOOKUP(F3381,'[1]Set up'!$A$2:$C$56,2,FALSE)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VLOOKUP(F3381,'[1]Set up'!$A$2:$C$56,3,FALSE)</f>
        <v>120</v>
      </c>
      <c r="J3381" s="5">
        <f>VLOOKUP(F3381,'[1]Set up'!$A$2:$D$56,4,FALSE)</f>
        <v>120</v>
      </c>
      <c r="K3381" s="4">
        <f t="shared" si="942"/>
        <v>45727</v>
      </c>
      <c r="L3381" s="5">
        <f t="shared" si="943"/>
        <v>3</v>
      </c>
      <c r="M3381" s="5">
        <f t="shared" si="944"/>
        <v>2025</v>
      </c>
      <c r="N3381" s="12">
        <v>420</v>
      </c>
      <c r="O3381" s="12"/>
      <c r="P3381" s="12">
        <f t="shared" si="950"/>
        <v>420</v>
      </c>
      <c r="Q3381" s="7">
        <f t="shared" si="947"/>
        <v>5477146.0499999998</v>
      </c>
      <c r="R3381" s="44" t="str">
        <f>VLOOKUP(F3381,'[1]Set up'!$A$2:$E$56,5,FALSE)</f>
        <v>Trsf</v>
      </c>
    </row>
    <row r="3382" spans="1:19" ht="15" customHeight="1" x14ac:dyDescent="0.35">
      <c r="A3382" s="4">
        <v>45608</v>
      </c>
      <c r="B3382" s="5">
        <f t="shared" si="952"/>
        <v>11</v>
      </c>
      <c r="C3382" s="5">
        <f t="shared" si="953"/>
        <v>2024</v>
      </c>
      <c r="D3382" s="5" t="s">
        <v>3121</v>
      </c>
      <c r="E3382" s="5" t="str">
        <f>VLOOKUP(F3382,'[1]Set up'!$A$2:$C$56,2,FALSE)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VLOOKUP(F3382,'[1]Set up'!$A$2:$C$56,3,FALSE)</f>
        <v>Cash</v>
      </c>
      <c r="J3382" s="5">
        <f>VLOOKUP(F3382,'[1]Set up'!$A$2:$D$56,4,FALSE)</f>
        <v>0</v>
      </c>
      <c r="K3382" s="4">
        <f t="shared" si="942"/>
        <v>45608</v>
      </c>
      <c r="L3382" s="5">
        <f t="shared" si="943"/>
        <v>11</v>
      </c>
      <c r="M3382" s="5">
        <f t="shared" si="944"/>
        <v>2024</v>
      </c>
      <c r="N3382" s="98">
        <v>1738</v>
      </c>
      <c r="O3382" s="12"/>
      <c r="P3382" s="12">
        <f t="shared" si="950"/>
        <v>1738</v>
      </c>
      <c r="Q3382" s="7">
        <f t="shared" si="947"/>
        <v>5478884.0499999998</v>
      </c>
      <c r="R3382" s="44" t="str">
        <f>VLOOKUP(F3382,'[1]Set up'!$A$2:$E$56,5,FALSE)</f>
        <v>Trsf</v>
      </c>
    </row>
    <row r="3383" spans="1:19" ht="15" customHeight="1" x14ac:dyDescent="0.35">
      <c r="A3383" s="4">
        <v>45608</v>
      </c>
      <c r="B3383" s="5">
        <f t="shared" si="952"/>
        <v>11</v>
      </c>
      <c r="C3383" s="5">
        <f t="shared" si="953"/>
        <v>2024</v>
      </c>
      <c r="D3383" s="5" t="s">
        <v>3121</v>
      </c>
      <c r="E3383" s="5" t="str">
        <f>VLOOKUP(F3383,'[1]Set up'!$A$2:$C$56,2,FALSE)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VLOOKUP(F3383,'[1]Set up'!$A$2:$C$56,3,FALSE)</f>
        <v>Cash</v>
      </c>
      <c r="J3383" s="5">
        <f>VLOOKUP(F3383,'[1]Set up'!$A$2:$D$56,4,FALSE)</f>
        <v>0</v>
      </c>
      <c r="K3383" s="4">
        <f t="shared" si="942"/>
        <v>45608</v>
      </c>
      <c r="L3383" s="5">
        <f t="shared" si="943"/>
        <v>11</v>
      </c>
      <c r="M3383" s="5">
        <f t="shared" si="944"/>
        <v>2024</v>
      </c>
      <c r="N3383" s="98">
        <v>405</v>
      </c>
      <c r="O3383" s="12"/>
      <c r="P3383" s="12">
        <f t="shared" si="950"/>
        <v>405</v>
      </c>
      <c r="Q3383" s="7">
        <f t="shared" si="947"/>
        <v>5479289.0499999998</v>
      </c>
      <c r="R3383" s="44" t="str">
        <f>VLOOKUP(F3383,'[1]Set up'!$A$2:$E$56,5,FALSE)</f>
        <v>Trsf</v>
      </c>
    </row>
    <row r="3384" spans="1:19" ht="15" customHeight="1" x14ac:dyDescent="0.35">
      <c r="A3384" s="4">
        <v>45610</v>
      </c>
      <c r="B3384" s="5">
        <f t="shared" si="952"/>
        <v>11</v>
      </c>
      <c r="C3384" s="5">
        <f t="shared" si="953"/>
        <v>2024</v>
      </c>
      <c r="D3384" s="5" t="s">
        <v>3122</v>
      </c>
      <c r="E3384" s="5" t="str">
        <f>VLOOKUP(F3384,'[1]Set up'!$A$2:$C$56,2,FALSE)</f>
        <v>C00000050</v>
      </c>
      <c r="F3384" s="1" t="s">
        <v>2656</v>
      </c>
      <c r="G3384" s="100" t="s">
        <v>3123</v>
      </c>
      <c r="H3384" s="105">
        <v>1</v>
      </c>
      <c r="I3384" s="5" t="str">
        <f>VLOOKUP(F3384,'[1]Set up'!$A$2:$C$56,3,FALSE)</f>
        <v>Cash</v>
      </c>
      <c r="J3384" s="5">
        <f>VLOOKUP(F3384,'[1]Set up'!$A$2:$D$56,4,FALSE)</f>
        <v>0</v>
      </c>
      <c r="K3384" s="4">
        <f t="shared" si="942"/>
        <v>45610</v>
      </c>
      <c r="L3384" s="5">
        <f t="shared" si="943"/>
        <v>11</v>
      </c>
      <c r="M3384" s="5">
        <f t="shared" si="944"/>
        <v>2024</v>
      </c>
      <c r="N3384" s="12">
        <v>1755</v>
      </c>
      <c r="O3384" s="6">
        <f t="shared" ref="O3384:O3387" si="954">-N3384</f>
        <v>-1755</v>
      </c>
      <c r="P3384" s="12">
        <f t="shared" si="950"/>
        <v>0</v>
      </c>
      <c r="Q3384" s="7">
        <f t="shared" si="947"/>
        <v>5481044.0499999998</v>
      </c>
      <c r="R3384" s="44" t="str">
        <f>VLOOKUP(F3384,'[1]Set up'!$A$2:$E$56,5,FALSE)</f>
        <v>Cash</v>
      </c>
      <c r="S3384" s="1" t="s">
        <v>3205</v>
      </c>
    </row>
    <row r="3385" spans="1:19" ht="15" customHeight="1" x14ac:dyDescent="0.35">
      <c r="A3385" s="4">
        <v>45610</v>
      </c>
      <c r="B3385" s="5">
        <f t="shared" si="952"/>
        <v>11</v>
      </c>
      <c r="C3385" s="5">
        <f t="shared" si="953"/>
        <v>2024</v>
      </c>
      <c r="D3385" s="5" t="s">
        <v>3122</v>
      </c>
      <c r="E3385" s="5" t="str">
        <f>VLOOKUP(F3385,'[1]Set up'!$A$2:$C$56,2,FALSE)</f>
        <v>C00000050</v>
      </c>
      <c r="F3385" s="1" t="s">
        <v>2656</v>
      </c>
      <c r="G3385" s="99" t="s">
        <v>3117</v>
      </c>
      <c r="H3385" s="105">
        <v>2</v>
      </c>
      <c r="I3385" s="5" t="str">
        <f>VLOOKUP(F3385,'[1]Set up'!$A$2:$C$56,3,FALSE)</f>
        <v>Cash</v>
      </c>
      <c r="J3385" s="5">
        <f>VLOOKUP(F3385,'[1]Set up'!$A$2:$D$56,4,FALSE)</f>
        <v>0</v>
      </c>
      <c r="K3385" s="4">
        <f t="shared" si="942"/>
        <v>45610</v>
      </c>
      <c r="L3385" s="5">
        <f t="shared" si="943"/>
        <v>11</v>
      </c>
      <c r="M3385" s="5">
        <f t="shared" si="944"/>
        <v>2024</v>
      </c>
      <c r="N3385" s="12">
        <v>555</v>
      </c>
      <c r="O3385" s="6">
        <f t="shared" si="954"/>
        <v>-555</v>
      </c>
      <c r="P3385" s="12">
        <f t="shared" si="950"/>
        <v>0</v>
      </c>
      <c r="Q3385" s="7">
        <f t="shared" si="947"/>
        <v>5481599.0499999998</v>
      </c>
      <c r="R3385" s="44" t="str">
        <f>VLOOKUP(F3385,'[1]Set up'!$A$2:$E$56,5,FALSE)</f>
        <v>Cash</v>
      </c>
      <c r="S3385" s="1" t="s">
        <v>3205</v>
      </c>
    </row>
    <row r="3386" spans="1:19" ht="15" customHeight="1" x14ac:dyDescent="0.35">
      <c r="A3386" s="4">
        <v>45610</v>
      </c>
      <c r="B3386" s="5">
        <f t="shared" si="952"/>
        <v>11</v>
      </c>
      <c r="C3386" s="5">
        <f t="shared" si="953"/>
        <v>2024</v>
      </c>
      <c r="D3386" s="5" t="s">
        <v>3122</v>
      </c>
      <c r="E3386" s="5" t="str">
        <f>VLOOKUP(F3386,'[1]Set up'!$A$2:$C$56,2,FALSE)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VLOOKUP(F3386,'[1]Set up'!$A$2:$C$56,3,FALSE)</f>
        <v>Cash</v>
      </c>
      <c r="J3386" s="5">
        <f>VLOOKUP(F3386,'[1]Set up'!$A$2:$D$56,4,FALSE)</f>
        <v>0</v>
      </c>
      <c r="K3386" s="4">
        <f t="shared" si="942"/>
        <v>45610</v>
      </c>
      <c r="L3386" s="5">
        <f t="shared" si="943"/>
        <v>11</v>
      </c>
      <c r="M3386" s="5">
        <f t="shared" si="944"/>
        <v>2024</v>
      </c>
      <c r="N3386" s="12">
        <v>95</v>
      </c>
      <c r="O3386" s="6">
        <f t="shared" si="954"/>
        <v>-95</v>
      </c>
      <c r="P3386" s="12">
        <f t="shared" si="950"/>
        <v>0</v>
      </c>
      <c r="Q3386" s="7">
        <f t="shared" si="947"/>
        <v>5481694.0499999998</v>
      </c>
      <c r="R3386" s="44" t="str">
        <f>VLOOKUP(F3386,'[1]Set up'!$A$2:$E$56,5,FALSE)</f>
        <v>Cash</v>
      </c>
      <c r="S3386" s="1" t="s">
        <v>3205</v>
      </c>
    </row>
    <row r="3387" spans="1:19" ht="15" customHeight="1" x14ac:dyDescent="0.35">
      <c r="A3387" s="4">
        <v>45610</v>
      </c>
      <c r="B3387" s="5">
        <f t="shared" si="952"/>
        <v>11</v>
      </c>
      <c r="C3387" s="5">
        <f t="shared" si="953"/>
        <v>2024</v>
      </c>
      <c r="D3387" s="5" t="s">
        <v>3122</v>
      </c>
      <c r="E3387" s="5" t="str">
        <f>VLOOKUP(F3387,'[1]Set up'!$A$2:$C$56,2,FALSE)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VLOOKUP(F3387,'[1]Set up'!$A$2:$C$56,3,FALSE)</f>
        <v>Cash</v>
      </c>
      <c r="J3387" s="5">
        <f>VLOOKUP(F3387,'[1]Set up'!$A$2:$D$56,4,FALSE)</f>
        <v>0</v>
      </c>
      <c r="K3387" s="4">
        <f t="shared" si="942"/>
        <v>45610</v>
      </c>
      <c r="L3387" s="5">
        <f t="shared" si="943"/>
        <v>11</v>
      </c>
      <c r="M3387" s="5">
        <f t="shared" si="944"/>
        <v>2024</v>
      </c>
      <c r="N3387" s="12">
        <v>625</v>
      </c>
      <c r="O3387" s="6">
        <f t="shared" si="954"/>
        <v>-625</v>
      </c>
      <c r="P3387" s="12">
        <f t="shared" si="950"/>
        <v>0</v>
      </c>
      <c r="Q3387" s="7">
        <f t="shared" si="947"/>
        <v>5482319.0499999998</v>
      </c>
      <c r="R3387" s="44" t="str">
        <f>VLOOKUP(F3387,'[1]Set up'!$A$2:$E$56,5,FALSE)</f>
        <v>Cash</v>
      </c>
      <c r="S3387" s="1" t="s">
        <v>3205</v>
      </c>
    </row>
    <row r="3388" spans="1:19" ht="15" customHeight="1" x14ac:dyDescent="0.35">
      <c r="A3388" s="4">
        <v>45612</v>
      </c>
      <c r="B3388" s="5">
        <f t="shared" si="952"/>
        <v>11</v>
      </c>
      <c r="C3388" s="5">
        <f t="shared" si="953"/>
        <v>2024</v>
      </c>
      <c r="D3388" s="5" t="s">
        <v>3124</v>
      </c>
      <c r="E3388" s="5" t="str">
        <f>VLOOKUP(F3388,'[1]Set up'!$A$2:$C$56,2,FALSE)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VLOOKUP(F3388,'[1]Set up'!$A$2:$C$56,3,FALSE)</f>
        <v>45</v>
      </c>
      <c r="J3388" s="5">
        <f>VLOOKUP(F3388,'[1]Set up'!$A$2:$D$56,4,FALSE)</f>
        <v>45</v>
      </c>
      <c r="K3388" s="4">
        <f t="shared" si="942"/>
        <v>45657</v>
      </c>
      <c r="L3388" s="5">
        <f t="shared" si="943"/>
        <v>12</v>
      </c>
      <c r="M3388" s="5">
        <f t="shared" si="944"/>
        <v>2024</v>
      </c>
      <c r="N3388" s="12">
        <v>1738</v>
      </c>
      <c r="O3388" s="12"/>
      <c r="P3388" s="12">
        <f t="shared" si="950"/>
        <v>1738</v>
      </c>
      <c r="Q3388" s="7">
        <f t="shared" si="947"/>
        <v>5484057.0499999998</v>
      </c>
      <c r="R3388" s="44" t="str">
        <f>VLOOKUP(F3388,'[1]Set up'!$A$2:$E$56,5,FALSE)</f>
        <v>PD Chq</v>
      </c>
    </row>
    <row r="3389" spans="1:19" ht="15" customHeight="1" x14ac:dyDescent="0.35">
      <c r="A3389" s="4">
        <v>45612</v>
      </c>
      <c r="B3389" s="5">
        <f t="shared" si="952"/>
        <v>11</v>
      </c>
      <c r="C3389" s="5">
        <f t="shared" si="953"/>
        <v>2024</v>
      </c>
      <c r="D3389" s="5" t="s">
        <v>3124</v>
      </c>
      <c r="E3389" s="5" t="str">
        <f>VLOOKUP(F3389,'[1]Set up'!$A$2:$C$56,2,FALSE)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VLOOKUP(F3389,'[1]Set up'!$A$2:$C$56,3,FALSE)</f>
        <v>45</v>
      </c>
      <c r="J3389" s="5">
        <f>VLOOKUP(F3389,'[1]Set up'!$A$2:$D$56,4,FALSE)</f>
        <v>45</v>
      </c>
      <c r="K3389" s="4">
        <f t="shared" si="942"/>
        <v>45657</v>
      </c>
      <c r="L3389" s="5">
        <f t="shared" si="943"/>
        <v>12</v>
      </c>
      <c r="M3389" s="5">
        <f t="shared" si="944"/>
        <v>2024</v>
      </c>
      <c r="N3389" s="12">
        <v>220</v>
      </c>
      <c r="O3389" s="12"/>
      <c r="P3389" s="12">
        <f t="shared" si="950"/>
        <v>220</v>
      </c>
      <c r="Q3389" s="7">
        <f t="shared" si="947"/>
        <v>5484277.0499999998</v>
      </c>
      <c r="R3389" s="44" t="str">
        <f>VLOOKUP(F3389,'[1]Set up'!$A$2:$E$56,5,FALSE)</f>
        <v>PD Chq</v>
      </c>
    </row>
    <row r="3390" spans="1:19" ht="15" customHeight="1" x14ac:dyDescent="0.35">
      <c r="A3390" s="4">
        <v>45612</v>
      </c>
      <c r="B3390" s="5">
        <f t="shared" si="952"/>
        <v>11</v>
      </c>
      <c r="C3390" s="5">
        <f t="shared" si="953"/>
        <v>2024</v>
      </c>
      <c r="D3390" s="5" t="s">
        <v>3124</v>
      </c>
      <c r="E3390" s="5" t="str">
        <f>VLOOKUP(F3390,'[1]Set up'!$A$2:$C$56,2,FALSE)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VLOOKUP(F3390,'[1]Set up'!$A$2:$C$56,3,FALSE)</f>
        <v>45</v>
      </c>
      <c r="J3390" s="5">
        <f>VLOOKUP(F3390,'[1]Set up'!$A$2:$D$56,4,FALSE)</f>
        <v>45</v>
      </c>
      <c r="K3390" s="4">
        <f t="shared" si="942"/>
        <v>45657</v>
      </c>
      <c r="L3390" s="5">
        <f t="shared" si="943"/>
        <v>12</v>
      </c>
      <c r="M3390" s="5">
        <f t="shared" si="944"/>
        <v>2024</v>
      </c>
      <c r="N3390" s="12">
        <v>130</v>
      </c>
      <c r="O3390" s="12"/>
      <c r="P3390" s="12">
        <f t="shared" si="950"/>
        <v>130</v>
      </c>
      <c r="Q3390" s="7">
        <f t="shared" si="947"/>
        <v>5484407.0499999998</v>
      </c>
      <c r="R3390" s="44" t="str">
        <f>VLOOKUP(F3390,'[1]Set up'!$A$2:$E$56,5,FALSE)</f>
        <v>PD Chq</v>
      </c>
    </row>
    <row r="3391" spans="1:19" ht="15" customHeight="1" x14ac:dyDescent="0.35">
      <c r="A3391" s="4">
        <v>45612</v>
      </c>
      <c r="B3391" s="5">
        <f t="shared" si="952"/>
        <v>11</v>
      </c>
      <c r="C3391" s="5">
        <f t="shared" si="953"/>
        <v>2024</v>
      </c>
      <c r="D3391" s="5" t="s">
        <v>3124</v>
      </c>
      <c r="E3391" s="5" t="str">
        <f>VLOOKUP(F3391,'[1]Set up'!$A$2:$C$56,2,FALSE)</f>
        <v>C00000003</v>
      </c>
      <c r="F3391" s="1" t="s">
        <v>20</v>
      </c>
      <c r="G3391" s="99" t="s">
        <v>3125</v>
      </c>
      <c r="H3391" s="105">
        <v>1</v>
      </c>
      <c r="I3391" s="5">
        <f>VLOOKUP(F3391,'[1]Set up'!$A$2:$C$56,3,FALSE)</f>
        <v>45</v>
      </c>
      <c r="J3391" s="5">
        <f>VLOOKUP(F3391,'[1]Set up'!$A$2:$D$56,4,FALSE)</f>
        <v>45</v>
      </c>
      <c r="K3391" s="4">
        <f t="shared" si="942"/>
        <v>45657</v>
      </c>
      <c r="L3391" s="5">
        <f t="shared" si="943"/>
        <v>12</v>
      </c>
      <c r="M3391" s="5">
        <f t="shared" si="944"/>
        <v>2024</v>
      </c>
      <c r="N3391" s="12">
        <v>1450</v>
      </c>
      <c r="O3391" s="12"/>
      <c r="P3391" s="12">
        <f t="shared" si="950"/>
        <v>1450</v>
      </c>
      <c r="Q3391" s="7">
        <f t="shared" si="947"/>
        <v>5485857.0499999998</v>
      </c>
      <c r="R3391" s="44" t="str">
        <f>VLOOKUP(F3391,'[1]Set up'!$A$2:$E$56,5,FALSE)</f>
        <v>PD Chq</v>
      </c>
    </row>
    <row r="3392" spans="1:19" ht="15" customHeight="1" x14ac:dyDescent="0.35">
      <c r="A3392" s="4">
        <v>45612</v>
      </c>
      <c r="B3392" s="5">
        <f t="shared" si="952"/>
        <v>11</v>
      </c>
      <c r="C3392" s="5">
        <f t="shared" si="953"/>
        <v>2024</v>
      </c>
      <c r="D3392" s="5" t="s">
        <v>3124</v>
      </c>
      <c r="E3392" s="5" t="str">
        <f>VLOOKUP(F3392,'[1]Set up'!$A$2:$C$56,2,FALSE)</f>
        <v>C00000003</v>
      </c>
      <c r="F3392" s="1" t="s">
        <v>20</v>
      </c>
      <c r="G3392" s="1" t="s">
        <v>3126</v>
      </c>
      <c r="H3392" s="105">
        <v>1</v>
      </c>
      <c r="I3392" s="5">
        <f>VLOOKUP(F3392,'[1]Set up'!$A$2:$C$56,3,FALSE)</f>
        <v>45</v>
      </c>
      <c r="J3392" s="5">
        <f>VLOOKUP(F3392,'[1]Set up'!$A$2:$D$56,4,FALSE)</f>
        <v>45</v>
      </c>
      <c r="K3392" s="4">
        <f t="shared" si="942"/>
        <v>45657</v>
      </c>
      <c r="L3392" s="5">
        <f t="shared" si="943"/>
        <v>12</v>
      </c>
      <c r="M3392" s="5">
        <f t="shared" si="944"/>
        <v>2024</v>
      </c>
      <c r="N3392" s="12">
        <v>0</v>
      </c>
      <c r="O3392" s="12"/>
      <c r="P3392" s="12">
        <f t="shared" si="950"/>
        <v>0</v>
      </c>
      <c r="Q3392" s="7">
        <f t="shared" si="947"/>
        <v>5485857.0499999998</v>
      </c>
      <c r="R3392" s="44" t="str">
        <f>VLOOKUP(F3392,'[1]Set up'!$A$2:$E$56,5,FALSE)</f>
        <v>PD Chq</v>
      </c>
    </row>
    <row r="3393" spans="1:18" ht="15" customHeight="1" x14ac:dyDescent="0.35">
      <c r="A3393" s="4">
        <v>45612</v>
      </c>
      <c r="B3393" s="5">
        <f t="shared" si="952"/>
        <v>11</v>
      </c>
      <c r="C3393" s="5">
        <f t="shared" si="953"/>
        <v>2024</v>
      </c>
      <c r="D3393" s="5" t="s">
        <v>3124</v>
      </c>
      <c r="E3393" s="5" t="str">
        <f>VLOOKUP(F3393,'[1]Set up'!$A$2:$C$56,2,FALSE)</f>
        <v>C00000003</v>
      </c>
      <c r="F3393" s="1" t="s">
        <v>20</v>
      </c>
      <c r="G3393" s="99" t="s">
        <v>3127</v>
      </c>
      <c r="H3393" s="105">
        <v>1</v>
      </c>
      <c r="I3393" s="5">
        <f>VLOOKUP(F3393,'[1]Set up'!$A$2:$C$56,3,FALSE)</f>
        <v>45</v>
      </c>
      <c r="J3393" s="5">
        <f>VLOOKUP(F3393,'[1]Set up'!$A$2:$D$56,4,FALSE)</f>
        <v>45</v>
      </c>
      <c r="K3393" s="4">
        <f t="shared" si="942"/>
        <v>45657</v>
      </c>
      <c r="L3393" s="5">
        <f t="shared" si="943"/>
        <v>12</v>
      </c>
      <c r="M3393" s="5">
        <f t="shared" si="944"/>
        <v>2024</v>
      </c>
      <c r="N3393" s="12">
        <v>0</v>
      </c>
      <c r="O3393" s="12"/>
      <c r="P3393" s="12">
        <f t="shared" si="950"/>
        <v>0</v>
      </c>
      <c r="Q3393" s="7">
        <f t="shared" si="947"/>
        <v>5485857.0499999998</v>
      </c>
      <c r="R3393" s="44" t="str">
        <f>VLOOKUP(F3393,'[1]Set up'!$A$2:$E$56,5,FALSE)</f>
        <v>PD Chq</v>
      </c>
    </row>
    <row r="3394" spans="1:18" ht="15" customHeight="1" x14ac:dyDescent="0.35">
      <c r="A3394" s="4">
        <v>45612</v>
      </c>
      <c r="B3394" s="5">
        <f t="shared" si="952"/>
        <v>11</v>
      </c>
      <c r="C3394" s="5">
        <f t="shared" si="953"/>
        <v>2024</v>
      </c>
      <c r="D3394" s="5" t="s">
        <v>3128</v>
      </c>
      <c r="E3394" s="5" t="str">
        <f>VLOOKUP(F3394,'[1]Set up'!$A$2:$C$56,2,FALSE)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VLOOKUP(F3394,'[1]Set up'!$A$2:$C$56,3,FALSE)</f>
        <v>Cash</v>
      </c>
      <c r="J3394" s="5">
        <f>VLOOKUP(F3394,'[1]Set up'!$A$2:$D$56,4,FALSE)</f>
        <v>0</v>
      </c>
      <c r="K3394" s="4">
        <f t="shared" si="942"/>
        <v>45612</v>
      </c>
      <c r="L3394" s="5">
        <f t="shared" si="943"/>
        <v>11</v>
      </c>
      <c r="M3394" s="5">
        <f t="shared" si="944"/>
        <v>2024</v>
      </c>
      <c r="N3394" s="12">
        <v>625</v>
      </c>
      <c r="O3394" s="12"/>
      <c r="P3394" s="12">
        <f t="shared" si="950"/>
        <v>625</v>
      </c>
      <c r="Q3394" s="7">
        <f t="shared" si="947"/>
        <v>5486482.0499999998</v>
      </c>
      <c r="R3394" s="44" t="str">
        <f>VLOOKUP(F3394,'[1]Set up'!$A$2:$E$56,5,FALSE)</f>
        <v>Trsf</v>
      </c>
    </row>
    <row r="3395" spans="1:18" ht="15" customHeight="1" x14ac:dyDescent="0.35">
      <c r="A3395" s="4">
        <v>45612</v>
      </c>
      <c r="B3395" s="5">
        <f t="shared" si="952"/>
        <v>11</v>
      </c>
      <c r="C3395" s="5">
        <f t="shared" si="953"/>
        <v>2024</v>
      </c>
      <c r="D3395" s="5" t="s">
        <v>3129</v>
      </c>
      <c r="E3395" s="5" t="str">
        <f>VLOOKUP(F3395,'[1]Set up'!$A$2:$C$56,2,FALSE)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VLOOKUP(F3395,'[1]Set up'!$A$2:$C$56,3,FALSE)</f>
        <v>Cash</v>
      </c>
      <c r="J3395" s="5">
        <f>VLOOKUP(F3395,'[1]Set up'!$A$2:$D$56,4,FALSE)</f>
        <v>0</v>
      </c>
      <c r="K3395" s="4">
        <f t="shared" ref="K3395:K3433" si="955">A3395+J3395</f>
        <v>45612</v>
      </c>
      <c r="L3395" s="5">
        <f t="shared" ref="L3395:L3438" si="956">MONTH(K3395)</f>
        <v>11</v>
      </c>
      <c r="M3395" s="5">
        <f t="shared" ref="M3395:M3438" si="957">YEAR(K3395)</f>
        <v>2024</v>
      </c>
      <c r="N3395" s="12">
        <v>9636</v>
      </c>
      <c r="O3395" s="12"/>
      <c r="P3395" s="12">
        <f t="shared" si="950"/>
        <v>9636</v>
      </c>
      <c r="Q3395" s="7">
        <f t="shared" si="947"/>
        <v>5496118.0499999998</v>
      </c>
      <c r="R3395" s="44" t="str">
        <f>VLOOKUP(F3395,'[1]Set up'!$A$2:$E$56,5,FALSE)</f>
        <v>Trsf</v>
      </c>
    </row>
    <row r="3396" spans="1:18" ht="15" customHeight="1" x14ac:dyDescent="0.35">
      <c r="A3396" s="4">
        <v>45612</v>
      </c>
      <c r="B3396" s="5">
        <f t="shared" si="952"/>
        <v>11</v>
      </c>
      <c r="C3396" s="5">
        <f t="shared" si="953"/>
        <v>2024</v>
      </c>
      <c r="D3396" s="5" t="s">
        <v>3129</v>
      </c>
      <c r="E3396" s="5" t="str">
        <f>VLOOKUP(F3396,'[1]Set up'!$A$2:$C$56,2,FALSE)</f>
        <v>C00000042</v>
      </c>
      <c r="F3396" s="1" t="s">
        <v>2012</v>
      </c>
      <c r="G3396" s="128" t="s">
        <v>3114</v>
      </c>
      <c r="H3396" s="88">
        <v>4</v>
      </c>
      <c r="I3396" s="5" t="str">
        <f>VLOOKUP(F3396,'[1]Set up'!$A$2:$C$56,3,FALSE)</f>
        <v>Cash</v>
      </c>
      <c r="J3396" s="5">
        <f>VLOOKUP(F3396,'[1]Set up'!$A$2:$D$56,4,FALSE)</f>
        <v>0</v>
      </c>
      <c r="K3396" s="4">
        <f t="shared" si="955"/>
        <v>45612</v>
      </c>
      <c r="L3396" s="5">
        <f t="shared" si="956"/>
        <v>11</v>
      </c>
      <c r="M3396" s="5">
        <f t="shared" si="957"/>
        <v>2024</v>
      </c>
      <c r="N3396" s="12">
        <v>6480</v>
      </c>
      <c r="O3396" s="12"/>
      <c r="P3396" s="12">
        <f t="shared" si="950"/>
        <v>6480</v>
      </c>
      <c r="Q3396" s="7">
        <f t="shared" si="947"/>
        <v>5502598.0499999998</v>
      </c>
      <c r="R3396" s="44" t="str">
        <f>VLOOKUP(F3396,'[1]Set up'!$A$2:$E$56,5,FALSE)</f>
        <v>Trsf</v>
      </c>
    </row>
    <row r="3397" spans="1:18" ht="15" customHeight="1" x14ac:dyDescent="0.35">
      <c r="A3397" s="4">
        <v>45612</v>
      </c>
      <c r="B3397" s="5">
        <f t="shared" si="952"/>
        <v>11</v>
      </c>
      <c r="C3397" s="5">
        <f t="shared" si="953"/>
        <v>2024</v>
      </c>
      <c r="D3397" s="5" t="s">
        <v>3129</v>
      </c>
      <c r="E3397" s="5" t="str">
        <f>VLOOKUP(F3397,'[1]Set up'!$A$2:$C$56,2,FALSE)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VLOOKUP(F3397,'[1]Set up'!$A$2:$C$56,3,FALSE)</f>
        <v>Cash</v>
      </c>
      <c r="J3397" s="5">
        <f>VLOOKUP(F3397,'[1]Set up'!$A$2:$D$56,4,FALSE)</f>
        <v>0</v>
      </c>
      <c r="K3397" s="4">
        <f t="shared" si="955"/>
        <v>45612</v>
      </c>
      <c r="L3397" s="5">
        <f t="shared" si="956"/>
        <v>11</v>
      </c>
      <c r="M3397" s="5">
        <f t="shared" si="957"/>
        <v>2024</v>
      </c>
      <c r="N3397" s="12">
        <v>6438</v>
      </c>
      <c r="O3397" s="12"/>
      <c r="P3397" s="12">
        <f t="shared" si="950"/>
        <v>6438</v>
      </c>
      <c r="Q3397" s="7">
        <f t="shared" si="947"/>
        <v>5509036.0499999998</v>
      </c>
      <c r="R3397" s="44" t="str">
        <f>VLOOKUP(F3397,'[1]Set up'!$A$2:$E$56,5,FALSE)</f>
        <v>Trsf</v>
      </c>
    </row>
    <row r="3398" spans="1:18" ht="15" customHeight="1" x14ac:dyDescent="0.35">
      <c r="A3398" s="4">
        <v>45612</v>
      </c>
      <c r="B3398" s="5">
        <f t="shared" si="952"/>
        <v>11</v>
      </c>
      <c r="C3398" s="5">
        <f t="shared" si="953"/>
        <v>2024</v>
      </c>
      <c r="D3398" s="5" t="s">
        <v>3129</v>
      </c>
      <c r="E3398" s="5" t="str">
        <f>VLOOKUP(F3398,'[1]Set up'!$A$2:$C$56,2,FALSE)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VLOOKUP(F3398,'[1]Set up'!$A$2:$C$56,3,FALSE)</f>
        <v>Cash</v>
      </c>
      <c r="J3398" s="5">
        <f>VLOOKUP(F3398,'[1]Set up'!$A$2:$D$56,4,FALSE)</f>
        <v>0</v>
      </c>
      <c r="K3398" s="4">
        <f t="shared" si="955"/>
        <v>45612</v>
      </c>
      <c r="L3398" s="5">
        <f t="shared" si="956"/>
        <v>11</v>
      </c>
      <c r="M3398" s="5">
        <f t="shared" si="957"/>
        <v>2024</v>
      </c>
      <c r="N3398" s="12">
        <v>3577.5</v>
      </c>
      <c r="O3398" s="12"/>
      <c r="P3398" s="12">
        <f t="shared" si="950"/>
        <v>3577.5</v>
      </c>
      <c r="Q3398" s="7">
        <f t="shared" si="947"/>
        <v>5512613.5499999998</v>
      </c>
      <c r="R3398" s="44" t="str">
        <f>VLOOKUP(F3398,'[1]Set up'!$A$2:$E$56,5,FALSE)</f>
        <v>Trsf</v>
      </c>
    </row>
    <row r="3399" spans="1:18" ht="15" customHeight="1" x14ac:dyDescent="0.35">
      <c r="A3399" s="4">
        <v>45612</v>
      </c>
      <c r="B3399" s="5">
        <f t="shared" si="952"/>
        <v>11</v>
      </c>
      <c r="C3399" s="5">
        <f t="shared" si="953"/>
        <v>2024</v>
      </c>
      <c r="D3399" s="5" t="s">
        <v>3129</v>
      </c>
      <c r="E3399" s="5" t="str">
        <f>VLOOKUP(F3399,'[1]Set up'!$A$2:$C$56,2,FALSE)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VLOOKUP(F3399,'[1]Set up'!$A$2:$C$56,3,FALSE)</f>
        <v>Cash</v>
      </c>
      <c r="J3399" s="5">
        <f>VLOOKUP(F3399,'[1]Set up'!$A$2:$D$56,4,FALSE)</f>
        <v>0</v>
      </c>
      <c r="K3399" s="4">
        <f t="shared" si="955"/>
        <v>45612</v>
      </c>
      <c r="L3399" s="5">
        <f t="shared" si="956"/>
        <v>11</v>
      </c>
      <c r="M3399" s="5">
        <f t="shared" si="957"/>
        <v>2024</v>
      </c>
      <c r="N3399" s="12">
        <v>380</v>
      </c>
      <c r="O3399" s="12"/>
      <c r="P3399" s="12">
        <f t="shared" si="950"/>
        <v>380</v>
      </c>
      <c r="Q3399" s="7">
        <f t="shared" si="947"/>
        <v>5512993.5499999998</v>
      </c>
      <c r="R3399" s="44" t="str">
        <f>VLOOKUP(F3399,'[1]Set up'!$A$2:$E$56,5,FALSE)</f>
        <v>Trsf</v>
      </c>
    </row>
    <row r="3400" spans="1:18" ht="15" customHeight="1" x14ac:dyDescent="0.35">
      <c r="A3400" s="4">
        <v>45612</v>
      </c>
      <c r="B3400" s="5">
        <f t="shared" si="952"/>
        <v>11</v>
      </c>
      <c r="C3400" s="5">
        <f t="shared" si="953"/>
        <v>2024</v>
      </c>
      <c r="D3400" s="5" t="s">
        <v>3129</v>
      </c>
      <c r="E3400" s="5" t="str">
        <f>VLOOKUP(F3400,'[1]Set up'!$A$2:$C$56,2,FALSE)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VLOOKUP(F3400,'[1]Set up'!$A$2:$C$56,3,FALSE)</f>
        <v>Cash</v>
      </c>
      <c r="J3400" s="5">
        <f>VLOOKUP(F3400,'[1]Set up'!$A$2:$D$56,4,FALSE)</f>
        <v>0</v>
      </c>
      <c r="K3400" s="4">
        <f t="shared" si="955"/>
        <v>45612</v>
      </c>
      <c r="L3400" s="5">
        <f t="shared" si="956"/>
        <v>11</v>
      </c>
      <c r="M3400" s="5">
        <f t="shared" si="957"/>
        <v>2024</v>
      </c>
      <c r="N3400" s="12">
        <v>2000</v>
      </c>
      <c r="O3400" s="12"/>
      <c r="P3400" s="12">
        <f t="shared" si="950"/>
        <v>2000</v>
      </c>
      <c r="Q3400" s="7">
        <f t="shared" ref="Q3400:Q3438" si="958">SUM(Q3399+N3400)</f>
        <v>5514993.5499999998</v>
      </c>
      <c r="R3400" s="44" t="str">
        <f>VLOOKUP(F3400,'[1]Set up'!$A$2:$E$56,5,FALSE)</f>
        <v>Trsf</v>
      </c>
    </row>
    <row r="3401" spans="1:18" ht="15" customHeight="1" x14ac:dyDescent="0.35">
      <c r="A3401" s="4">
        <v>45615</v>
      </c>
      <c r="B3401" s="5">
        <f t="shared" si="952"/>
        <v>11</v>
      </c>
      <c r="C3401" s="5">
        <f t="shared" si="953"/>
        <v>2024</v>
      </c>
      <c r="D3401" s="5" t="s">
        <v>3130</v>
      </c>
      <c r="E3401" s="5" t="str">
        <f>VLOOKUP(F3401,'[1]Set up'!$A$2:$C$56,2,FALSE)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VLOOKUP(F3401,'[1]Set up'!$A$2:$C$56,3,FALSE)</f>
        <v>Cash</v>
      </c>
      <c r="J3401" s="5">
        <f>VLOOKUP(F3401,'[1]Set up'!$A$2:$D$56,4,FALSE)</f>
        <v>0</v>
      </c>
      <c r="K3401" s="4">
        <f t="shared" si="955"/>
        <v>45615</v>
      </c>
      <c r="L3401" s="5">
        <f t="shared" si="956"/>
        <v>11</v>
      </c>
      <c r="M3401" s="5">
        <f t="shared" si="957"/>
        <v>2024</v>
      </c>
      <c r="N3401" s="96">
        <v>180</v>
      </c>
      <c r="O3401" s="12"/>
      <c r="P3401" s="12">
        <f t="shared" si="950"/>
        <v>180</v>
      </c>
      <c r="Q3401" s="7">
        <f t="shared" si="958"/>
        <v>5515173.5499999998</v>
      </c>
      <c r="R3401" s="44" t="str">
        <f>VLOOKUP(F3401,'[1]Set up'!$A$2:$E$56,5,FALSE)</f>
        <v>Cash</v>
      </c>
    </row>
    <row r="3402" spans="1:18" ht="15" customHeight="1" x14ac:dyDescent="0.35">
      <c r="A3402" s="4">
        <v>45615</v>
      </c>
      <c r="B3402" s="5">
        <f t="shared" si="952"/>
        <v>11</v>
      </c>
      <c r="C3402" s="5">
        <f t="shared" si="953"/>
        <v>2024</v>
      </c>
      <c r="D3402" s="5" t="s">
        <v>3130</v>
      </c>
      <c r="E3402" s="5" t="str">
        <f>VLOOKUP(F3402,'[1]Set up'!$A$2:$C$56,2,FALSE)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VLOOKUP(F3402,'[1]Set up'!$A$2:$C$56,3,FALSE)</f>
        <v>Cash</v>
      </c>
      <c r="J3402" s="5">
        <f>VLOOKUP(F3402,'[1]Set up'!$A$2:$D$56,4,FALSE)</f>
        <v>0</v>
      </c>
      <c r="K3402" s="4">
        <f t="shared" si="955"/>
        <v>45615</v>
      </c>
      <c r="L3402" s="5">
        <f t="shared" si="956"/>
        <v>11</v>
      </c>
      <c r="M3402" s="5">
        <f t="shared" si="957"/>
        <v>2024</v>
      </c>
      <c r="N3402" s="98">
        <v>115</v>
      </c>
      <c r="O3402" s="12"/>
      <c r="P3402" s="12">
        <f t="shared" si="950"/>
        <v>115</v>
      </c>
      <c r="Q3402" s="7">
        <f t="shared" si="958"/>
        <v>5515288.5499999998</v>
      </c>
      <c r="R3402" s="44" t="str">
        <f>VLOOKUP(F3402,'[1]Set up'!$A$2:$E$56,5,FALSE)</f>
        <v>Cash</v>
      </c>
    </row>
    <row r="3403" spans="1:18" ht="15" customHeight="1" x14ac:dyDescent="0.35">
      <c r="A3403" s="4">
        <v>45616</v>
      </c>
      <c r="B3403" s="5">
        <f t="shared" si="952"/>
        <v>11</v>
      </c>
      <c r="C3403" s="5">
        <f t="shared" si="953"/>
        <v>2024</v>
      </c>
      <c r="D3403" s="5" t="s">
        <v>3131</v>
      </c>
      <c r="E3403" s="5" t="str">
        <f>VLOOKUP(F3403,'[1]Set up'!$A$2:$C$56,2,FALSE)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VLOOKUP(F3403,'[1]Set up'!$A$2:$C$56,3,FALSE)</f>
        <v>Cash</v>
      </c>
      <c r="J3403" s="5">
        <f>VLOOKUP(F3403,'[1]Set up'!$A$2:$D$56,4,FALSE)</f>
        <v>0</v>
      </c>
      <c r="K3403" s="4">
        <f t="shared" si="955"/>
        <v>45616</v>
      </c>
      <c r="L3403" s="5">
        <f t="shared" si="956"/>
        <v>11</v>
      </c>
      <c r="M3403" s="5">
        <f t="shared" si="957"/>
        <v>2024</v>
      </c>
      <c r="N3403" s="12">
        <v>625</v>
      </c>
      <c r="O3403" s="12"/>
      <c r="P3403" s="12">
        <f t="shared" si="950"/>
        <v>625</v>
      </c>
      <c r="Q3403" s="7">
        <f t="shared" si="958"/>
        <v>5515913.5499999998</v>
      </c>
      <c r="R3403" s="44" t="str">
        <f>VLOOKUP(F3403,'[1]Set up'!$A$2:$E$56,5,FALSE)</f>
        <v>Trsf</v>
      </c>
    </row>
    <row r="3404" spans="1:18" ht="15" customHeight="1" x14ac:dyDescent="0.35">
      <c r="A3404" s="4">
        <v>45616</v>
      </c>
      <c r="B3404" s="5">
        <f t="shared" si="952"/>
        <v>11</v>
      </c>
      <c r="C3404" s="5">
        <f t="shared" si="953"/>
        <v>2024</v>
      </c>
      <c r="D3404" s="5" t="s">
        <v>3132</v>
      </c>
      <c r="E3404" s="5" t="str">
        <f>VLOOKUP(F3404,'[1]Set up'!$A$2:$C$56,2,FALSE)</f>
        <v>C00000042</v>
      </c>
      <c r="F3404" s="1" t="s">
        <v>2012</v>
      </c>
      <c r="G3404" s="128" t="s">
        <v>3133</v>
      </c>
      <c r="H3404" s="88">
        <v>10</v>
      </c>
      <c r="I3404" s="5" t="str">
        <f>VLOOKUP(F3404,'[1]Set up'!$A$2:$C$56,3,FALSE)</f>
        <v>Cash</v>
      </c>
      <c r="J3404" s="5">
        <f>VLOOKUP(F3404,'[1]Set up'!$A$2:$D$56,4,FALSE)</f>
        <v>0</v>
      </c>
      <c r="K3404" s="4">
        <f t="shared" si="955"/>
        <v>45616</v>
      </c>
      <c r="L3404" s="5">
        <f t="shared" si="956"/>
        <v>11</v>
      </c>
      <c r="M3404" s="5">
        <f t="shared" si="957"/>
        <v>2024</v>
      </c>
      <c r="N3404" s="12">
        <v>16200</v>
      </c>
      <c r="O3404" s="12"/>
      <c r="P3404" s="12">
        <f t="shared" si="950"/>
        <v>16200</v>
      </c>
      <c r="Q3404" s="7">
        <f t="shared" si="958"/>
        <v>5532113.5499999998</v>
      </c>
      <c r="R3404" s="44" t="str">
        <f>VLOOKUP(F3404,'[1]Set up'!$A$2:$E$56,5,FALSE)</f>
        <v>Trsf</v>
      </c>
    </row>
    <row r="3405" spans="1:18" ht="15" customHeight="1" x14ac:dyDescent="0.35">
      <c r="A3405" s="4">
        <v>45616</v>
      </c>
      <c r="B3405" s="5">
        <f t="shared" si="952"/>
        <v>11</v>
      </c>
      <c r="C3405" s="5">
        <f t="shared" si="953"/>
        <v>2024</v>
      </c>
      <c r="D3405" s="5" t="s">
        <v>3132</v>
      </c>
      <c r="E3405" s="5" t="str">
        <f>VLOOKUP(F3405,'[1]Set up'!$A$2:$C$56,2,FALSE)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VLOOKUP(F3405,'[1]Set up'!$A$2:$C$56,3,FALSE)</f>
        <v>Cash</v>
      </c>
      <c r="J3405" s="5">
        <f>VLOOKUP(F3405,'[1]Set up'!$A$2:$D$56,4,FALSE)</f>
        <v>0</v>
      </c>
      <c r="K3405" s="4">
        <f t="shared" si="955"/>
        <v>45616</v>
      </c>
      <c r="L3405" s="5">
        <f t="shared" si="956"/>
        <v>11</v>
      </c>
      <c r="M3405" s="5">
        <f t="shared" si="957"/>
        <v>2024</v>
      </c>
      <c r="N3405" s="12">
        <v>6438</v>
      </c>
      <c r="O3405" s="12"/>
      <c r="P3405" s="12">
        <f t="shared" si="950"/>
        <v>6438</v>
      </c>
      <c r="Q3405" s="7">
        <f t="shared" si="958"/>
        <v>5538551.5499999998</v>
      </c>
      <c r="R3405" s="44" t="str">
        <f>VLOOKUP(F3405,'[1]Set up'!$A$2:$E$56,5,FALSE)</f>
        <v>Trsf</v>
      </c>
    </row>
    <row r="3406" spans="1:18" ht="15" customHeight="1" x14ac:dyDescent="0.35">
      <c r="A3406" s="4">
        <v>45616</v>
      </c>
      <c r="B3406" s="5">
        <f t="shared" si="952"/>
        <v>11</v>
      </c>
      <c r="C3406" s="5">
        <f t="shared" si="953"/>
        <v>2024</v>
      </c>
      <c r="D3406" s="5" t="s">
        <v>3132</v>
      </c>
      <c r="E3406" s="5" t="str">
        <f>VLOOKUP(F3406,'[1]Set up'!$A$2:$C$56,2,FALSE)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VLOOKUP(F3406,'[1]Set up'!$A$2:$C$56,3,FALSE)</f>
        <v>Cash</v>
      </c>
      <c r="J3406" s="5">
        <f>VLOOKUP(F3406,'[1]Set up'!$A$2:$D$56,4,FALSE)</f>
        <v>0</v>
      </c>
      <c r="K3406" s="4">
        <f t="shared" si="955"/>
        <v>45616</v>
      </c>
      <c r="L3406" s="5">
        <f t="shared" si="956"/>
        <v>11</v>
      </c>
      <c r="M3406" s="5">
        <f t="shared" si="957"/>
        <v>2024</v>
      </c>
      <c r="N3406" s="12">
        <v>3577.5</v>
      </c>
      <c r="O3406" s="12"/>
      <c r="P3406" s="12">
        <f t="shared" si="950"/>
        <v>3577.5</v>
      </c>
      <c r="Q3406" s="7">
        <f t="shared" si="958"/>
        <v>5542129.0499999998</v>
      </c>
      <c r="R3406" s="44" t="str">
        <f>VLOOKUP(F3406,'[1]Set up'!$A$2:$E$56,5,FALSE)</f>
        <v>Trsf</v>
      </c>
    </row>
    <row r="3407" spans="1:18" ht="15" customHeight="1" x14ac:dyDescent="0.35">
      <c r="A3407" s="4">
        <v>45616</v>
      </c>
      <c r="B3407" s="5">
        <f t="shared" si="952"/>
        <v>11</v>
      </c>
      <c r="C3407" s="5">
        <f t="shared" si="953"/>
        <v>2024</v>
      </c>
      <c r="D3407" s="5" t="s">
        <v>3132</v>
      </c>
      <c r="E3407" s="5" t="str">
        <f>VLOOKUP(F3407,'[1]Set up'!$A$2:$C$56,2,FALSE)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VLOOKUP(F3407,'[1]Set up'!$A$2:$C$56,3,FALSE)</f>
        <v>Cash</v>
      </c>
      <c r="J3407" s="5">
        <f>VLOOKUP(F3407,'[1]Set up'!$A$2:$D$56,4,FALSE)</f>
        <v>0</v>
      </c>
      <c r="K3407" s="4">
        <f t="shared" si="955"/>
        <v>45616</v>
      </c>
      <c r="L3407" s="5">
        <f t="shared" si="956"/>
        <v>11</v>
      </c>
      <c r="M3407" s="5">
        <f t="shared" si="957"/>
        <v>2024</v>
      </c>
      <c r="N3407" s="12">
        <v>380</v>
      </c>
      <c r="O3407" s="12"/>
      <c r="P3407" s="12">
        <f t="shared" si="950"/>
        <v>380</v>
      </c>
      <c r="Q3407" s="7">
        <f t="shared" si="958"/>
        <v>5542509.0499999998</v>
      </c>
      <c r="R3407" s="44" t="str">
        <f>VLOOKUP(F3407,'[1]Set up'!$A$2:$E$56,5,FALSE)</f>
        <v>Trsf</v>
      </c>
    </row>
    <row r="3408" spans="1:18" ht="15" customHeight="1" x14ac:dyDescent="0.35">
      <c r="A3408" s="4">
        <v>45616</v>
      </c>
      <c r="B3408" s="5">
        <f t="shared" si="952"/>
        <v>11</v>
      </c>
      <c r="C3408" s="5">
        <f t="shared" si="953"/>
        <v>2024</v>
      </c>
      <c r="D3408" s="5" t="s">
        <v>3132</v>
      </c>
      <c r="E3408" s="5" t="str">
        <f>VLOOKUP(F3408,'[1]Set up'!$A$2:$C$56,2,FALSE)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VLOOKUP(F3408,'[1]Set up'!$A$2:$C$56,3,FALSE)</f>
        <v>Cash</v>
      </c>
      <c r="J3408" s="5">
        <f>VLOOKUP(F3408,'[1]Set up'!$A$2:$D$56,4,FALSE)</f>
        <v>0</v>
      </c>
      <c r="K3408" s="4">
        <f t="shared" si="955"/>
        <v>45616</v>
      </c>
      <c r="L3408" s="5">
        <f t="shared" si="956"/>
        <v>11</v>
      </c>
      <c r="M3408" s="5">
        <f t="shared" si="957"/>
        <v>2024</v>
      </c>
      <c r="N3408" s="12">
        <v>2000</v>
      </c>
      <c r="O3408" s="12"/>
      <c r="P3408" s="12">
        <f t="shared" si="950"/>
        <v>2000</v>
      </c>
      <c r="Q3408" s="7">
        <f t="shared" si="958"/>
        <v>5544509.0499999998</v>
      </c>
      <c r="R3408" s="44" t="str">
        <f>VLOOKUP(F3408,'[1]Set up'!$A$2:$E$56,5,FALSE)</f>
        <v>Trsf</v>
      </c>
    </row>
    <row r="3409" spans="1:19" ht="15" customHeight="1" x14ac:dyDescent="0.35">
      <c r="A3409" s="4">
        <v>45619</v>
      </c>
      <c r="B3409" s="5">
        <f t="shared" si="952"/>
        <v>11</v>
      </c>
      <c r="C3409" s="5">
        <f t="shared" si="953"/>
        <v>2024</v>
      </c>
      <c r="D3409" s="5" t="s">
        <v>3134</v>
      </c>
      <c r="E3409" s="5" t="str">
        <f>VLOOKUP(F3409,'[1]Set up'!$A$2:$C$56,2,FALSE)</f>
        <v>C00000044</v>
      </c>
      <c r="F3409" s="1" t="s">
        <v>2929</v>
      </c>
      <c r="G3409" s="128" t="s">
        <v>3123</v>
      </c>
      <c r="H3409" s="121">
        <v>1</v>
      </c>
      <c r="I3409" s="5" t="str">
        <f>VLOOKUP(F3409,'[1]Set up'!$A$2:$C$56,3,FALSE)</f>
        <v>Cash</v>
      </c>
      <c r="J3409" s="5">
        <f>VLOOKUP(F3409,'[1]Set up'!$A$2:$D$56,4,FALSE)</f>
        <v>0</v>
      </c>
      <c r="K3409" s="4">
        <f t="shared" si="955"/>
        <v>45619</v>
      </c>
      <c r="L3409" s="5">
        <f t="shared" si="956"/>
        <v>11</v>
      </c>
      <c r="M3409" s="5">
        <f t="shared" si="957"/>
        <v>2024</v>
      </c>
      <c r="N3409" s="12">
        <v>1732.5</v>
      </c>
      <c r="O3409" s="6">
        <f t="shared" ref="O3409:O3418" si="959">-N3409</f>
        <v>-1732.5</v>
      </c>
      <c r="P3409" s="12">
        <f t="shared" si="950"/>
        <v>0</v>
      </c>
      <c r="Q3409" s="7">
        <f t="shared" si="958"/>
        <v>5546241.5499999998</v>
      </c>
      <c r="R3409" s="44" t="str">
        <f>VLOOKUP(F3409,'[1]Set up'!$A$2:$E$56,5,FALSE)</f>
        <v>Cash</v>
      </c>
      <c r="S3409" s="1" t="s">
        <v>3208</v>
      </c>
    </row>
    <row r="3410" spans="1:19" ht="15" customHeight="1" x14ac:dyDescent="0.35">
      <c r="A3410" s="4">
        <v>45619</v>
      </c>
      <c r="B3410" s="5">
        <f t="shared" si="952"/>
        <v>11</v>
      </c>
      <c r="C3410" s="5">
        <f t="shared" si="953"/>
        <v>2024</v>
      </c>
      <c r="D3410" s="5" t="s">
        <v>3134</v>
      </c>
      <c r="E3410" s="5" t="str">
        <f>VLOOKUP(F3410,'[1]Set up'!$A$2:$C$56,2,FALSE)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VLOOKUP(F3410,'[1]Set up'!$A$2:$C$56,3,FALSE)</f>
        <v>Cash</v>
      </c>
      <c r="J3410" s="5">
        <f>VLOOKUP(F3410,'[1]Set up'!$A$2:$D$56,4,FALSE)</f>
        <v>0</v>
      </c>
      <c r="K3410" s="4">
        <f t="shared" si="955"/>
        <v>45619</v>
      </c>
      <c r="L3410" s="5">
        <f t="shared" si="956"/>
        <v>11</v>
      </c>
      <c r="M3410" s="5">
        <f t="shared" si="957"/>
        <v>2024</v>
      </c>
      <c r="N3410" s="12">
        <v>648</v>
      </c>
      <c r="O3410" s="6">
        <f t="shared" si="959"/>
        <v>-648</v>
      </c>
      <c r="P3410" s="12">
        <f t="shared" si="950"/>
        <v>0</v>
      </c>
      <c r="Q3410" s="7">
        <f t="shared" si="958"/>
        <v>5546889.5499999998</v>
      </c>
      <c r="R3410" s="44" t="str">
        <f>VLOOKUP(F3410,'[1]Set up'!$A$2:$E$56,5,FALSE)</f>
        <v>Cash</v>
      </c>
      <c r="S3410" s="1" t="s">
        <v>3208</v>
      </c>
    </row>
    <row r="3411" spans="1:19" ht="15" customHeight="1" x14ac:dyDescent="0.35">
      <c r="A3411" s="4">
        <v>45619</v>
      </c>
      <c r="B3411" s="5">
        <f t="shared" si="952"/>
        <v>11</v>
      </c>
      <c r="C3411" s="5">
        <f t="shared" si="953"/>
        <v>2024</v>
      </c>
      <c r="D3411" s="5" t="s">
        <v>3134</v>
      </c>
      <c r="E3411" s="5" t="str">
        <f>VLOOKUP(F3411,'[1]Set up'!$A$2:$C$56,2,FALSE)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VLOOKUP(F3411,'[1]Set up'!$A$2:$C$56,3,FALSE)</f>
        <v>Cash</v>
      </c>
      <c r="J3411" s="5">
        <f>VLOOKUP(F3411,'[1]Set up'!$A$2:$D$56,4,FALSE)</f>
        <v>0</v>
      </c>
      <c r="K3411" s="4">
        <f t="shared" si="955"/>
        <v>45619</v>
      </c>
      <c r="L3411" s="5">
        <f t="shared" si="956"/>
        <v>11</v>
      </c>
      <c r="M3411" s="5">
        <f t="shared" si="957"/>
        <v>2024</v>
      </c>
      <c r="N3411" s="12">
        <v>890</v>
      </c>
      <c r="O3411" s="6">
        <f t="shared" si="959"/>
        <v>-890</v>
      </c>
      <c r="P3411" s="12">
        <f t="shared" si="950"/>
        <v>0</v>
      </c>
      <c r="Q3411" s="7">
        <f t="shared" si="958"/>
        <v>5547779.5499999998</v>
      </c>
      <c r="R3411" s="44" t="str">
        <f>VLOOKUP(F3411,'[1]Set up'!$A$2:$E$56,5,FALSE)</f>
        <v>Cash</v>
      </c>
      <c r="S3411" s="1" t="s">
        <v>3208</v>
      </c>
    </row>
    <row r="3412" spans="1:19" ht="15" customHeight="1" x14ac:dyDescent="0.35">
      <c r="A3412" s="4">
        <v>45619</v>
      </c>
      <c r="B3412" s="5">
        <f t="shared" si="952"/>
        <v>11</v>
      </c>
      <c r="C3412" s="5">
        <f t="shared" si="953"/>
        <v>2024</v>
      </c>
      <c r="D3412" s="5" t="s">
        <v>3134</v>
      </c>
      <c r="E3412" s="5" t="str">
        <f>VLOOKUP(F3412,'[1]Set up'!$A$2:$C$56,2,FALSE)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VLOOKUP(F3412,'[1]Set up'!$A$2:$C$56,3,FALSE)</f>
        <v>Cash</v>
      </c>
      <c r="J3412" s="5">
        <f>VLOOKUP(F3412,'[1]Set up'!$A$2:$D$56,4,FALSE)</f>
        <v>0</v>
      </c>
      <c r="K3412" s="4">
        <f t="shared" si="955"/>
        <v>45619</v>
      </c>
      <c r="L3412" s="5">
        <f t="shared" si="956"/>
        <v>11</v>
      </c>
      <c r="M3412" s="5">
        <f t="shared" si="957"/>
        <v>2024</v>
      </c>
      <c r="N3412" s="12">
        <v>110</v>
      </c>
      <c r="O3412" s="6">
        <f t="shared" si="959"/>
        <v>-110</v>
      </c>
      <c r="P3412" s="12">
        <f t="shared" si="950"/>
        <v>0</v>
      </c>
      <c r="Q3412" s="7">
        <f t="shared" si="958"/>
        <v>5547889.5499999998</v>
      </c>
      <c r="R3412" s="44" t="str">
        <f>VLOOKUP(F3412,'[1]Set up'!$A$2:$E$56,5,FALSE)</f>
        <v>Cash</v>
      </c>
      <c r="S3412" s="1" t="s">
        <v>3208</v>
      </c>
    </row>
    <row r="3413" spans="1:19" ht="15" customHeight="1" x14ac:dyDescent="0.35">
      <c r="A3413" s="4">
        <v>45619</v>
      </c>
      <c r="B3413" s="5">
        <f t="shared" si="952"/>
        <v>11</v>
      </c>
      <c r="C3413" s="5">
        <f t="shared" si="953"/>
        <v>2024</v>
      </c>
      <c r="D3413" s="5" t="s">
        <v>3134</v>
      </c>
      <c r="E3413" s="5" t="str">
        <f>VLOOKUP(F3413,'[1]Set up'!$A$2:$C$56,2,FALSE)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VLOOKUP(F3413,'[1]Set up'!$A$2:$C$56,3,FALSE)</f>
        <v>Cash</v>
      </c>
      <c r="J3413" s="5">
        <f>VLOOKUP(F3413,'[1]Set up'!$A$2:$D$56,4,FALSE)</f>
        <v>0</v>
      </c>
      <c r="K3413" s="4">
        <f t="shared" si="955"/>
        <v>45619</v>
      </c>
      <c r="L3413" s="5">
        <f t="shared" si="956"/>
        <v>11</v>
      </c>
      <c r="M3413" s="5">
        <f t="shared" si="957"/>
        <v>2024</v>
      </c>
      <c r="N3413" s="12">
        <v>250</v>
      </c>
      <c r="O3413" s="6">
        <f t="shared" si="959"/>
        <v>-250</v>
      </c>
      <c r="P3413" s="12">
        <f t="shared" ref="P3413:P3438" si="960">SUM(N3413+O3413)</f>
        <v>0</v>
      </c>
      <c r="Q3413" s="7">
        <f t="shared" si="958"/>
        <v>5548139.5499999998</v>
      </c>
      <c r="R3413" s="44" t="str">
        <f>VLOOKUP(F3413,'[1]Set up'!$A$2:$E$56,5,FALSE)</f>
        <v>Cash</v>
      </c>
      <c r="S3413" s="1" t="s">
        <v>3208</v>
      </c>
    </row>
    <row r="3414" spans="1:19" ht="15" customHeight="1" x14ac:dyDescent="0.35">
      <c r="A3414" s="4">
        <v>45618</v>
      </c>
      <c r="B3414" s="5">
        <f t="shared" si="952"/>
        <v>11</v>
      </c>
      <c r="C3414" s="5">
        <f t="shared" si="953"/>
        <v>2024</v>
      </c>
      <c r="D3414" s="5" t="s">
        <v>3135</v>
      </c>
      <c r="E3414" s="5" t="str">
        <f>VLOOKUP(F3414,'[1]Set up'!$A$2:$C$56,2,FALSE)</f>
        <v>C00000050</v>
      </c>
      <c r="F3414" s="1" t="s">
        <v>2656</v>
      </c>
      <c r="G3414" s="100" t="s">
        <v>3123</v>
      </c>
      <c r="H3414" s="105">
        <v>1</v>
      </c>
      <c r="I3414" s="5" t="str">
        <f>VLOOKUP(F3414,'[1]Set up'!$A$2:$C$56,3,FALSE)</f>
        <v>Cash</v>
      </c>
      <c r="J3414" s="5">
        <f>VLOOKUP(F3414,'[1]Set up'!$A$2:$D$56,4,FALSE)</f>
        <v>0</v>
      </c>
      <c r="K3414" s="4">
        <f t="shared" si="955"/>
        <v>45618</v>
      </c>
      <c r="L3414" s="5">
        <f t="shared" si="956"/>
        <v>11</v>
      </c>
      <c r="M3414" s="5">
        <f t="shared" si="957"/>
        <v>2024</v>
      </c>
      <c r="N3414" s="12">
        <v>1755</v>
      </c>
      <c r="O3414" s="6">
        <f t="shared" si="959"/>
        <v>-1755</v>
      </c>
      <c r="P3414" s="12">
        <f t="shared" si="960"/>
        <v>0</v>
      </c>
      <c r="Q3414" s="7">
        <f t="shared" si="958"/>
        <v>5549894.5499999998</v>
      </c>
      <c r="R3414" s="44" t="str">
        <f>VLOOKUP(F3414,'[1]Set up'!$A$2:$E$56,5,FALSE)</f>
        <v>Cash</v>
      </c>
      <c r="S3414" s="1" t="s">
        <v>3209</v>
      </c>
    </row>
    <row r="3415" spans="1:19" ht="15" customHeight="1" x14ac:dyDescent="0.35">
      <c r="A3415" s="4">
        <v>45618</v>
      </c>
      <c r="B3415" s="5">
        <f t="shared" si="952"/>
        <v>11</v>
      </c>
      <c r="C3415" s="5">
        <f t="shared" si="953"/>
        <v>2024</v>
      </c>
      <c r="D3415" s="5" t="s">
        <v>3135</v>
      </c>
      <c r="E3415" s="5" t="str">
        <f>VLOOKUP(F3415,'[1]Set up'!$A$2:$C$56,2,FALSE)</f>
        <v>C00000050</v>
      </c>
      <c r="F3415" s="1" t="s">
        <v>2656</v>
      </c>
      <c r="G3415" s="99" t="s">
        <v>3117</v>
      </c>
      <c r="H3415" s="105">
        <v>1</v>
      </c>
      <c r="I3415" s="5" t="str">
        <f>VLOOKUP(F3415,'[1]Set up'!$A$2:$C$56,3,FALSE)</f>
        <v>Cash</v>
      </c>
      <c r="J3415" s="5">
        <f>VLOOKUP(F3415,'[1]Set up'!$A$2:$D$56,4,FALSE)</f>
        <v>0</v>
      </c>
      <c r="K3415" s="4">
        <f t="shared" si="955"/>
        <v>45618</v>
      </c>
      <c r="L3415" s="5">
        <f t="shared" si="956"/>
        <v>11</v>
      </c>
      <c r="M3415" s="5">
        <f t="shared" si="957"/>
        <v>2024</v>
      </c>
      <c r="N3415" s="12">
        <v>277.5</v>
      </c>
      <c r="O3415" s="6">
        <f t="shared" si="959"/>
        <v>-277.5</v>
      </c>
      <c r="P3415" s="12">
        <f t="shared" si="960"/>
        <v>0</v>
      </c>
      <c r="Q3415" s="7">
        <f t="shared" si="958"/>
        <v>5550172.0499999998</v>
      </c>
      <c r="R3415" s="44" t="str">
        <f>VLOOKUP(F3415,'[1]Set up'!$A$2:$E$56,5,FALSE)</f>
        <v>Cash</v>
      </c>
      <c r="S3415" s="1" t="s">
        <v>3209</v>
      </c>
    </row>
    <row r="3416" spans="1:19" ht="15" customHeight="1" x14ac:dyDescent="0.35">
      <c r="A3416" s="4">
        <v>45618</v>
      </c>
      <c r="B3416" s="5">
        <f t="shared" si="952"/>
        <v>11</v>
      </c>
      <c r="C3416" s="5">
        <f t="shared" si="953"/>
        <v>2024</v>
      </c>
      <c r="D3416" s="5" t="s">
        <v>3135</v>
      </c>
      <c r="E3416" s="5" t="str">
        <f>VLOOKUP(F3416,'[1]Set up'!$A$2:$C$56,2,FALSE)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VLOOKUP(F3416,'[1]Set up'!$A$2:$C$56,3,FALSE)</f>
        <v>Cash</v>
      </c>
      <c r="J3416" s="5">
        <f>VLOOKUP(F3416,'[1]Set up'!$A$2:$D$56,4,FALSE)</f>
        <v>0</v>
      </c>
      <c r="K3416" s="4">
        <f t="shared" si="955"/>
        <v>45618</v>
      </c>
      <c r="L3416" s="5">
        <f t="shared" si="956"/>
        <v>11</v>
      </c>
      <c r="M3416" s="5">
        <f t="shared" si="957"/>
        <v>2024</v>
      </c>
      <c r="N3416" s="12">
        <v>95</v>
      </c>
      <c r="O3416" s="6">
        <f t="shared" si="959"/>
        <v>-95</v>
      </c>
      <c r="P3416" s="12">
        <f t="shared" si="960"/>
        <v>0</v>
      </c>
      <c r="Q3416" s="7">
        <f t="shared" si="958"/>
        <v>5550267.0499999998</v>
      </c>
      <c r="R3416" s="44" t="str">
        <f>VLOOKUP(F3416,'[1]Set up'!$A$2:$E$56,5,FALSE)</f>
        <v>Cash</v>
      </c>
      <c r="S3416" s="1" t="s">
        <v>3209</v>
      </c>
    </row>
    <row r="3417" spans="1:19" ht="15" customHeight="1" x14ac:dyDescent="0.35">
      <c r="A3417" s="4">
        <v>45618</v>
      </c>
      <c r="B3417" s="5">
        <f t="shared" si="952"/>
        <v>11</v>
      </c>
      <c r="C3417" s="5">
        <f t="shared" si="953"/>
        <v>2024</v>
      </c>
      <c r="D3417" s="5" t="s">
        <v>3135</v>
      </c>
      <c r="E3417" s="5" t="str">
        <f>VLOOKUP(F3417,'[1]Set up'!$A$2:$C$56,2,FALSE)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VLOOKUP(F3417,'[1]Set up'!$A$2:$C$56,3,FALSE)</f>
        <v>Cash</v>
      </c>
      <c r="J3417" s="5">
        <f>VLOOKUP(F3417,'[1]Set up'!$A$2:$D$56,4,FALSE)</f>
        <v>0</v>
      </c>
      <c r="K3417" s="4">
        <f t="shared" si="955"/>
        <v>45618</v>
      </c>
      <c r="L3417" s="5">
        <f t="shared" si="956"/>
        <v>11</v>
      </c>
      <c r="M3417" s="5">
        <f t="shared" si="957"/>
        <v>2024</v>
      </c>
      <c r="N3417" s="12">
        <v>540</v>
      </c>
      <c r="O3417" s="6">
        <f t="shared" si="959"/>
        <v>-540</v>
      </c>
      <c r="P3417" s="12">
        <f t="shared" si="960"/>
        <v>0</v>
      </c>
      <c r="Q3417" s="7">
        <f t="shared" si="958"/>
        <v>5550807.0499999998</v>
      </c>
      <c r="R3417" s="44" t="str">
        <f>VLOOKUP(F3417,'[1]Set up'!$A$2:$E$56,5,FALSE)</f>
        <v>Cash</v>
      </c>
      <c r="S3417" s="1" t="s">
        <v>3209</v>
      </c>
    </row>
    <row r="3418" spans="1:19" ht="15" customHeight="1" x14ac:dyDescent="0.35">
      <c r="A3418" s="4">
        <v>45618</v>
      </c>
      <c r="B3418" s="5">
        <f t="shared" si="952"/>
        <v>11</v>
      </c>
      <c r="C3418" s="5">
        <f t="shared" si="953"/>
        <v>2024</v>
      </c>
      <c r="D3418" s="5" t="s">
        <v>3135</v>
      </c>
      <c r="E3418" s="5" t="str">
        <f>VLOOKUP(F3418,'[1]Set up'!$A$2:$C$56,2,FALSE)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VLOOKUP(F3418,'[1]Set up'!$A$2:$C$56,3,FALSE)</f>
        <v>Cash</v>
      </c>
      <c r="J3418" s="5">
        <f>VLOOKUP(F3418,'[1]Set up'!$A$2:$D$56,4,FALSE)</f>
        <v>0</v>
      </c>
      <c r="K3418" s="4">
        <f t="shared" si="955"/>
        <v>45618</v>
      </c>
      <c r="L3418" s="5">
        <f t="shared" si="956"/>
        <v>11</v>
      </c>
      <c r="M3418" s="5">
        <f t="shared" si="957"/>
        <v>2024</v>
      </c>
      <c r="N3418" s="12">
        <v>225</v>
      </c>
      <c r="O3418" s="6">
        <f t="shared" si="959"/>
        <v>-225</v>
      </c>
      <c r="P3418" s="12">
        <f t="shared" si="960"/>
        <v>0</v>
      </c>
      <c r="Q3418" s="7">
        <f t="shared" si="958"/>
        <v>5551032.0499999998</v>
      </c>
      <c r="R3418" s="44" t="str">
        <f>VLOOKUP(F3418,'[1]Set up'!$A$2:$E$56,5,FALSE)</f>
        <v>Cash</v>
      </c>
      <c r="S3418" s="1" t="s">
        <v>3209</v>
      </c>
    </row>
    <row r="3419" spans="1:19" ht="15" customHeight="1" x14ac:dyDescent="0.35">
      <c r="A3419" s="4">
        <v>45618</v>
      </c>
      <c r="B3419" s="5">
        <f t="shared" si="952"/>
        <v>11</v>
      </c>
      <c r="C3419" s="5">
        <f t="shared" si="953"/>
        <v>2024</v>
      </c>
      <c r="D3419" s="5" t="s">
        <v>3136</v>
      </c>
      <c r="E3419" s="5" t="str">
        <f>VLOOKUP(F3419,'[1]Set up'!$A$2:$C$56,2,FALSE)</f>
        <v>C00000049</v>
      </c>
      <c r="F3419" s="132" t="s">
        <v>2728</v>
      </c>
      <c r="G3419" s="128" t="s">
        <v>3123</v>
      </c>
      <c r="H3419" s="5">
        <v>1</v>
      </c>
      <c r="I3419" s="5" t="str">
        <f>VLOOKUP(F3419,'[1]Set up'!$A$2:$C$56,3,FALSE)</f>
        <v>Cash</v>
      </c>
      <c r="J3419" s="5">
        <f>VLOOKUP(F3419,'[1]Set up'!$A$2:$D$56,4,FALSE)</f>
        <v>0</v>
      </c>
      <c r="K3419" s="4">
        <f t="shared" si="955"/>
        <v>45618</v>
      </c>
      <c r="L3419" s="5">
        <f t="shared" si="956"/>
        <v>11</v>
      </c>
      <c r="M3419" s="5">
        <f t="shared" si="957"/>
        <v>2024</v>
      </c>
      <c r="N3419" s="96">
        <v>1755</v>
      </c>
      <c r="O3419" s="12"/>
      <c r="P3419" s="12">
        <f t="shared" si="960"/>
        <v>1755</v>
      </c>
      <c r="Q3419" s="7">
        <f t="shared" si="958"/>
        <v>5552787.0499999998</v>
      </c>
      <c r="R3419" s="44" t="str">
        <f>VLOOKUP(F3419,'[1]Set up'!$A$2:$E$56,5,FALSE)</f>
        <v>Cash</v>
      </c>
    </row>
    <row r="3420" spans="1:19" ht="15" customHeight="1" x14ac:dyDescent="0.35">
      <c r="A3420" s="4">
        <v>45618</v>
      </c>
      <c r="B3420" s="5">
        <f t="shared" si="952"/>
        <v>11</v>
      </c>
      <c r="C3420" s="5">
        <f t="shared" si="953"/>
        <v>2024</v>
      </c>
      <c r="D3420" s="5" t="s">
        <v>3136</v>
      </c>
      <c r="E3420" s="5" t="str">
        <f>VLOOKUP(F3420,'[1]Set up'!$A$2:$C$56,2,FALSE)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VLOOKUP(F3420,'[1]Set up'!$A$2:$C$56,3,FALSE)</f>
        <v>Cash</v>
      </c>
      <c r="J3420" s="5">
        <f>VLOOKUP(F3420,'[1]Set up'!$A$2:$D$56,4,FALSE)</f>
        <v>0</v>
      </c>
      <c r="K3420" s="4">
        <f t="shared" si="955"/>
        <v>45618</v>
      </c>
      <c r="L3420" s="5">
        <f t="shared" si="956"/>
        <v>11</v>
      </c>
      <c r="M3420" s="5">
        <f t="shared" si="957"/>
        <v>2024</v>
      </c>
      <c r="N3420" s="98">
        <v>390</v>
      </c>
      <c r="O3420" s="12"/>
      <c r="P3420" s="12">
        <f t="shared" si="960"/>
        <v>390</v>
      </c>
      <c r="Q3420" s="7">
        <f t="shared" si="958"/>
        <v>5553177.0499999998</v>
      </c>
      <c r="R3420" s="44" t="str">
        <f>VLOOKUP(F3420,'[1]Set up'!$A$2:$E$56,5,FALSE)</f>
        <v>Cash</v>
      </c>
    </row>
    <row r="3421" spans="1:19" ht="15" customHeight="1" x14ac:dyDescent="0.35">
      <c r="A3421" s="4">
        <v>45618</v>
      </c>
      <c r="B3421" s="5">
        <f t="shared" si="952"/>
        <v>11</v>
      </c>
      <c r="C3421" s="5">
        <f t="shared" si="953"/>
        <v>2024</v>
      </c>
      <c r="D3421" s="5" t="s">
        <v>3136</v>
      </c>
      <c r="E3421" s="5" t="str">
        <f>VLOOKUP(F3421,'[1]Set up'!$A$2:$C$56,2,FALSE)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VLOOKUP(F3421,'[1]Set up'!$A$2:$C$56,3,FALSE)</f>
        <v>Cash</v>
      </c>
      <c r="J3421" s="5">
        <f>VLOOKUP(F3421,'[1]Set up'!$A$2:$D$56,4,FALSE)</f>
        <v>0</v>
      </c>
      <c r="K3421" s="4">
        <f t="shared" si="955"/>
        <v>45618</v>
      </c>
      <c r="L3421" s="5">
        <f t="shared" si="956"/>
        <v>11</v>
      </c>
      <c r="M3421" s="5">
        <f t="shared" si="957"/>
        <v>2024</v>
      </c>
      <c r="N3421" s="96">
        <v>225</v>
      </c>
      <c r="O3421" s="12"/>
      <c r="P3421" s="12">
        <f t="shared" si="960"/>
        <v>225</v>
      </c>
      <c r="Q3421" s="7">
        <f t="shared" si="958"/>
        <v>5553402.0499999998</v>
      </c>
      <c r="R3421" s="44" t="str">
        <f>VLOOKUP(F3421,'[1]Set up'!$A$2:$E$56,5,FALSE)</f>
        <v>Cash</v>
      </c>
    </row>
    <row r="3422" spans="1:19" ht="15" customHeight="1" x14ac:dyDescent="0.35">
      <c r="A3422" s="4">
        <v>45618</v>
      </c>
      <c r="B3422" s="5">
        <f t="shared" si="952"/>
        <v>11</v>
      </c>
      <c r="C3422" s="5">
        <f t="shared" si="953"/>
        <v>2024</v>
      </c>
      <c r="D3422" s="5" t="s">
        <v>3136</v>
      </c>
      <c r="E3422" s="5" t="str">
        <f>VLOOKUP(F3422,'[1]Set up'!$A$2:$C$56,2,FALSE)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VLOOKUP(F3422,'[1]Set up'!$A$2:$C$56,3,FALSE)</f>
        <v>Cash</v>
      </c>
      <c r="J3422" s="5">
        <f>VLOOKUP(F3422,'[1]Set up'!$A$2:$D$56,4,FALSE)</f>
        <v>0</v>
      </c>
      <c r="K3422" s="4">
        <f t="shared" si="955"/>
        <v>45618</v>
      </c>
      <c r="L3422" s="5">
        <f t="shared" si="956"/>
        <v>11</v>
      </c>
      <c r="M3422" s="5">
        <f t="shared" si="957"/>
        <v>2024</v>
      </c>
      <c r="N3422" s="96">
        <v>62.5</v>
      </c>
      <c r="O3422" s="12"/>
      <c r="P3422" s="12">
        <f t="shared" si="960"/>
        <v>62.5</v>
      </c>
      <c r="Q3422" s="7">
        <f t="shared" si="958"/>
        <v>5553464.5499999998</v>
      </c>
      <c r="R3422" s="44" t="str">
        <f>VLOOKUP(F3422,'[1]Set up'!$A$2:$E$56,5,FALSE)</f>
        <v>Cash</v>
      </c>
    </row>
    <row r="3423" spans="1:19" ht="15" customHeight="1" x14ac:dyDescent="0.35">
      <c r="A3423" s="4">
        <v>45621</v>
      </c>
      <c r="B3423" s="5">
        <f t="shared" si="952"/>
        <v>11</v>
      </c>
      <c r="C3423" s="5">
        <f t="shared" si="953"/>
        <v>2024</v>
      </c>
      <c r="D3423" s="5" t="s">
        <v>3137</v>
      </c>
      <c r="E3423" s="5" t="str">
        <f>VLOOKUP(F3423,'[1]Set up'!$A$2:$C$56,2,FALSE)</f>
        <v>C00000049</v>
      </c>
      <c r="F3423" s="132" t="s">
        <v>2728</v>
      </c>
      <c r="G3423" s="133" t="s">
        <v>3138</v>
      </c>
      <c r="H3423" s="5">
        <v>1</v>
      </c>
      <c r="I3423" s="5" t="str">
        <f>VLOOKUP(F3423,'[1]Set up'!$A$2:$C$56,3,FALSE)</f>
        <v>Cash</v>
      </c>
      <c r="J3423" s="5">
        <f>VLOOKUP(F3423,'[1]Set up'!$A$2:$D$56,4,FALSE)</f>
        <v>0</v>
      </c>
      <c r="K3423" s="4">
        <f t="shared" si="955"/>
        <v>45621</v>
      </c>
      <c r="L3423" s="5">
        <f t="shared" si="956"/>
        <v>11</v>
      </c>
      <c r="M3423" s="5">
        <f t="shared" si="957"/>
        <v>2024</v>
      </c>
      <c r="N3423" s="12">
        <v>40</v>
      </c>
      <c r="O3423" s="12"/>
      <c r="P3423" s="12">
        <f t="shared" si="960"/>
        <v>40</v>
      </c>
      <c r="Q3423" s="7">
        <f t="shared" si="958"/>
        <v>5553504.5499999998</v>
      </c>
      <c r="R3423" s="44" t="str">
        <f>VLOOKUP(F3423,'[1]Set up'!$A$2:$E$56,5,FALSE)</f>
        <v>Cash</v>
      </c>
    </row>
    <row r="3424" spans="1:19" ht="15" customHeight="1" x14ac:dyDescent="0.35">
      <c r="A3424" s="4">
        <v>45622</v>
      </c>
      <c r="B3424" s="5">
        <f t="shared" si="952"/>
        <v>11</v>
      </c>
      <c r="C3424" s="5">
        <f t="shared" si="953"/>
        <v>2024</v>
      </c>
      <c r="D3424" s="5" t="s">
        <v>3139</v>
      </c>
      <c r="E3424" s="5" t="str">
        <f>VLOOKUP(F3424,'[1]Set up'!$A$2:$C$56,2,FALSE)</f>
        <v>C00000019</v>
      </c>
      <c r="F3424" s="1" t="s">
        <v>400</v>
      </c>
      <c r="G3424" s="128" t="s">
        <v>3123</v>
      </c>
      <c r="H3424" s="5">
        <v>1</v>
      </c>
      <c r="I3424" s="5" t="str">
        <f>VLOOKUP(F3424,'[1]Set up'!$A$2:$C$56,3,FALSE)</f>
        <v>Cash</v>
      </c>
      <c r="J3424" s="5">
        <f>VLOOKUP(F3424,'[1]Set up'!$A$2:$D$56,4,FALSE)</f>
        <v>0</v>
      </c>
      <c r="K3424" s="4">
        <f t="shared" si="955"/>
        <v>45622</v>
      </c>
      <c r="L3424" s="5">
        <f t="shared" si="956"/>
        <v>11</v>
      </c>
      <c r="M3424" s="5">
        <f t="shared" si="957"/>
        <v>2024</v>
      </c>
      <c r="N3424" s="12">
        <v>1755</v>
      </c>
      <c r="O3424" s="12"/>
      <c r="P3424" s="12">
        <f t="shared" si="960"/>
        <v>1755</v>
      </c>
      <c r="Q3424" s="7">
        <f t="shared" si="958"/>
        <v>5555259.5499999998</v>
      </c>
      <c r="R3424" s="44" t="str">
        <f>VLOOKUP(F3424,'[1]Set up'!$A$2:$E$56,5,FALSE)</f>
        <v>Trsf</v>
      </c>
    </row>
    <row r="3425" spans="1:19" ht="15" customHeight="1" x14ac:dyDescent="0.35">
      <c r="A3425" s="4">
        <v>45622</v>
      </c>
      <c r="B3425" s="5">
        <f t="shared" si="952"/>
        <v>11</v>
      </c>
      <c r="C3425" s="5">
        <f t="shared" si="953"/>
        <v>2024</v>
      </c>
      <c r="D3425" s="5" t="s">
        <v>3139</v>
      </c>
      <c r="E3425" s="5" t="str">
        <f>VLOOKUP(F3425,'[1]Set up'!$A$2:$C$56,2,FALSE)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VLOOKUP(F3425,'[1]Set up'!$A$2:$C$56,3,FALSE)</f>
        <v>Cash</v>
      </c>
      <c r="J3425" s="5">
        <f>VLOOKUP(F3425,'[1]Set up'!$A$2:$D$56,4,FALSE)</f>
        <v>0</v>
      </c>
      <c r="K3425" s="4">
        <f t="shared" si="955"/>
        <v>45622</v>
      </c>
      <c r="L3425" s="5">
        <f t="shared" si="956"/>
        <v>11</v>
      </c>
      <c r="M3425" s="5">
        <f t="shared" si="957"/>
        <v>2024</v>
      </c>
      <c r="N3425" s="12">
        <v>405</v>
      </c>
      <c r="O3425" s="12"/>
      <c r="P3425" s="12">
        <f t="shared" si="960"/>
        <v>405</v>
      </c>
      <c r="Q3425" s="7">
        <f t="shared" si="958"/>
        <v>5555664.5499999998</v>
      </c>
      <c r="R3425" s="44" t="str">
        <f>VLOOKUP(F3425,'[1]Set up'!$A$2:$E$56,5,FALSE)</f>
        <v>Trsf</v>
      </c>
    </row>
    <row r="3426" spans="1:19" ht="15" customHeight="1" x14ac:dyDescent="0.35">
      <c r="A3426" s="4">
        <v>45622</v>
      </c>
      <c r="B3426" s="5">
        <f t="shared" si="952"/>
        <v>11</v>
      </c>
      <c r="C3426" s="5">
        <f t="shared" si="953"/>
        <v>2024</v>
      </c>
      <c r="D3426" s="5" t="s">
        <v>3139</v>
      </c>
      <c r="E3426" s="5" t="str">
        <f>VLOOKUP(F3426,'[1]Set up'!$A$2:$C$56,2,FALSE)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VLOOKUP(F3426,'[1]Set up'!$A$2:$C$56,3,FALSE)</f>
        <v>Cash</v>
      </c>
      <c r="J3426" s="5">
        <f>VLOOKUP(F3426,'[1]Set up'!$A$2:$D$56,4,FALSE)</f>
        <v>0</v>
      </c>
      <c r="K3426" s="4">
        <f t="shared" si="955"/>
        <v>45622</v>
      </c>
      <c r="L3426" s="5">
        <f t="shared" si="956"/>
        <v>11</v>
      </c>
      <c r="M3426" s="5">
        <f t="shared" si="957"/>
        <v>2024</v>
      </c>
      <c r="N3426" s="12">
        <v>120</v>
      </c>
      <c r="O3426" s="12"/>
      <c r="P3426" s="12">
        <f t="shared" si="960"/>
        <v>120</v>
      </c>
      <c r="Q3426" s="7">
        <f t="shared" si="958"/>
        <v>5555784.5499999998</v>
      </c>
      <c r="R3426" s="44" t="str">
        <f>VLOOKUP(F3426,'[1]Set up'!$A$2:$E$56,5,FALSE)</f>
        <v>Trsf</v>
      </c>
    </row>
    <row r="3427" spans="1:19" ht="15" customHeight="1" x14ac:dyDescent="0.35">
      <c r="A3427" s="4">
        <v>45622</v>
      </c>
      <c r="B3427" s="5">
        <f t="shared" si="952"/>
        <v>11</v>
      </c>
      <c r="C3427" s="5">
        <f t="shared" si="953"/>
        <v>2024</v>
      </c>
      <c r="D3427" s="5" t="s">
        <v>3139</v>
      </c>
      <c r="E3427" s="5" t="str">
        <f>VLOOKUP(F3427,'[1]Set up'!$A$2:$C$56,2,FALSE)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VLOOKUP(F3427,'[1]Set up'!$A$2:$C$56,3,FALSE)</f>
        <v>Cash</v>
      </c>
      <c r="J3427" s="5">
        <f>VLOOKUP(F3427,'[1]Set up'!$A$2:$D$56,4,FALSE)</f>
        <v>0</v>
      </c>
      <c r="K3427" s="4">
        <f t="shared" si="955"/>
        <v>45622</v>
      </c>
      <c r="L3427" s="5">
        <f t="shared" si="956"/>
        <v>11</v>
      </c>
      <c r="M3427" s="5">
        <f t="shared" si="957"/>
        <v>2024</v>
      </c>
      <c r="N3427" s="12">
        <v>390</v>
      </c>
      <c r="O3427" s="12"/>
      <c r="P3427" s="12">
        <f t="shared" si="960"/>
        <v>390</v>
      </c>
      <c r="Q3427" s="7">
        <f t="shared" si="958"/>
        <v>5556174.5499999998</v>
      </c>
      <c r="R3427" s="44" t="str">
        <f>VLOOKUP(F3427,'[1]Set up'!$A$2:$E$56,5,FALSE)</f>
        <v>Trsf</v>
      </c>
    </row>
    <row r="3428" spans="1:19" ht="15" customHeight="1" x14ac:dyDescent="0.35">
      <c r="A3428" s="4">
        <v>45622</v>
      </c>
      <c r="B3428" s="5">
        <f t="shared" si="952"/>
        <v>11</v>
      </c>
      <c r="C3428" s="5">
        <f t="shared" si="953"/>
        <v>2024</v>
      </c>
      <c r="D3428" s="5" t="s">
        <v>3140</v>
      </c>
      <c r="E3428" s="5" t="str">
        <f>VLOOKUP(F3428,'[1]Set up'!$A$2:$C$56,2,FALSE)</f>
        <v>C00000041</v>
      </c>
      <c r="F3428" s="1" t="s">
        <v>1704</v>
      </c>
      <c r="G3428" s="123" t="s">
        <v>3141</v>
      </c>
      <c r="H3428" s="5">
        <v>1</v>
      </c>
      <c r="I3428" s="5" t="str">
        <f>VLOOKUP(F3428,'[1]Set up'!$A$2:$C$56,3,FALSE)</f>
        <v>Cash</v>
      </c>
      <c r="J3428" s="5">
        <f>VLOOKUP(F3428,'[1]Set up'!$A$2:$D$56,4,FALSE)</f>
        <v>0</v>
      </c>
      <c r="K3428" s="4">
        <f t="shared" si="955"/>
        <v>45622</v>
      </c>
      <c r="L3428" s="5">
        <f t="shared" si="956"/>
        <v>11</v>
      </c>
      <c r="M3428" s="5">
        <f t="shared" si="957"/>
        <v>2024</v>
      </c>
      <c r="N3428" s="134">
        <v>1755</v>
      </c>
      <c r="O3428" s="6">
        <f t="shared" ref="O3428:O3429" si="961">-N3428</f>
        <v>-1755</v>
      </c>
      <c r="P3428" s="12">
        <f t="shared" si="960"/>
        <v>0</v>
      </c>
      <c r="Q3428" s="7">
        <f t="shared" si="958"/>
        <v>5557929.5499999998</v>
      </c>
      <c r="R3428" s="44" t="str">
        <f>VLOOKUP(F3428,'[1]Set up'!$A$2:$E$56,5,FALSE)</f>
        <v>Trsf</v>
      </c>
      <c r="S3428" s="1" t="s">
        <v>3206</v>
      </c>
    </row>
    <row r="3429" spans="1:19" ht="15" customHeight="1" x14ac:dyDescent="0.35">
      <c r="A3429" s="4">
        <v>45622</v>
      </c>
      <c r="B3429" s="5">
        <f t="shared" si="952"/>
        <v>11</v>
      </c>
      <c r="C3429" s="5">
        <f t="shared" si="953"/>
        <v>2024</v>
      </c>
      <c r="D3429" s="5" t="s">
        <v>3140</v>
      </c>
      <c r="E3429" s="5" t="str">
        <f>VLOOKUP(F3429,'[1]Set up'!$A$2:$C$56,2,FALSE)</f>
        <v>C00000041</v>
      </c>
      <c r="F3429" s="1" t="s">
        <v>1704</v>
      </c>
      <c r="G3429" s="120" t="s">
        <v>3142</v>
      </c>
      <c r="H3429" s="5">
        <v>1</v>
      </c>
      <c r="I3429" s="5" t="str">
        <f>VLOOKUP(F3429,'[1]Set up'!$A$2:$C$56,3,FALSE)</f>
        <v>Cash</v>
      </c>
      <c r="J3429" s="5">
        <f>VLOOKUP(F3429,'[1]Set up'!$A$2:$D$56,4,FALSE)</f>
        <v>0</v>
      </c>
      <c r="K3429" s="4">
        <f t="shared" si="955"/>
        <v>45622</v>
      </c>
      <c r="L3429" s="5">
        <f t="shared" si="956"/>
        <v>11</v>
      </c>
      <c r="M3429" s="5">
        <f t="shared" si="957"/>
        <v>2024</v>
      </c>
      <c r="N3429" s="134">
        <v>45</v>
      </c>
      <c r="O3429" s="6">
        <f t="shared" si="961"/>
        <v>-45</v>
      </c>
      <c r="P3429" s="12">
        <f t="shared" si="960"/>
        <v>0</v>
      </c>
      <c r="Q3429" s="7">
        <f t="shared" si="958"/>
        <v>5557974.5499999998</v>
      </c>
      <c r="R3429" s="44" t="str">
        <f>VLOOKUP(F3429,'[1]Set up'!$A$2:$E$56,5,FALSE)</f>
        <v>Trsf</v>
      </c>
      <c r="S3429" s="1" t="s">
        <v>3206</v>
      </c>
    </row>
    <row r="3430" spans="1:19" ht="15" customHeight="1" x14ac:dyDescent="0.35">
      <c r="A3430" s="4">
        <v>45623</v>
      </c>
      <c r="B3430" s="5">
        <f t="shared" si="952"/>
        <v>11</v>
      </c>
      <c r="C3430" s="5">
        <f t="shared" si="953"/>
        <v>2024</v>
      </c>
      <c r="D3430" s="5" t="s">
        <v>3143</v>
      </c>
      <c r="E3430" s="5" t="str">
        <f>VLOOKUP(F3430,'[1]Set up'!$A$2:$C$56,2,FALSE)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VLOOKUP(F3430,'[1]Set up'!$A$2:$C$56,3,FALSE)</f>
        <v>Cash</v>
      </c>
      <c r="J3430" s="5">
        <f>VLOOKUP(F3430,'[1]Set up'!$A$2:$D$56,4,FALSE)</f>
        <v>0</v>
      </c>
      <c r="K3430" s="4">
        <f t="shared" si="955"/>
        <v>45623</v>
      </c>
      <c r="L3430" s="5">
        <f t="shared" si="956"/>
        <v>11</v>
      </c>
      <c r="M3430" s="5">
        <f t="shared" si="957"/>
        <v>2024</v>
      </c>
      <c r="N3430" s="12">
        <v>187.5</v>
      </c>
      <c r="O3430" s="12"/>
      <c r="P3430" s="12">
        <f t="shared" si="960"/>
        <v>187.5</v>
      </c>
      <c r="Q3430" s="7">
        <f t="shared" si="958"/>
        <v>5558162.0499999998</v>
      </c>
      <c r="R3430" s="44" t="str">
        <f>VLOOKUP(F3430,'[1]Set up'!$A$2:$E$56,5,FALSE)</f>
        <v>Trsf</v>
      </c>
    </row>
    <row r="3431" spans="1:19" ht="15" customHeight="1" x14ac:dyDescent="0.35">
      <c r="A3431" s="4">
        <v>45623</v>
      </c>
      <c r="B3431" s="5">
        <f t="shared" si="952"/>
        <v>11</v>
      </c>
      <c r="C3431" s="5">
        <f t="shared" si="953"/>
        <v>2024</v>
      </c>
      <c r="D3431" s="5" t="s">
        <v>3144</v>
      </c>
      <c r="E3431" s="5" t="str">
        <f>VLOOKUP(F3431,'[1]Set up'!$A$2:$C$56,2,FALSE)</f>
        <v>C00000042</v>
      </c>
      <c r="F3431" s="1" t="s">
        <v>2012</v>
      </c>
      <c r="G3431" s="128" t="s">
        <v>3145</v>
      </c>
      <c r="H3431" s="88">
        <v>6</v>
      </c>
      <c r="I3431" s="5" t="str">
        <f>VLOOKUP(F3431,'[1]Set up'!$A$2:$C$56,3,FALSE)</f>
        <v>Cash</v>
      </c>
      <c r="J3431" s="5">
        <f>VLOOKUP(F3431,'[1]Set up'!$A$2:$D$56,4,FALSE)</f>
        <v>0</v>
      </c>
      <c r="K3431" s="4">
        <f t="shared" si="955"/>
        <v>45623</v>
      </c>
      <c r="L3431" s="5">
        <f t="shared" si="956"/>
        <v>11</v>
      </c>
      <c r="M3431" s="5">
        <f t="shared" si="957"/>
        <v>2024</v>
      </c>
      <c r="N3431" s="12">
        <v>9720</v>
      </c>
      <c r="O3431" s="12"/>
      <c r="P3431" s="12">
        <f t="shared" si="960"/>
        <v>9720</v>
      </c>
      <c r="Q3431" s="7">
        <f t="shared" si="958"/>
        <v>5567882.0499999998</v>
      </c>
      <c r="R3431" s="44" t="str">
        <f>VLOOKUP(F3431,'[1]Set up'!$A$2:$E$56,5,FALSE)</f>
        <v>Trsf</v>
      </c>
    </row>
    <row r="3432" spans="1:19" ht="15" customHeight="1" x14ac:dyDescent="0.35">
      <c r="A3432" s="4">
        <v>45623</v>
      </c>
      <c r="B3432" s="5">
        <f t="shared" si="952"/>
        <v>11</v>
      </c>
      <c r="C3432" s="5">
        <f t="shared" si="953"/>
        <v>2024</v>
      </c>
      <c r="D3432" s="5" t="s">
        <v>3144</v>
      </c>
      <c r="E3432" s="5" t="str">
        <f>VLOOKUP(F3432,'[1]Set up'!$A$2:$C$56,2,FALSE)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VLOOKUP(F3432,'[1]Set up'!$A$2:$C$56,3,FALSE)</f>
        <v>Cash</v>
      </c>
      <c r="J3432" s="5">
        <f>VLOOKUP(F3432,'[1]Set up'!$A$2:$D$56,4,FALSE)</f>
        <v>0</v>
      </c>
      <c r="K3432" s="4">
        <f t="shared" si="955"/>
        <v>45623</v>
      </c>
      <c r="L3432" s="5">
        <f t="shared" si="956"/>
        <v>11</v>
      </c>
      <c r="M3432" s="5">
        <f t="shared" si="957"/>
        <v>2024</v>
      </c>
      <c r="N3432" s="12">
        <v>2385</v>
      </c>
      <c r="O3432" s="12"/>
      <c r="P3432" s="12">
        <f t="shared" si="960"/>
        <v>2385</v>
      </c>
      <c r="Q3432" s="7">
        <f t="shared" si="958"/>
        <v>5570267.0499999998</v>
      </c>
      <c r="R3432" s="44" t="str">
        <f>VLOOKUP(F3432,'[1]Set up'!$A$2:$E$56,5,FALSE)</f>
        <v>Trsf</v>
      </c>
    </row>
    <row r="3433" spans="1:19" ht="15" customHeight="1" x14ac:dyDescent="0.35">
      <c r="A3433" s="4">
        <v>45623</v>
      </c>
      <c r="B3433" s="5">
        <f t="shared" si="952"/>
        <v>11</v>
      </c>
      <c r="C3433" s="5">
        <f t="shared" si="953"/>
        <v>2024</v>
      </c>
      <c r="D3433" s="5" t="s">
        <v>3144</v>
      </c>
      <c r="E3433" s="5" t="str">
        <f>VLOOKUP(F3433,'[1]Set up'!$A$2:$C$56,2,FALSE)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VLOOKUP(F3433,'[1]Set up'!$A$2:$C$56,3,FALSE)</f>
        <v>Cash</v>
      </c>
      <c r="J3433" s="5">
        <f>VLOOKUP(F3433,'[1]Set up'!$A$2:$D$56,4,FALSE)</f>
        <v>0</v>
      </c>
      <c r="K3433" s="4">
        <f t="shared" si="955"/>
        <v>45623</v>
      </c>
      <c r="L3433" s="5">
        <f t="shared" si="956"/>
        <v>11</v>
      </c>
      <c r="M3433" s="5">
        <f t="shared" si="957"/>
        <v>2024</v>
      </c>
      <c r="N3433" s="12">
        <v>380</v>
      </c>
      <c r="O3433" s="12"/>
      <c r="P3433" s="12">
        <f t="shared" si="960"/>
        <v>380</v>
      </c>
      <c r="Q3433" s="7">
        <f t="shared" si="958"/>
        <v>5570647.0499999998</v>
      </c>
      <c r="R3433" s="44" t="str">
        <f>VLOOKUP(F3433,'[1]Set up'!$A$2:$E$56,5,FALSE)</f>
        <v>Trsf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3144</v>
      </c>
      <c r="E3434" s="5" t="str">
        <f>VLOOKUP(F3434,'[1]Set up'!$A$2:$C$56,2,FALSE)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VLOOKUP(F3434,'[1]Set up'!$A$2:$C$56,3,FALSE)</f>
        <v>Cash</v>
      </c>
      <c r="J3434" s="5">
        <f>VLOOKUP(F3434,'[1]Set up'!$A$2:$D$56,4,FALSE)</f>
        <v>0</v>
      </c>
      <c r="K3434" s="4">
        <f>A3434+J3434</f>
        <v>45623</v>
      </c>
      <c r="L3434" s="5">
        <f t="shared" si="956"/>
        <v>11</v>
      </c>
      <c r="M3434" s="5">
        <f t="shared" si="957"/>
        <v>2024</v>
      </c>
      <c r="N3434" s="12">
        <v>1000</v>
      </c>
      <c r="O3434" s="12"/>
      <c r="P3434" s="12">
        <f t="shared" si="960"/>
        <v>1000</v>
      </c>
      <c r="Q3434" s="7">
        <f t="shared" si="958"/>
        <v>5571647.0499999998</v>
      </c>
      <c r="R3434" s="44" t="str">
        <f>VLOOKUP(F3434,'[1]Set up'!$A$2:$E$56,5,FALSE)</f>
        <v>Trsf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3146</v>
      </c>
      <c r="E3435" s="5" t="str">
        <f>VLOOKUP(F3435,'[1]Set up'!$A$2:$C$56,2,FALSE)</f>
        <v>C00000050</v>
      </c>
      <c r="F3435" s="1" t="s">
        <v>2656</v>
      </c>
      <c r="G3435" s="107" t="s">
        <v>3123</v>
      </c>
      <c r="H3435" s="5">
        <v>1</v>
      </c>
      <c r="I3435" s="5" t="str">
        <f>VLOOKUP(F3435,'[1]Set up'!$A$2:$C$56,3,FALSE)</f>
        <v>Cash</v>
      </c>
      <c r="J3435" s="5">
        <f>VLOOKUP(F3435,'[1]Set up'!$A$2:$D$56,4,FALSE)</f>
        <v>0</v>
      </c>
      <c r="K3435" s="4">
        <f>A3435+J3435</f>
        <v>45624</v>
      </c>
      <c r="L3435" s="5">
        <f t="shared" si="956"/>
        <v>11</v>
      </c>
      <c r="M3435" s="5">
        <f t="shared" si="957"/>
        <v>2024</v>
      </c>
      <c r="N3435" s="96">
        <v>1755</v>
      </c>
      <c r="O3435" s="12"/>
      <c r="P3435" s="12">
        <f t="shared" si="960"/>
        <v>1755</v>
      </c>
      <c r="Q3435" s="7">
        <f t="shared" si="958"/>
        <v>5573402.0499999998</v>
      </c>
      <c r="R3435" s="44" t="str">
        <f>VLOOKUP(F3435,'[1]Set up'!$A$2:$E$56,5,FALSE)</f>
        <v>Cash</v>
      </c>
    </row>
    <row r="3436" spans="1:19" ht="16.25" customHeight="1" x14ac:dyDescent="0.35">
      <c r="A3436" s="4">
        <v>45624</v>
      </c>
      <c r="B3436" s="5">
        <f t="shared" ref="B3436:B3438" si="962">MONTH(A3436)</f>
        <v>11</v>
      </c>
      <c r="C3436" s="5">
        <f t="shared" ref="C3436:C3438" si="963">YEAR(A3436)</f>
        <v>2024</v>
      </c>
      <c r="D3436" s="5" t="s">
        <v>3146</v>
      </c>
      <c r="E3436" s="5" t="str">
        <f>VLOOKUP(F3436,'[1]Set up'!$A$2:$C$56,2,FALSE)</f>
        <v>C00000050</v>
      </c>
      <c r="F3436" s="1" t="s">
        <v>2656</v>
      </c>
      <c r="G3436" s="99" t="s">
        <v>3117</v>
      </c>
      <c r="H3436" s="5">
        <v>3</v>
      </c>
      <c r="I3436" s="5" t="str">
        <f>VLOOKUP(F3436,'[1]Set up'!$A$2:$C$56,3,FALSE)</f>
        <v>Cash</v>
      </c>
      <c r="J3436" s="5">
        <f>VLOOKUP(F3436,'[1]Set up'!$A$2:$D$56,4,FALSE)</f>
        <v>0</v>
      </c>
      <c r="K3436" s="4">
        <f t="shared" ref="K3436:K3438" si="964">A3436+J3436</f>
        <v>45624</v>
      </c>
      <c r="L3436" s="5">
        <f t="shared" si="956"/>
        <v>11</v>
      </c>
      <c r="M3436" s="5">
        <f t="shared" si="957"/>
        <v>2024</v>
      </c>
      <c r="N3436" s="96">
        <v>832.5</v>
      </c>
      <c r="O3436" s="12"/>
      <c r="P3436" s="12">
        <f t="shared" si="960"/>
        <v>832.5</v>
      </c>
      <c r="Q3436" s="7">
        <f t="shared" si="958"/>
        <v>5574234.5499999998</v>
      </c>
      <c r="R3436" s="44" t="str">
        <f>VLOOKUP(F3436,'[1]Set up'!$A$2:$E$56,5,FALSE)</f>
        <v>Cash</v>
      </c>
    </row>
    <row r="3437" spans="1:19" ht="16.25" customHeight="1" x14ac:dyDescent="0.35">
      <c r="A3437" s="4">
        <v>45624</v>
      </c>
      <c r="B3437" s="5">
        <f t="shared" si="962"/>
        <v>11</v>
      </c>
      <c r="C3437" s="5">
        <f t="shared" si="963"/>
        <v>2024</v>
      </c>
      <c r="D3437" s="5" t="s">
        <v>3146</v>
      </c>
      <c r="E3437" s="5" t="str">
        <f>VLOOKUP(F3437,'[1]Set up'!$A$2:$C$56,2,FALSE)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VLOOKUP(F3437,'[1]Set up'!$A$2:$C$56,3,FALSE)</f>
        <v>Cash</v>
      </c>
      <c r="J3437" s="5">
        <f>VLOOKUP(F3437,'[1]Set up'!$A$2:$D$56,4,FALSE)</f>
        <v>0</v>
      </c>
      <c r="K3437" s="4">
        <f t="shared" si="964"/>
        <v>45624</v>
      </c>
      <c r="L3437" s="5">
        <f t="shared" si="956"/>
        <v>11</v>
      </c>
      <c r="M3437" s="5">
        <f t="shared" si="957"/>
        <v>2024</v>
      </c>
      <c r="N3437" s="96">
        <v>95</v>
      </c>
      <c r="O3437" s="12"/>
      <c r="P3437" s="12">
        <f t="shared" si="960"/>
        <v>95</v>
      </c>
      <c r="Q3437" s="7">
        <f t="shared" si="958"/>
        <v>5574329.5499999998</v>
      </c>
      <c r="R3437" s="44" t="str">
        <f>VLOOKUP(F3437,'[1]Set up'!$A$2:$E$56,5,FALSE)</f>
        <v>Cash</v>
      </c>
    </row>
    <row r="3438" spans="1:19" ht="16.25" customHeight="1" x14ac:dyDescent="0.35">
      <c r="A3438" s="4">
        <v>45626</v>
      </c>
      <c r="B3438" s="5">
        <f t="shared" si="962"/>
        <v>11</v>
      </c>
      <c r="C3438" s="5">
        <f t="shared" si="963"/>
        <v>2024</v>
      </c>
      <c r="D3438" s="5" t="s">
        <v>3147</v>
      </c>
      <c r="E3438" s="5" t="str">
        <f>VLOOKUP(F3438,'[1]Set up'!$A$2:$C$56,2,FALSE)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VLOOKUP(F3438,'[1]Set up'!$A$2:$C$56,3,FALSE)</f>
        <v>Cash</v>
      </c>
      <c r="J3438" s="5">
        <f>VLOOKUP(F3438,'[1]Set up'!$A$2:$D$56,4,FALSE)</f>
        <v>0</v>
      </c>
      <c r="K3438" s="4">
        <f t="shared" si="964"/>
        <v>45626</v>
      </c>
      <c r="L3438" s="5">
        <f t="shared" si="956"/>
        <v>11</v>
      </c>
      <c r="M3438" s="5">
        <f t="shared" si="957"/>
        <v>2024</v>
      </c>
      <c r="N3438" s="12">
        <v>180</v>
      </c>
      <c r="O3438" s="12"/>
      <c r="P3438" s="12">
        <f t="shared" si="960"/>
        <v>180</v>
      </c>
      <c r="Q3438" s="7">
        <f t="shared" si="958"/>
        <v>5574509.5499999998</v>
      </c>
      <c r="R3438" s="44" t="str">
        <f>VLOOKUP(F3438,'[1]Set up'!$A$2:$E$56,5,FALSE)</f>
        <v>Cash</v>
      </c>
    </row>
    <row r="3439" spans="1:19" ht="16.25" customHeight="1" x14ac:dyDescent="0.35">
      <c r="A3439" s="4"/>
      <c r="F3439" s="132"/>
      <c r="G3439" s="133"/>
      <c r="K3439" s="4"/>
      <c r="N3439" s="12"/>
      <c r="O3439" s="12"/>
      <c r="P3439" s="12"/>
      <c r="Q3439" s="7"/>
      <c r="R3439" s="44"/>
    </row>
    <row r="3440" spans="1:19" ht="15" customHeight="1" x14ac:dyDescent="0.35">
      <c r="A3440" s="4"/>
      <c r="G3440" s="99"/>
      <c r="K3440" s="4"/>
      <c r="Q3440" s="7"/>
      <c r="R3440" s="44"/>
    </row>
    <row r="3441" spans="11:17" x14ac:dyDescent="0.35">
      <c r="K3441" s="4"/>
      <c r="Q3441" s="51"/>
    </row>
    <row r="3442" spans="11:17" x14ac:dyDescent="0.35">
      <c r="K3442" s="11" t="s">
        <v>194</v>
      </c>
      <c r="N3442" s="30">
        <f>SUM(N2:N3441)</f>
        <v>5669333.75</v>
      </c>
      <c r="O3442" s="32">
        <f>SUM(O2:O3441)</f>
        <v>-4896497.05</v>
      </c>
      <c r="P3442" s="34">
        <f>SUM(P2:P3441)</f>
        <v>772836.70000000019</v>
      </c>
      <c r="Q3442" s="52">
        <f>SUM(N3442+O3442)</f>
        <v>772836.70000000019</v>
      </c>
    </row>
    <row r="3443" spans="11:17" x14ac:dyDescent="0.35">
      <c r="N3443" s="31" t="s">
        <v>197</v>
      </c>
      <c r="O3443" s="33" t="s">
        <v>195</v>
      </c>
      <c r="P3443" s="35" t="s">
        <v>196</v>
      </c>
      <c r="Q3443" s="53"/>
    </row>
    <row r="3444" spans="11:17" x14ac:dyDescent="0.35">
      <c r="N3444" s="28"/>
      <c r="O3444" s="28"/>
      <c r="P3444" s="28"/>
      <c r="Q3444" s="28"/>
    </row>
    <row r="3445" spans="11:17" x14ac:dyDescent="0.35">
      <c r="Q3445" s="51"/>
    </row>
    <row r="3446" spans="11:17" x14ac:dyDescent="0.35">
      <c r="O3446" s="32">
        <f>SUM(O3442)</f>
        <v>-4896497.05</v>
      </c>
      <c r="P3446" s="27" t="s">
        <v>193</v>
      </c>
      <c r="Q3446" s="54" t="s">
        <v>195</v>
      </c>
    </row>
    <row r="3447" spans="11:17" x14ac:dyDescent="0.35">
      <c r="O3447" s="6">
        <v>0.5</v>
      </c>
      <c r="P3447" s="27" t="s">
        <v>193</v>
      </c>
      <c r="Q3447" s="50" t="s">
        <v>284</v>
      </c>
    </row>
    <row r="3448" spans="11:17" x14ac:dyDescent="0.35">
      <c r="P3448" s="27"/>
      <c r="Q3448" s="50"/>
    </row>
    <row r="3449" spans="11:17" ht="16" thickBot="1" x14ac:dyDescent="0.4">
      <c r="O3449" s="29">
        <f>SUM(O3446:O3448)</f>
        <v>-4896496.55</v>
      </c>
      <c r="P3449" s="27" t="s">
        <v>193</v>
      </c>
      <c r="Q3449" s="49" t="s">
        <v>3216</v>
      </c>
    </row>
    <row r="3450" spans="11:17" ht="16" thickTop="1" x14ac:dyDescent="0.35">
      <c r="Q3450" s="51"/>
    </row>
    <row r="3451" spans="11:17" x14ac:dyDescent="0.35">
      <c r="Q3451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7"/>
  <sheetViews>
    <sheetView topLeftCell="A43" workbookViewId="0">
      <selection activeCell="A58" sqref="A58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3062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5">
      <c r="A57" t="s">
        <v>3064</v>
      </c>
      <c r="B57" s="125" t="s">
        <v>3063</v>
      </c>
      <c r="C57" s="125" t="s">
        <v>5</v>
      </c>
      <c r="D57" s="125">
        <v>0</v>
      </c>
      <c r="E57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3062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3062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3098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AX60" sqref="AX60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/>
      <c r="G5" s="18">
        <v>8732.2999999999993</v>
      </c>
    </row>
    <row r="6" spans="1:7" x14ac:dyDescent="0.35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5">
      <c r="C7" t="s">
        <v>2842</v>
      </c>
      <c r="D7" t="s">
        <v>43</v>
      </c>
      <c r="E7" s="18">
        <v>12250</v>
      </c>
      <c r="F7" s="38"/>
      <c r="G7" s="18">
        <v>12250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5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5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5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5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5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-11422.5</v>
      </c>
      <c r="G36" s="19">
        <v>121520.79999999999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-11422.5</v>
      </c>
      <c r="G37" s="82">
        <v>121520.79999999999</v>
      </c>
    </row>
    <row r="38" spans="1:7" x14ac:dyDescent="0.35">
      <c r="A38" t="s">
        <v>131</v>
      </c>
      <c r="E38" s="18">
        <v>132943.29999999999</v>
      </c>
      <c r="F38" s="38">
        <v>-11422.5</v>
      </c>
      <c r="G38" s="18">
        <v>121520.79999999999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2025-01-02T06:42:59Z</cp:lastPrinted>
  <dcterms:created xsi:type="dcterms:W3CDTF">2020-07-09T14:04:13Z</dcterms:created>
  <dcterms:modified xsi:type="dcterms:W3CDTF">2025-01-23T16:36:23Z</dcterms:modified>
</cp:coreProperties>
</file>